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lcaldiabogota-my.sharepoint.com/personal/sshernandez_alcaldiabogota_gov_co/Documents/OFICINA ASESORA DE PLANEACION/Informes/Consolidado planes institucionales/2026/"/>
    </mc:Choice>
  </mc:AlternateContent>
  <xr:revisionPtr revIDLastSave="481" documentId="13_ncr:1_{CE47D012-287D-45A5-9608-6EB813C534D1}" xr6:coauthVersionLast="47" xr6:coauthVersionMax="47" xr10:uidLastSave="{CB51F71A-14EB-4632-8F4B-06D7D159FDBE}"/>
  <bookViews>
    <workbookView xWindow="-108" yWindow="-108" windowWidth="23256" windowHeight="12456" firstSheet="6" activeTab="8" xr2:uid="{00000000-000D-0000-FFFF-FFFF00000000}"/>
  </bookViews>
  <sheets>
    <sheet name="Indice" sheetId="7" r:id="rId1"/>
    <sheet name="1.1. Metas sectoriales" sheetId="18" state="hidden" r:id="rId2"/>
    <sheet name="1.1.Objetivos y metas PI " sheetId="19" r:id="rId3"/>
    <sheet name="1.3. Producto_IndicadorMGA " sheetId="20" state="hidden" r:id="rId4"/>
    <sheet name="1.2.PI. Presupuesto" sheetId="21" r:id="rId5"/>
    <sheet name="2. Indicadores de Procesos" sheetId="42" r:id="rId6"/>
    <sheet name="3. Plan de Acción Integrado" sheetId="43" r:id="rId7"/>
    <sheet name="4. Riesgos" sheetId="44" r:id="rId8"/>
    <sheet name="Control de cambios " sheetId="45" r:id="rId9"/>
    <sheet name="Hoja1" sheetId="11"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1" hidden="1">'1.1. Metas sectoriales'!$A$5:$T$27</definedName>
    <definedName name="_xlnm._FilterDatabase" localSheetId="2" hidden="1">'1.1.Objetivos y metas PI '!$A$6:$AB$132</definedName>
    <definedName name="_xlnm._FilterDatabase" localSheetId="4" hidden="1">'1.2.PI. Presupuesto'!$A$6:$H$18</definedName>
    <definedName name="_xlnm._FilterDatabase" localSheetId="3" hidden="1">'1.3. Producto_IndicadorMGA '!$B$5:$R$41</definedName>
    <definedName name="Amenazas_contexto_proceso">[1]Datos!$AG$2:$AG$11</definedName>
    <definedName name="bd" localSheetId="2">#REF!</definedName>
    <definedName name="bd" localSheetId="3">#REF!</definedName>
    <definedName name="bd">#REF!</definedName>
    <definedName name="bdfila" localSheetId="2">#REF!</definedName>
    <definedName name="bdfila" localSheetId="3">#REF!</definedName>
    <definedName name="bdfila">#REF!</definedName>
    <definedName name="Categoría_corrupción">[1]Datos!$D$2:$D$7</definedName>
    <definedName name="Categoría_estratégica">[1]Datos!$E$2:$E$6</definedName>
    <definedName name="Categoría_gestión_procesos">[1]Datos!$F$2:$F$6</definedName>
    <definedName name="Categoría_oportunidad">[1]Datos!$H$2:$H$6</definedName>
    <definedName name="Categoría_seguridad_información">[1]Datos!$G$2:$G$5</definedName>
    <definedName name="Código_SEGPLAN">Hoja1!$B$7:$B$106</definedName>
    <definedName name="consolidado" localSheetId="2">#REF!</definedName>
    <definedName name="consolidado" localSheetId="3">#REF!</definedName>
    <definedName name="consolidado">#REF!</definedName>
    <definedName name="consolidadofila" localSheetId="2">#REF!</definedName>
    <definedName name="consolidadofila" localSheetId="3">#REF!</definedName>
    <definedName name="consolidadofila">#REF!</definedName>
    <definedName name="cuatri7867" localSheetId="2">#REF!</definedName>
    <definedName name="cuatri7867" localSheetId="3">#REF!</definedName>
    <definedName name="cuatri7867">#REF!</definedName>
    <definedName name="cuatri7868" localSheetId="2">#REF!</definedName>
    <definedName name="cuatri7868" localSheetId="3">#REF!</definedName>
    <definedName name="cuatri7868">#REF!</definedName>
    <definedName name="cuatri7869" localSheetId="2">#REF!</definedName>
    <definedName name="cuatri7869" localSheetId="3">#REF!</definedName>
    <definedName name="cuatri7869">#REF!</definedName>
    <definedName name="cuatri7870" localSheetId="2">#REF!</definedName>
    <definedName name="cuatri7870" localSheetId="3">#REF!</definedName>
    <definedName name="cuatri7870">#REF!</definedName>
    <definedName name="cuatri7871" localSheetId="2">#REF!</definedName>
    <definedName name="cuatri7871" localSheetId="3">#REF!</definedName>
    <definedName name="cuatri7871">#REF!</definedName>
    <definedName name="cuatri7872" localSheetId="2">#REF!</definedName>
    <definedName name="cuatri7872" localSheetId="3">#REF!</definedName>
    <definedName name="cuatri7872">#REF!</definedName>
    <definedName name="cuatri7873" localSheetId="2">#REF!</definedName>
    <definedName name="cuatri7873" localSheetId="3">#REF!</definedName>
    <definedName name="cuatri7873">#REF!</definedName>
    <definedName name="ddd">#REF!</definedName>
    <definedName name="Debilidades_contexto_proceso">[1]Datos!$AF$2:$AF$11</definedName>
    <definedName name="gggg">#REF!</definedName>
    <definedName name="hhh">#REF!</definedName>
    <definedName name="Objetivos_estratégicos">[1]Datos!$Y$2:$Y$5</definedName>
    <definedName name="Oportunidades">[1]Datos!$AB$1:$AB$11</definedName>
    <definedName name="P7867_a">'[2]7867'!$A$136:$Y$181</definedName>
    <definedName name="P7867_afila">'[2]7867'!$A$136:$AB$136</definedName>
    <definedName name="P7868_a">'[2]7868'!$A$376:$Y$521</definedName>
    <definedName name="P7868_afila">'[2]7868'!$A$376:$AB$376</definedName>
    <definedName name="P7869_a">'[2]7869'!$A$181:$AB$226</definedName>
    <definedName name="P7869_afila">'[2]7869'!$A$181:$AB$181</definedName>
    <definedName name="P7870_a">'[2]7870'!$A$200:$AB$235</definedName>
    <definedName name="P7870_afila">'[2]7870'!$A$200:$AB$200</definedName>
    <definedName name="P7871_a">'[2]7871'!$A$346:$X$521</definedName>
    <definedName name="P7871_afila">'[2]7871'!$A$346:$AB$346</definedName>
    <definedName name="P7872_a">'[2]7872'!$A$211:$AB$286</definedName>
    <definedName name="P7872_afila">'[2]7872'!$A$211:$AB$211</definedName>
    <definedName name="P7873_a">'[2]7873'!$A$230:$AB$310</definedName>
    <definedName name="P7873_afila">'[2]7873'!$A$230:$AB$230</definedName>
    <definedName name="Pregunta1">[1]Datos!$AH$2:$AH$3</definedName>
    <definedName name="Pregunta2">[1]Datos!$AI$2:$AI$3</definedName>
    <definedName name="Pregunta3">[1]Datos!$AJ$2:$AJ$3</definedName>
    <definedName name="Pregunta4">[1]Datos!$AK$2:$AK$3</definedName>
    <definedName name="Pregunta5">[1]Datos!$AL$2:$AL$3</definedName>
    <definedName name="Pregunta6">[1]Datos!$AM$2:$AM$3</definedName>
    <definedName name="Pregunta7">[1]Datos!$AN$2:$AN$4</definedName>
    <definedName name="Pregunta8">[1]Datos!$AP$2:$AP$4</definedName>
    <definedName name="Proceso">[1]Datos!$C$2:$C$12</definedName>
    <definedName name="responsables" localSheetId="2">#REF!</definedName>
    <definedName name="responsables" localSheetId="3">#REF!</definedName>
    <definedName name="responsables">#REF!</definedName>
    <definedName name="SS">#REF!</definedName>
    <definedName name="sss">#REF!</definedName>
    <definedName name="Trámites_y_OPAS_afectados">[1]Datos!$AD$2:$AD$11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99" i="44" l="1"/>
  <c r="BB93" i="44"/>
  <c r="BA93" i="44"/>
  <c r="AZ93" i="44"/>
  <c r="BB92" i="44"/>
  <c r="BA92" i="44"/>
  <c r="AZ92" i="44"/>
  <c r="EG91" i="44"/>
  <c r="ED91" i="44"/>
  <c r="EA91" i="44"/>
  <c r="EJ91" i="44" s="1"/>
  <c r="DX91" i="44"/>
  <c r="EH91" i="44" s="1"/>
  <c r="DV91" i="44"/>
  <c r="DT91" i="44"/>
  <c r="DR91" i="44"/>
  <c r="EI91" i="44" s="1"/>
  <c r="EW90" i="44"/>
  <c r="EX90" i="44" s="1"/>
  <c r="EY90" i="44" s="1"/>
  <c r="EZ90" i="44" s="1"/>
  <c r="FA90" i="44" s="1"/>
  <c r="EV90" i="44"/>
  <c r="EF90" i="44"/>
  <c r="EE90" i="44"/>
  <c r="EC90" i="44"/>
  <c r="EB90" i="44"/>
  <c r="DZ90" i="44"/>
  <c r="DY90" i="44"/>
  <c r="DW90" i="44"/>
  <c r="DU90" i="44"/>
  <c r="DS90" i="44"/>
  <c r="DQ90" i="44"/>
  <c r="DO90" i="44"/>
  <c r="DN90" i="44"/>
  <c r="DG90" i="44"/>
  <c r="DF90" i="44"/>
  <c r="CG90" i="44"/>
  <c r="EW89" i="44"/>
  <c r="EX89" i="44" s="1"/>
  <c r="EY89" i="44" s="1"/>
  <c r="EZ89" i="44" s="1"/>
  <c r="FA89" i="44" s="1"/>
  <c r="EV89" i="44"/>
  <c r="EF89" i="44"/>
  <c r="EE89" i="44"/>
  <c r="EC89" i="44"/>
  <c r="ED89" i="44" s="1"/>
  <c r="EB89" i="44"/>
  <c r="ED90" i="44" s="1"/>
  <c r="DZ89" i="44"/>
  <c r="DY89" i="44"/>
  <c r="EA90" i="44" s="1"/>
  <c r="DW89" i="44"/>
  <c r="DU89" i="44"/>
  <c r="DV90" i="44" s="1"/>
  <c r="DS89" i="44"/>
  <c r="DT90" i="44" s="1"/>
  <c r="DQ89" i="44"/>
  <c r="DR90" i="44" s="1"/>
  <c r="EI90" i="44" s="1"/>
  <c r="DO89" i="44"/>
  <c r="DN89" i="44"/>
  <c r="DG89" i="44"/>
  <c r="DF89" i="44"/>
  <c r="CG89" i="44"/>
  <c r="EW88" i="44"/>
  <c r="EX88" i="44" s="1"/>
  <c r="EY88" i="44" s="1"/>
  <c r="EZ88" i="44" s="1"/>
  <c r="FA88" i="44" s="1"/>
  <c r="EV88" i="44"/>
  <c r="EF88" i="44"/>
  <c r="EE88" i="44"/>
  <c r="EC88" i="44"/>
  <c r="EB88" i="44"/>
  <c r="DZ88" i="44"/>
  <c r="DY88" i="44"/>
  <c r="DW88" i="44"/>
  <c r="DU88" i="44"/>
  <c r="DS88" i="44"/>
  <c r="DQ88" i="44"/>
  <c r="DO88" i="44"/>
  <c r="DN88" i="44"/>
  <c r="DG88" i="44"/>
  <c r="DF88" i="44"/>
  <c r="BB88" i="44"/>
  <c r="BA88" i="44"/>
  <c r="AZ88" i="44"/>
  <c r="CG88" i="44" s="1"/>
  <c r="EX87" i="44"/>
  <c r="EY87" i="44" s="1"/>
  <c r="EZ87" i="44" s="1"/>
  <c r="FA87" i="44" s="1"/>
  <c r="EW87" i="44"/>
  <c r="EV87" i="44"/>
  <c r="EF87" i="44"/>
  <c r="EE87" i="44"/>
  <c r="EC87" i="44"/>
  <c r="EB87" i="44"/>
  <c r="DZ87" i="44"/>
  <c r="DY87" i="44"/>
  <c r="DU87" i="44"/>
  <c r="DT87" i="44"/>
  <c r="DS87" i="44"/>
  <c r="DR87" i="44"/>
  <c r="DQ87" i="44"/>
  <c r="DW87" i="44" s="1"/>
  <c r="DO87" i="44"/>
  <c r="DN87" i="44"/>
  <c r="DG87" i="44"/>
  <c r="DF87" i="44"/>
  <c r="BB87" i="44"/>
  <c r="BA87" i="44"/>
  <c r="CG87" i="44" s="1"/>
  <c r="AZ87" i="44"/>
  <c r="EW86" i="44"/>
  <c r="EX86" i="44" s="1"/>
  <c r="EY86" i="44" s="1"/>
  <c r="EZ86" i="44" s="1"/>
  <c r="FA86" i="44" s="1"/>
  <c r="EV86" i="44"/>
  <c r="EF86" i="44"/>
  <c r="EE86" i="44"/>
  <c r="EC86" i="44"/>
  <c r="EB86" i="44"/>
  <c r="DZ86" i="44"/>
  <c r="DY86" i="44"/>
  <c r="DU86" i="44"/>
  <c r="DW86" i="44" s="1"/>
  <c r="DS86" i="44"/>
  <c r="DQ86" i="44"/>
  <c r="DO86" i="44"/>
  <c r="DN86" i="44"/>
  <c r="DG86" i="44"/>
  <c r="DF86" i="44"/>
  <c r="CG86" i="44"/>
  <c r="EW85" i="44"/>
  <c r="EX85" i="44" s="1"/>
  <c r="EY85" i="44" s="1"/>
  <c r="EZ85" i="44" s="1"/>
  <c r="FA85" i="44" s="1"/>
  <c r="EV85" i="44"/>
  <c r="EF85" i="44"/>
  <c r="EE85" i="44"/>
  <c r="EC85" i="44"/>
  <c r="EB85" i="44"/>
  <c r="DZ85" i="44"/>
  <c r="DY85" i="44"/>
  <c r="DU85" i="44"/>
  <c r="DW85" i="44" s="1"/>
  <c r="DS85" i="44"/>
  <c r="DQ85" i="44"/>
  <c r="DO85" i="44"/>
  <c r="DN85" i="44"/>
  <c r="DG85" i="44"/>
  <c r="DF85" i="44"/>
  <c r="CG85" i="44"/>
  <c r="EW84" i="44"/>
  <c r="EX84" i="44" s="1"/>
  <c r="EY84" i="44" s="1"/>
  <c r="EZ84" i="44" s="1"/>
  <c r="FA84" i="44" s="1"/>
  <c r="EV84" i="44"/>
  <c r="EF84" i="44"/>
  <c r="EE84" i="44"/>
  <c r="EC84" i="44"/>
  <c r="EB84" i="44"/>
  <c r="DZ84" i="44"/>
  <c r="DY84" i="44"/>
  <c r="DU84" i="44"/>
  <c r="DW84" i="44" s="1"/>
  <c r="DS84" i="44"/>
  <c r="DQ84" i="44"/>
  <c r="DO84" i="44"/>
  <c r="DN84" i="44"/>
  <c r="DG84" i="44"/>
  <c r="DF84" i="44"/>
  <c r="CG84" i="44"/>
  <c r="EW83" i="44"/>
  <c r="EX83" i="44" s="1"/>
  <c r="EY83" i="44" s="1"/>
  <c r="EZ83" i="44" s="1"/>
  <c r="FA83" i="44" s="1"/>
  <c r="EV83" i="44"/>
  <c r="EF83" i="44"/>
  <c r="EE83" i="44"/>
  <c r="EC83" i="44"/>
  <c r="EB83" i="44"/>
  <c r="DZ83" i="44"/>
  <c r="DY83" i="44"/>
  <c r="DU83" i="44"/>
  <c r="DW83" i="44" s="1"/>
  <c r="DS83" i="44"/>
  <c r="DQ83" i="44"/>
  <c r="DO83" i="44"/>
  <c r="DN83" i="44"/>
  <c r="DG83" i="44"/>
  <c r="DF83" i="44"/>
  <c r="CG83" i="44"/>
  <c r="EW82" i="44"/>
  <c r="EX82" i="44" s="1"/>
  <c r="EY82" i="44" s="1"/>
  <c r="EZ82" i="44" s="1"/>
  <c r="FA82" i="44" s="1"/>
  <c r="EV82" i="44"/>
  <c r="EF82" i="44"/>
  <c r="EE82" i="44"/>
  <c r="EC82" i="44"/>
  <c r="EB82" i="44"/>
  <c r="DZ82" i="44"/>
  <c r="DY82" i="44"/>
  <c r="DU82" i="44"/>
  <c r="DW82" i="44" s="1"/>
  <c r="DS82" i="44"/>
  <c r="DQ82" i="44"/>
  <c r="DO82" i="44"/>
  <c r="DN82" i="44"/>
  <c r="DG82" i="44"/>
  <c r="DF82" i="44"/>
  <c r="CG82" i="44"/>
  <c r="EW81" i="44"/>
  <c r="EX81" i="44" s="1"/>
  <c r="EY81" i="44" s="1"/>
  <c r="EZ81" i="44" s="1"/>
  <c r="FA81" i="44" s="1"/>
  <c r="EV81" i="44"/>
  <c r="EF81" i="44"/>
  <c r="EE81" i="44"/>
  <c r="EC81" i="44"/>
  <c r="EB81" i="44"/>
  <c r="EA81" i="44"/>
  <c r="DZ81" i="44"/>
  <c r="DY81" i="44"/>
  <c r="DU81" i="44"/>
  <c r="DW81" i="44" s="1"/>
  <c r="DS81" i="44"/>
  <c r="DQ81" i="44"/>
  <c r="DO81" i="44"/>
  <c r="DN81" i="44"/>
  <c r="DG81" i="44"/>
  <c r="DF81" i="44"/>
  <c r="CG81" i="44"/>
  <c r="EV80" i="44"/>
  <c r="EW80" i="44" s="1"/>
  <c r="EX80" i="44" s="1"/>
  <c r="EY80" i="44" s="1"/>
  <c r="EZ80" i="44" s="1"/>
  <c r="FA80" i="44" s="1"/>
  <c r="EF80" i="44"/>
  <c r="EE80" i="44"/>
  <c r="EC80" i="44"/>
  <c r="EB80" i="44"/>
  <c r="EA80" i="44"/>
  <c r="DZ80" i="44"/>
  <c r="DY80" i="44"/>
  <c r="DV80" i="44"/>
  <c r="DU80" i="44"/>
  <c r="DW80" i="44" s="1"/>
  <c r="DS80" i="44"/>
  <c r="DQ80" i="44"/>
  <c r="DO80" i="44"/>
  <c r="DN80" i="44"/>
  <c r="DG80" i="44"/>
  <c r="DF80" i="44"/>
  <c r="CG80" i="44"/>
  <c r="EV79" i="44"/>
  <c r="EW79" i="44" s="1"/>
  <c r="EX79" i="44" s="1"/>
  <c r="EY79" i="44" s="1"/>
  <c r="EZ79" i="44" s="1"/>
  <c r="FA79" i="44" s="1"/>
  <c r="EF79" i="44"/>
  <c r="EE79" i="44"/>
  <c r="ED79" i="44"/>
  <c r="EC79" i="44"/>
  <c r="EB79" i="44"/>
  <c r="EA79" i="44"/>
  <c r="DZ79" i="44"/>
  <c r="DY79" i="44"/>
  <c r="DV79" i="44"/>
  <c r="DU79" i="44"/>
  <c r="DW79" i="44" s="1"/>
  <c r="DS79" i="44"/>
  <c r="DQ79" i="44"/>
  <c r="DO79" i="44"/>
  <c r="DN79" i="44"/>
  <c r="DG79" i="44"/>
  <c r="DF79" i="44"/>
  <c r="CG79" i="44"/>
  <c r="EV78" i="44"/>
  <c r="EW78" i="44" s="1"/>
  <c r="EX78" i="44" s="1"/>
  <c r="EY78" i="44" s="1"/>
  <c r="EZ78" i="44" s="1"/>
  <c r="FA78" i="44" s="1"/>
  <c r="EF78" i="44"/>
  <c r="EE78" i="44"/>
  <c r="EG86" i="44" s="1"/>
  <c r="ED78" i="44"/>
  <c r="EC78" i="44"/>
  <c r="EB78" i="44"/>
  <c r="ED87" i="44" s="1"/>
  <c r="EA78" i="44"/>
  <c r="DZ78" i="44"/>
  <c r="DY78" i="44"/>
  <c r="EA88" i="44" s="1"/>
  <c r="DV78" i="44"/>
  <c r="DU78" i="44"/>
  <c r="DS78" i="44"/>
  <c r="DT88" i="44" s="1"/>
  <c r="DQ78" i="44"/>
  <c r="DR86" i="44" s="1"/>
  <c r="DO78" i="44"/>
  <c r="DN78" i="44"/>
  <c r="DG78" i="44"/>
  <c r="DF78" i="44"/>
  <c r="CG78" i="44"/>
  <c r="EV77" i="44"/>
  <c r="EW77" i="44" s="1"/>
  <c r="EX77" i="44" s="1"/>
  <c r="EY77" i="44" s="1"/>
  <c r="EZ77" i="44" s="1"/>
  <c r="FA77" i="44" s="1"/>
  <c r="EF77" i="44"/>
  <c r="EE77" i="44"/>
  <c r="EC77" i="44"/>
  <c r="EB77" i="44"/>
  <c r="EA77" i="44"/>
  <c r="DZ77" i="44"/>
  <c r="DY77" i="44"/>
  <c r="DU77" i="44"/>
  <c r="DW77" i="44" s="1"/>
  <c r="DS77" i="44"/>
  <c r="DQ77" i="44"/>
  <c r="DO77" i="44"/>
  <c r="DN77" i="44"/>
  <c r="DG77" i="44"/>
  <c r="DF77" i="44"/>
  <c r="CG77" i="44"/>
  <c r="EV76" i="44"/>
  <c r="EW76" i="44" s="1"/>
  <c r="EX76" i="44" s="1"/>
  <c r="EY76" i="44" s="1"/>
  <c r="EZ76" i="44" s="1"/>
  <c r="FA76" i="44" s="1"/>
  <c r="EF76" i="44"/>
  <c r="EE76" i="44"/>
  <c r="EC76" i="44"/>
  <c r="EB76" i="44"/>
  <c r="EA76" i="44"/>
  <c r="DZ76" i="44"/>
  <c r="DY76" i="44"/>
  <c r="DV76" i="44"/>
  <c r="DU76" i="44"/>
  <c r="DW76" i="44" s="1"/>
  <c r="DS76" i="44"/>
  <c r="DQ76" i="44"/>
  <c r="DO76" i="44"/>
  <c r="DN76" i="44"/>
  <c r="DG76" i="44"/>
  <c r="DF76" i="44"/>
  <c r="CG76" i="44"/>
  <c r="EV75" i="44"/>
  <c r="EW75" i="44" s="1"/>
  <c r="EX75" i="44" s="1"/>
  <c r="EY75" i="44" s="1"/>
  <c r="EZ75" i="44" s="1"/>
  <c r="FA75" i="44" s="1"/>
  <c r="EF75" i="44"/>
  <c r="EE75" i="44"/>
  <c r="EC75" i="44"/>
  <c r="EB75" i="44"/>
  <c r="EA75" i="44"/>
  <c r="DZ75" i="44"/>
  <c r="DY75" i="44"/>
  <c r="DU75" i="44"/>
  <c r="DW75" i="44" s="1"/>
  <c r="DS75" i="44"/>
  <c r="DQ75" i="44"/>
  <c r="DO75" i="44"/>
  <c r="DN75" i="44"/>
  <c r="DG75" i="44"/>
  <c r="DF75" i="44"/>
  <c r="CG75" i="44"/>
  <c r="EV74" i="44"/>
  <c r="EW74" i="44" s="1"/>
  <c r="EX74" i="44" s="1"/>
  <c r="EY74" i="44" s="1"/>
  <c r="EZ74" i="44" s="1"/>
  <c r="FA74" i="44" s="1"/>
  <c r="EF74" i="44"/>
  <c r="EE74" i="44"/>
  <c r="EG77" i="44" s="1"/>
  <c r="EC74" i="44"/>
  <c r="EB74" i="44"/>
  <c r="EA74" i="44"/>
  <c r="DZ74" i="44"/>
  <c r="DY74" i="44"/>
  <c r="DU74" i="44"/>
  <c r="DV75" i="44" s="1"/>
  <c r="DS74" i="44"/>
  <c r="DW74" i="44" s="1"/>
  <c r="DQ74" i="44"/>
  <c r="DR77" i="44" s="1"/>
  <c r="DO74" i="44"/>
  <c r="DN74" i="44"/>
  <c r="DG74" i="44"/>
  <c r="DF74" i="44"/>
  <c r="CG74" i="44"/>
  <c r="EV73" i="44"/>
  <c r="EW73" i="44" s="1"/>
  <c r="EX73" i="44" s="1"/>
  <c r="EY73" i="44" s="1"/>
  <c r="EZ73" i="44" s="1"/>
  <c r="FA73" i="44" s="1"/>
  <c r="EF73" i="44"/>
  <c r="EE73" i="44"/>
  <c r="EC73" i="44"/>
  <c r="EB73" i="44"/>
  <c r="EA73" i="44"/>
  <c r="DZ73" i="44"/>
  <c r="DY73" i="44"/>
  <c r="DV73" i="44"/>
  <c r="DU73" i="44"/>
  <c r="DS73" i="44"/>
  <c r="DW73" i="44" s="1"/>
  <c r="DQ73" i="44"/>
  <c r="DO73" i="44"/>
  <c r="DN73" i="44"/>
  <c r="DG73" i="44"/>
  <c r="DF73" i="44"/>
  <c r="CG73" i="44"/>
  <c r="EV72" i="44"/>
  <c r="EW72" i="44" s="1"/>
  <c r="EX72" i="44" s="1"/>
  <c r="EY72" i="44" s="1"/>
  <c r="EZ72" i="44" s="1"/>
  <c r="FA72" i="44" s="1"/>
  <c r="EF72" i="44"/>
  <c r="EE72" i="44"/>
  <c r="EC72" i="44"/>
  <c r="EB72" i="44"/>
  <c r="EA72" i="44"/>
  <c r="DZ72" i="44"/>
  <c r="DY72" i="44"/>
  <c r="DU72" i="44"/>
  <c r="DS72" i="44"/>
  <c r="DW72" i="44" s="1"/>
  <c r="DQ72" i="44"/>
  <c r="DO72" i="44"/>
  <c r="DN72" i="44"/>
  <c r="DG72" i="44"/>
  <c r="DF72" i="44"/>
  <c r="CG72" i="44"/>
  <c r="EV71" i="44"/>
  <c r="EW71" i="44" s="1"/>
  <c r="EX71" i="44" s="1"/>
  <c r="EY71" i="44" s="1"/>
  <c r="EZ71" i="44" s="1"/>
  <c r="FA71" i="44" s="1"/>
  <c r="EF71" i="44"/>
  <c r="EE71" i="44"/>
  <c r="ED71" i="44"/>
  <c r="EC71" i="44"/>
  <c r="EB71" i="44"/>
  <c r="EA71" i="44"/>
  <c r="DZ71" i="44"/>
  <c r="DY71" i="44"/>
  <c r="DV71" i="44"/>
  <c r="DU71" i="44"/>
  <c r="DS71" i="44"/>
  <c r="DQ71" i="44"/>
  <c r="DO71" i="44"/>
  <c r="DN71" i="44"/>
  <c r="DG71" i="44"/>
  <c r="DF71" i="44"/>
  <c r="CG71" i="44"/>
  <c r="FA70" i="44"/>
  <c r="EV70" i="44"/>
  <c r="EW70" i="44" s="1"/>
  <c r="EX70" i="44" s="1"/>
  <c r="EY70" i="44" s="1"/>
  <c r="EZ70" i="44" s="1"/>
  <c r="EF70" i="44"/>
  <c r="EE70" i="44"/>
  <c r="EC70" i="44"/>
  <c r="EB70" i="44"/>
  <c r="EA70" i="44"/>
  <c r="DZ70" i="44"/>
  <c r="DY70" i="44"/>
  <c r="DV70" i="44"/>
  <c r="DU70" i="44"/>
  <c r="DS70" i="44"/>
  <c r="DW70" i="44" s="1"/>
  <c r="DQ70" i="44"/>
  <c r="DO70" i="44"/>
  <c r="DN70" i="44"/>
  <c r="DG70" i="44"/>
  <c r="DF70" i="44"/>
  <c r="CG70" i="44"/>
  <c r="EV69" i="44"/>
  <c r="EW69" i="44" s="1"/>
  <c r="EX69" i="44" s="1"/>
  <c r="EY69" i="44" s="1"/>
  <c r="EZ69" i="44" s="1"/>
  <c r="FA69" i="44" s="1"/>
  <c r="EF69" i="44"/>
  <c r="EE69" i="44"/>
  <c r="EG73" i="44" s="1"/>
  <c r="EC69" i="44"/>
  <c r="ED73" i="44" s="1"/>
  <c r="EB69" i="44"/>
  <c r="EA69" i="44"/>
  <c r="DZ69" i="44"/>
  <c r="DY69" i="44"/>
  <c r="DV69" i="44"/>
  <c r="DU69" i="44"/>
  <c r="DV72" i="44" s="1"/>
  <c r="DS69" i="44"/>
  <c r="DQ69" i="44"/>
  <c r="DR73" i="44" s="1"/>
  <c r="DO69" i="44"/>
  <c r="DN69" i="44"/>
  <c r="DG69" i="44"/>
  <c r="DF69" i="44"/>
  <c r="CG69" i="44"/>
  <c r="FA68" i="44"/>
  <c r="EV68" i="44"/>
  <c r="EW68" i="44" s="1"/>
  <c r="EX68" i="44" s="1"/>
  <c r="EY68" i="44" s="1"/>
  <c r="EZ68" i="44" s="1"/>
  <c r="EF68" i="44"/>
  <c r="EE68" i="44"/>
  <c r="ED68" i="44"/>
  <c r="EC68" i="44"/>
  <c r="EB68" i="44"/>
  <c r="DZ68" i="44"/>
  <c r="DY68" i="44"/>
  <c r="DV68" i="44"/>
  <c r="DU68" i="44"/>
  <c r="DS68" i="44"/>
  <c r="DW68" i="44" s="1"/>
  <c r="DQ68" i="44"/>
  <c r="DO68" i="44"/>
  <c r="DN68" i="44"/>
  <c r="DG68" i="44"/>
  <c r="DF68" i="44"/>
  <c r="BB68" i="44"/>
  <c r="CG68" i="44" s="1"/>
  <c r="BA68" i="44"/>
  <c r="AZ68" i="44"/>
  <c r="EY67" i="44"/>
  <c r="EZ67" i="44" s="1"/>
  <c r="FA67" i="44" s="1"/>
  <c r="EV67" i="44"/>
  <c r="EW67" i="44" s="1"/>
  <c r="EX67" i="44" s="1"/>
  <c r="EG67" i="44"/>
  <c r="EF67" i="44"/>
  <c r="EE67" i="44"/>
  <c r="ED67" i="44"/>
  <c r="EC67" i="44"/>
  <c r="EB67" i="44"/>
  <c r="DZ67" i="44"/>
  <c r="DY67" i="44"/>
  <c r="DV67" i="44"/>
  <c r="DU67" i="44"/>
  <c r="DS67" i="44"/>
  <c r="DQ67" i="44"/>
  <c r="DW67" i="44" s="1"/>
  <c r="DO67" i="44"/>
  <c r="DN67" i="44"/>
  <c r="DG67" i="44"/>
  <c r="DF67" i="44"/>
  <c r="BB67" i="44"/>
  <c r="BA67" i="44"/>
  <c r="AZ67" i="44"/>
  <c r="CG67" i="44" s="1"/>
  <c r="EY66" i="44"/>
  <c r="EZ66" i="44" s="1"/>
  <c r="FA66" i="44" s="1"/>
  <c r="EW66" i="44"/>
  <c r="EX66" i="44" s="1"/>
  <c r="EV66" i="44"/>
  <c r="EG66" i="44"/>
  <c r="EF66" i="44"/>
  <c r="EE66" i="44"/>
  <c r="EC66" i="44"/>
  <c r="EB66" i="44"/>
  <c r="DZ66" i="44"/>
  <c r="DY66" i="44"/>
  <c r="DU66" i="44"/>
  <c r="DT66" i="44"/>
  <c r="DS66" i="44"/>
  <c r="DQ66" i="44"/>
  <c r="DW66" i="44" s="1"/>
  <c r="DO66" i="44"/>
  <c r="DN66" i="44"/>
  <c r="DG66" i="44"/>
  <c r="DF66" i="44"/>
  <c r="BB66" i="44"/>
  <c r="BA66" i="44"/>
  <c r="AZ66" i="44"/>
  <c r="CG66" i="44" s="1"/>
  <c r="EV65" i="44"/>
  <c r="EW65" i="44" s="1"/>
  <c r="EX65" i="44" s="1"/>
  <c r="EY65" i="44" s="1"/>
  <c r="EZ65" i="44" s="1"/>
  <c r="FA65" i="44" s="1"/>
  <c r="EF65" i="44"/>
  <c r="EE65" i="44"/>
  <c r="ED65" i="44"/>
  <c r="EC65" i="44"/>
  <c r="EB65" i="44"/>
  <c r="DZ65" i="44"/>
  <c r="DY65" i="44"/>
  <c r="DW65" i="44"/>
  <c r="DV65" i="44"/>
  <c r="DU65" i="44"/>
  <c r="DT65" i="44"/>
  <c r="DS65" i="44"/>
  <c r="DQ65" i="44"/>
  <c r="DO65" i="44"/>
  <c r="DN65" i="44"/>
  <c r="DG65" i="44"/>
  <c r="DF65" i="44"/>
  <c r="CG65" i="44"/>
  <c r="BB65" i="44"/>
  <c r="BA65" i="44"/>
  <c r="AZ65" i="44"/>
  <c r="EY64" i="44"/>
  <c r="EZ64" i="44" s="1"/>
  <c r="FA64" i="44" s="1"/>
  <c r="EW64" i="44"/>
  <c r="EX64" i="44" s="1"/>
  <c r="EV64" i="44"/>
  <c r="EG64" i="44"/>
  <c r="EF64" i="44"/>
  <c r="EE64" i="44"/>
  <c r="EC64" i="44"/>
  <c r="EB64" i="44"/>
  <c r="ED64" i="44" s="1"/>
  <c r="DZ64" i="44"/>
  <c r="DY64" i="44"/>
  <c r="DW64" i="44"/>
  <c r="DU64" i="44"/>
  <c r="DV64" i="44" s="1"/>
  <c r="DS64" i="44"/>
  <c r="DR64" i="44"/>
  <c r="DQ64" i="44"/>
  <c r="DO64" i="44"/>
  <c r="DN64" i="44"/>
  <c r="DG64" i="44"/>
  <c r="DF64" i="44"/>
  <c r="BB64" i="44"/>
  <c r="BA64" i="44"/>
  <c r="AZ64" i="44"/>
  <c r="CG64" i="44" s="1"/>
  <c r="EV63" i="44"/>
  <c r="EW63" i="44" s="1"/>
  <c r="EX63" i="44" s="1"/>
  <c r="EY63" i="44" s="1"/>
  <c r="EZ63" i="44" s="1"/>
  <c r="FA63" i="44" s="1"/>
  <c r="EF63" i="44"/>
  <c r="EE63" i="44"/>
  <c r="EC63" i="44"/>
  <c r="EB63" i="44"/>
  <c r="EA63" i="44"/>
  <c r="EJ63" i="44" s="1"/>
  <c r="DZ63" i="44"/>
  <c r="DY63" i="44"/>
  <c r="DU63" i="44"/>
  <c r="DT63" i="44"/>
  <c r="DS63" i="44"/>
  <c r="DW63" i="44" s="1"/>
  <c r="DR63" i="44"/>
  <c r="DQ63" i="44"/>
  <c r="DO63" i="44"/>
  <c r="DN63" i="44"/>
  <c r="DG63" i="44"/>
  <c r="DF63" i="44"/>
  <c r="CG63" i="44"/>
  <c r="EV62" i="44"/>
  <c r="EW62" i="44" s="1"/>
  <c r="EX62" i="44" s="1"/>
  <c r="EY62" i="44" s="1"/>
  <c r="EZ62" i="44" s="1"/>
  <c r="FA62" i="44" s="1"/>
  <c r="EF62" i="44"/>
  <c r="EE62" i="44"/>
  <c r="ED62" i="44"/>
  <c r="EC62" i="44"/>
  <c r="EB62" i="44"/>
  <c r="DZ62" i="44"/>
  <c r="DY62" i="44"/>
  <c r="DU62" i="44"/>
  <c r="DT62" i="44"/>
  <c r="DS62" i="44"/>
  <c r="DQ62" i="44"/>
  <c r="DO62" i="44"/>
  <c r="DN62" i="44"/>
  <c r="DG62" i="44"/>
  <c r="DF62" i="44"/>
  <c r="CG62" i="44"/>
  <c r="FA61" i="44"/>
  <c r="EV61" i="44"/>
  <c r="EW61" i="44" s="1"/>
  <c r="EX61" i="44" s="1"/>
  <c r="EY61" i="44" s="1"/>
  <c r="EZ61" i="44" s="1"/>
  <c r="EF61" i="44"/>
  <c r="EE61" i="44"/>
  <c r="EC61" i="44"/>
  <c r="EB61" i="44"/>
  <c r="DZ61" i="44"/>
  <c r="DY61" i="44"/>
  <c r="DU61" i="44"/>
  <c r="DS61" i="44"/>
  <c r="DR61" i="44"/>
  <c r="DQ61" i="44"/>
  <c r="DO61" i="44"/>
  <c r="DN61" i="44"/>
  <c r="DG61" i="44"/>
  <c r="DF61" i="44"/>
  <c r="CG61" i="44"/>
  <c r="EZ60" i="44"/>
  <c r="FA60" i="44" s="1"/>
  <c r="EV60" i="44"/>
  <c r="EW60" i="44" s="1"/>
  <c r="EX60" i="44" s="1"/>
  <c r="EY60" i="44" s="1"/>
  <c r="EF60" i="44"/>
  <c r="EE60" i="44"/>
  <c r="ED60" i="44"/>
  <c r="EC60" i="44"/>
  <c r="EB60" i="44"/>
  <c r="EA60" i="44"/>
  <c r="DZ60" i="44"/>
  <c r="DY60" i="44"/>
  <c r="DU60" i="44"/>
  <c r="DT60" i="44"/>
  <c r="DS60" i="44"/>
  <c r="DR60" i="44"/>
  <c r="DQ60" i="44"/>
  <c r="DW60" i="44" s="1"/>
  <c r="DO60" i="44"/>
  <c r="DN60" i="44"/>
  <c r="DG60" i="44"/>
  <c r="DF60" i="44"/>
  <c r="CG60" i="44"/>
  <c r="EY59" i="44"/>
  <c r="EZ59" i="44" s="1"/>
  <c r="FA59" i="44" s="1"/>
  <c r="EV59" i="44"/>
  <c r="EW59" i="44" s="1"/>
  <c r="EX59" i="44" s="1"/>
  <c r="EF59" i="44"/>
  <c r="EE59" i="44"/>
  <c r="ED59" i="44"/>
  <c r="EC59" i="44"/>
  <c r="EB59" i="44"/>
  <c r="DZ59" i="44"/>
  <c r="DY59" i="44"/>
  <c r="DU59" i="44"/>
  <c r="DT59" i="44"/>
  <c r="DS59" i="44"/>
  <c r="DQ59" i="44"/>
  <c r="DO59" i="44"/>
  <c r="DN59" i="44"/>
  <c r="DG59" i="44"/>
  <c r="DF59" i="44"/>
  <c r="CG59" i="44"/>
  <c r="EV58" i="44"/>
  <c r="EW58" i="44" s="1"/>
  <c r="EX58" i="44" s="1"/>
  <c r="EY58" i="44" s="1"/>
  <c r="EZ58" i="44" s="1"/>
  <c r="FA58" i="44" s="1"/>
  <c r="EF58" i="44"/>
  <c r="EE58" i="44"/>
  <c r="ED58" i="44"/>
  <c r="EC58" i="44"/>
  <c r="EB58" i="44"/>
  <c r="EA58" i="44"/>
  <c r="DZ58" i="44"/>
  <c r="DY58" i="44"/>
  <c r="DU58" i="44"/>
  <c r="DT58" i="44"/>
  <c r="DS58" i="44"/>
  <c r="DR58" i="44"/>
  <c r="DQ58" i="44"/>
  <c r="DW58" i="44" s="1"/>
  <c r="DO58" i="44"/>
  <c r="DN58" i="44"/>
  <c r="DG58" i="44"/>
  <c r="DF58" i="44"/>
  <c r="CG58" i="44"/>
  <c r="EV57" i="44"/>
  <c r="EW57" i="44" s="1"/>
  <c r="EX57" i="44" s="1"/>
  <c r="EY57" i="44" s="1"/>
  <c r="EZ57" i="44" s="1"/>
  <c r="FA57" i="44" s="1"/>
  <c r="EF57" i="44"/>
  <c r="EE57" i="44"/>
  <c r="EG63" i="44" s="1"/>
  <c r="ED57" i="44"/>
  <c r="EC57" i="44"/>
  <c r="ED63" i="44" s="1"/>
  <c r="EB57" i="44"/>
  <c r="ED61" i="44" s="1"/>
  <c r="EA57" i="44"/>
  <c r="DZ57" i="44"/>
  <c r="DY57" i="44"/>
  <c r="EA62" i="44" s="1"/>
  <c r="DV57" i="44"/>
  <c r="DU57" i="44"/>
  <c r="DT57" i="44"/>
  <c r="DS57" i="44"/>
  <c r="DT61" i="44" s="1"/>
  <c r="DR57" i="44"/>
  <c r="DQ57" i="44"/>
  <c r="DO57" i="44"/>
  <c r="DN57" i="44"/>
  <c r="DG57" i="44"/>
  <c r="DF57" i="44"/>
  <c r="CG57" i="44"/>
  <c r="AY56" i="44"/>
  <c r="AX56" i="44"/>
  <c r="AW56" i="44"/>
  <c r="EW55" i="44"/>
  <c r="EX55" i="44" s="1"/>
  <c r="EY55" i="44" s="1"/>
  <c r="EZ55" i="44" s="1"/>
  <c r="FA55" i="44" s="1"/>
  <c r="EV55" i="44"/>
  <c r="EF55" i="44"/>
  <c r="EE55" i="44"/>
  <c r="EC55" i="44"/>
  <c r="EB55" i="44"/>
  <c r="DZ55" i="44"/>
  <c r="DY55" i="44"/>
  <c r="DU55" i="44"/>
  <c r="DS55" i="44"/>
  <c r="DW55" i="44" s="1"/>
  <c r="DQ55" i="44"/>
  <c r="DO55" i="44"/>
  <c r="DN55" i="44"/>
  <c r="DG55" i="44"/>
  <c r="DF55" i="44"/>
  <c r="CG55" i="44"/>
  <c r="EV54" i="44"/>
  <c r="EW54" i="44" s="1"/>
  <c r="EX54" i="44" s="1"/>
  <c r="EY54" i="44" s="1"/>
  <c r="EZ54" i="44" s="1"/>
  <c r="FA54" i="44" s="1"/>
  <c r="EF54" i="44"/>
  <c r="EE54" i="44"/>
  <c r="EC54" i="44"/>
  <c r="EB54" i="44"/>
  <c r="EA54" i="44"/>
  <c r="DZ54" i="44"/>
  <c r="DY54" i="44"/>
  <c r="DU54" i="44"/>
  <c r="DS54" i="44"/>
  <c r="DQ54" i="44"/>
  <c r="DO54" i="44"/>
  <c r="DN54" i="44"/>
  <c r="DG54" i="44"/>
  <c r="DF54" i="44"/>
  <c r="CG54" i="44"/>
  <c r="FA53" i="44"/>
  <c r="EY53" i="44"/>
  <c r="EZ53" i="44" s="1"/>
  <c r="EV53" i="44"/>
  <c r="EW53" i="44" s="1"/>
  <c r="EX53" i="44" s="1"/>
  <c r="EF53" i="44"/>
  <c r="EG55" i="44" s="1"/>
  <c r="EE53" i="44"/>
  <c r="EG54" i="44" s="1"/>
  <c r="EC53" i="44"/>
  <c r="EB53" i="44"/>
  <c r="DZ53" i="44"/>
  <c r="DY53" i="44"/>
  <c r="DU53" i="44"/>
  <c r="DS53" i="44"/>
  <c r="DQ53" i="44"/>
  <c r="DO53" i="44"/>
  <c r="DN53" i="44"/>
  <c r="DG53" i="44"/>
  <c r="DF53" i="44"/>
  <c r="CG53" i="44"/>
  <c r="EV51" i="44"/>
  <c r="EW51" i="44" s="1"/>
  <c r="EX51" i="44" s="1"/>
  <c r="EY51" i="44" s="1"/>
  <c r="EZ51" i="44" s="1"/>
  <c r="FA51" i="44" s="1"/>
  <c r="EF51" i="44"/>
  <c r="EE51" i="44"/>
  <c r="EC51" i="44"/>
  <c r="EB51" i="44"/>
  <c r="DZ51" i="44"/>
  <c r="DY51" i="44"/>
  <c r="DU51" i="44"/>
  <c r="DS51" i="44"/>
  <c r="DQ51" i="44"/>
  <c r="DW51" i="44" s="1"/>
  <c r="DO51" i="44"/>
  <c r="DN51" i="44"/>
  <c r="DG51" i="44"/>
  <c r="DF51" i="44"/>
  <c r="CG51" i="44"/>
  <c r="EX50" i="44"/>
  <c r="EY50" i="44" s="1"/>
  <c r="EZ50" i="44" s="1"/>
  <c r="FA50" i="44" s="1"/>
  <c r="EV50" i="44"/>
  <c r="EW50" i="44" s="1"/>
  <c r="EF50" i="44"/>
  <c r="EE50" i="44"/>
  <c r="EC50" i="44"/>
  <c r="EB50" i="44"/>
  <c r="EA50" i="44"/>
  <c r="DZ50" i="44"/>
  <c r="DY50" i="44"/>
  <c r="DU50" i="44"/>
  <c r="DS50" i="44"/>
  <c r="DW50" i="44" s="1"/>
  <c r="DQ50" i="44"/>
  <c r="DO50" i="44"/>
  <c r="DN50" i="44"/>
  <c r="DG50" i="44"/>
  <c r="DF50" i="44"/>
  <c r="CG50" i="44"/>
  <c r="EV49" i="44"/>
  <c r="EW49" i="44" s="1"/>
  <c r="EX49" i="44" s="1"/>
  <c r="EY49" i="44" s="1"/>
  <c r="EZ49" i="44" s="1"/>
  <c r="FA49" i="44" s="1"/>
  <c r="EF49" i="44"/>
  <c r="EE49" i="44"/>
  <c r="EC49" i="44"/>
  <c r="EB49" i="44"/>
  <c r="EA49" i="44"/>
  <c r="DZ49" i="44"/>
  <c r="DY49" i="44"/>
  <c r="DU49" i="44"/>
  <c r="DS49" i="44"/>
  <c r="DQ49" i="44"/>
  <c r="DW49" i="44" s="1"/>
  <c r="DO49" i="44"/>
  <c r="DN49" i="44"/>
  <c r="DG49" i="44"/>
  <c r="DF49" i="44"/>
  <c r="CG49" i="44"/>
  <c r="EV48" i="44"/>
  <c r="EW48" i="44" s="1"/>
  <c r="EX48" i="44" s="1"/>
  <c r="EY48" i="44" s="1"/>
  <c r="EZ48" i="44" s="1"/>
  <c r="FA48" i="44" s="1"/>
  <c r="EF48" i="44"/>
  <c r="EE48" i="44"/>
  <c r="EC48" i="44"/>
  <c r="EB48" i="44"/>
  <c r="EA48" i="44"/>
  <c r="DZ48" i="44"/>
  <c r="DY48" i="44"/>
  <c r="DU48" i="44"/>
  <c r="DT48" i="44"/>
  <c r="DS48" i="44"/>
  <c r="DQ48" i="44"/>
  <c r="DW48" i="44" s="1"/>
  <c r="DO48" i="44"/>
  <c r="DN48" i="44"/>
  <c r="DG48" i="44"/>
  <c r="DF48" i="44"/>
  <c r="CG48" i="44"/>
  <c r="EX47" i="44"/>
  <c r="EY47" i="44" s="1"/>
  <c r="EZ47" i="44" s="1"/>
  <c r="FA47" i="44" s="1"/>
  <c r="EV47" i="44"/>
  <c r="EW47" i="44" s="1"/>
  <c r="EF47" i="44"/>
  <c r="EE47" i="44"/>
  <c r="EC47" i="44"/>
  <c r="EB47" i="44"/>
  <c r="EA47" i="44"/>
  <c r="DZ47" i="44"/>
  <c r="DY47" i="44"/>
  <c r="DU47" i="44"/>
  <c r="DT47" i="44"/>
  <c r="DS47" i="44"/>
  <c r="DQ47" i="44"/>
  <c r="DO47" i="44"/>
  <c r="DN47" i="44"/>
  <c r="DG47" i="44"/>
  <c r="DF47" i="44"/>
  <c r="CG47" i="44"/>
  <c r="EX46" i="44"/>
  <c r="EY46" i="44" s="1"/>
  <c r="EZ46" i="44" s="1"/>
  <c r="FA46" i="44" s="1"/>
  <c r="EV46" i="44"/>
  <c r="EW46" i="44" s="1"/>
  <c r="EF46" i="44"/>
  <c r="EE46" i="44"/>
  <c r="EG50" i="44" s="1"/>
  <c r="EC46" i="44"/>
  <c r="ED47" i="44" s="1"/>
  <c r="EB46" i="44"/>
  <c r="EA46" i="44"/>
  <c r="DZ46" i="44"/>
  <c r="DY46" i="44"/>
  <c r="EA51" i="44" s="1"/>
  <c r="DU46" i="44"/>
  <c r="DT46" i="44"/>
  <c r="DS46" i="44"/>
  <c r="DT51" i="44" s="1"/>
  <c r="DR46" i="44"/>
  <c r="DQ46" i="44"/>
  <c r="DR51" i="44" s="1"/>
  <c r="DO46" i="44"/>
  <c r="DN46" i="44"/>
  <c r="DG46" i="44"/>
  <c r="DF46" i="44"/>
  <c r="CG46" i="44"/>
  <c r="FA45" i="44"/>
  <c r="EX45" i="44"/>
  <c r="EY45" i="44" s="1"/>
  <c r="EZ45" i="44" s="1"/>
  <c r="EV45" i="44"/>
  <c r="EW45" i="44" s="1"/>
  <c r="EF45" i="44"/>
  <c r="EE45" i="44"/>
  <c r="EC45" i="44"/>
  <c r="EB45" i="44"/>
  <c r="DZ45" i="44"/>
  <c r="DY45" i="44"/>
  <c r="DU45" i="44"/>
  <c r="DS45" i="44"/>
  <c r="DQ45" i="44"/>
  <c r="DO45" i="44"/>
  <c r="DN45" i="44"/>
  <c r="DG45" i="44"/>
  <c r="DF45" i="44"/>
  <c r="CG45" i="44"/>
  <c r="EV43" i="44"/>
  <c r="EW43" i="44" s="1"/>
  <c r="EX43" i="44" s="1"/>
  <c r="EY43" i="44" s="1"/>
  <c r="EZ43" i="44" s="1"/>
  <c r="FA43" i="44" s="1"/>
  <c r="EF43" i="44"/>
  <c r="EE43" i="44"/>
  <c r="EC43" i="44"/>
  <c r="EB43" i="44"/>
  <c r="DZ43" i="44"/>
  <c r="DY43" i="44"/>
  <c r="DU43" i="44"/>
  <c r="DS43" i="44"/>
  <c r="DQ43" i="44"/>
  <c r="DO43" i="44"/>
  <c r="DN43" i="44"/>
  <c r="DG43" i="44"/>
  <c r="DF43" i="44"/>
  <c r="CG43" i="44"/>
  <c r="EX42" i="44"/>
  <c r="EY42" i="44" s="1"/>
  <c r="EZ42" i="44" s="1"/>
  <c r="FA42" i="44" s="1"/>
  <c r="EV42" i="44"/>
  <c r="EW42" i="44" s="1"/>
  <c r="EF42" i="44"/>
  <c r="EE42" i="44"/>
  <c r="EC42" i="44"/>
  <c r="EB42" i="44"/>
  <c r="EA42" i="44"/>
  <c r="DZ42" i="44"/>
  <c r="DY42" i="44"/>
  <c r="DU42" i="44"/>
  <c r="DS42" i="44"/>
  <c r="DQ42" i="44"/>
  <c r="DW42" i="44" s="1"/>
  <c r="DO42" i="44"/>
  <c r="DN42" i="44"/>
  <c r="DG42" i="44"/>
  <c r="DF42" i="44"/>
  <c r="CG42" i="44"/>
  <c r="EV41" i="44"/>
  <c r="EW41" i="44" s="1"/>
  <c r="EX41" i="44" s="1"/>
  <c r="EY41" i="44" s="1"/>
  <c r="EZ41" i="44" s="1"/>
  <c r="FA41" i="44" s="1"/>
  <c r="EF41" i="44"/>
  <c r="EE41" i="44"/>
  <c r="EC41" i="44"/>
  <c r="EB41" i="44"/>
  <c r="EA41" i="44"/>
  <c r="DZ41" i="44"/>
  <c r="DY41" i="44"/>
  <c r="DU41" i="44"/>
  <c r="DS41" i="44"/>
  <c r="DQ41" i="44"/>
  <c r="DW41" i="44" s="1"/>
  <c r="DO41" i="44"/>
  <c r="DN41" i="44"/>
  <c r="DG41" i="44"/>
  <c r="DF41" i="44"/>
  <c r="CG41" i="44"/>
  <c r="EX40" i="44"/>
  <c r="EY40" i="44" s="1"/>
  <c r="EZ40" i="44" s="1"/>
  <c r="FA40" i="44" s="1"/>
  <c r="EV40" i="44"/>
  <c r="EW40" i="44" s="1"/>
  <c r="EG40" i="44"/>
  <c r="EF40" i="44"/>
  <c r="EE40" i="44"/>
  <c r="EC40" i="44"/>
  <c r="ED40" i="44" s="1"/>
  <c r="EB40" i="44"/>
  <c r="ED45" i="44" s="1"/>
  <c r="DZ40" i="44"/>
  <c r="DY40" i="44"/>
  <c r="EA40" i="44" s="1"/>
  <c r="DU40" i="44"/>
  <c r="DV45" i="44" s="1"/>
  <c r="DT40" i="44"/>
  <c r="DS40" i="44"/>
  <c r="DT45" i="44" s="1"/>
  <c r="DQ40" i="44"/>
  <c r="DO40" i="44"/>
  <c r="DN40" i="44"/>
  <c r="DG40" i="44"/>
  <c r="DF40" i="44"/>
  <c r="CG40" i="44"/>
  <c r="EF39" i="44"/>
  <c r="EE39" i="44"/>
  <c r="EC39" i="44"/>
  <c r="EB39" i="44"/>
  <c r="DZ39" i="44"/>
  <c r="DY39" i="44"/>
  <c r="DX39" i="44"/>
  <c r="EH39" i="44" s="1"/>
  <c r="DU39" i="44"/>
  <c r="DS39" i="44"/>
  <c r="DQ39" i="44"/>
  <c r="DO39" i="44"/>
  <c r="DN39" i="44"/>
  <c r="DG39" i="44"/>
  <c r="DF39" i="44"/>
  <c r="AY39" i="44"/>
  <c r="AX39" i="44"/>
  <c r="AW39" i="44"/>
  <c r="CG39" i="44" s="1"/>
  <c r="AY38" i="44"/>
  <c r="AX38" i="44"/>
  <c r="AW38" i="44"/>
  <c r="EV37" i="44"/>
  <c r="EW37" i="44" s="1"/>
  <c r="EX37" i="44" s="1"/>
  <c r="EY37" i="44" s="1"/>
  <c r="EZ37" i="44" s="1"/>
  <c r="FA37" i="44" s="1"/>
  <c r="EF37" i="44"/>
  <c r="EE37" i="44"/>
  <c r="EC37" i="44"/>
  <c r="EB37" i="44"/>
  <c r="EA37" i="44"/>
  <c r="DZ37" i="44"/>
  <c r="DY37" i="44"/>
  <c r="DU37" i="44"/>
  <c r="DT37" i="44"/>
  <c r="DS37" i="44"/>
  <c r="DW37" i="44" s="1"/>
  <c r="DQ37" i="44"/>
  <c r="DO37" i="44"/>
  <c r="DN37" i="44"/>
  <c r="DG37" i="44"/>
  <c r="DF37" i="44"/>
  <c r="CG37" i="44"/>
  <c r="AY37" i="44"/>
  <c r="AX37" i="44"/>
  <c r="AW37" i="44"/>
  <c r="EV36" i="44"/>
  <c r="EW36" i="44" s="1"/>
  <c r="EX36" i="44" s="1"/>
  <c r="EY36" i="44" s="1"/>
  <c r="EZ36" i="44" s="1"/>
  <c r="FA36" i="44" s="1"/>
  <c r="EF36" i="44"/>
  <c r="EE36" i="44"/>
  <c r="ED36" i="44"/>
  <c r="EC36" i="44"/>
  <c r="EB36" i="44"/>
  <c r="DZ36" i="44"/>
  <c r="DY36" i="44"/>
  <c r="DV36" i="44"/>
  <c r="DU36" i="44"/>
  <c r="DT36" i="44"/>
  <c r="DS36" i="44"/>
  <c r="DW36" i="44" s="1"/>
  <c r="DQ36" i="44"/>
  <c r="DO36" i="44"/>
  <c r="DN36" i="44"/>
  <c r="DG36" i="44"/>
  <c r="DF36" i="44"/>
  <c r="CG36" i="44"/>
  <c r="AY36" i="44"/>
  <c r="AX36" i="44"/>
  <c r="AW36" i="44"/>
  <c r="EV35" i="44"/>
  <c r="EW35" i="44" s="1"/>
  <c r="EX35" i="44" s="1"/>
  <c r="EY35" i="44" s="1"/>
  <c r="EZ35" i="44" s="1"/>
  <c r="FA35" i="44" s="1"/>
  <c r="EF35" i="44"/>
  <c r="EE35" i="44"/>
  <c r="ED35" i="44"/>
  <c r="EC35" i="44"/>
  <c r="EB35" i="44"/>
  <c r="DZ35" i="44"/>
  <c r="DY35" i="44"/>
  <c r="DV35" i="44"/>
  <c r="DU35" i="44"/>
  <c r="DW35" i="44" s="1"/>
  <c r="DT35" i="44"/>
  <c r="DS35" i="44"/>
  <c r="DQ35" i="44"/>
  <c r="DO35" i="44"/>
  <c r="DN35" i="44"/>
  <c r="DG35" i="44"/>
  <c r="DF35" i="44"/>
  <c r="CG35" i="44"/>
  <c r="AY35" i="44"/>
  <c r="AX35" i="44"/>
  <c r="AW35" i="44"/>
  <c r="EX34" i="44"/>
  <c r="EY34" i="44" s="1"/>
  <c r="EZ34" i="44" s="1"/>
  <c r="FA34" i="44" s="1"/>
  <c r="EW34" i="44"/>
  <c r="EF34" i="44"/>
  <c r="EE34" i="44"/>
  <c r="EC34" i="44"/>
  <c r="EB34" i="44"/>
  <c r="DZ34" i="44"/>
  <c r="DY34" i="44"/>
  <c r="DU34" i="44"/>
  <c r="DW34" i="44" s="1"/>
  <c r="DT34" i="44"/>
  <c r="DS34" i="44"/>
  <c r="DQ34" i="44"/>
  <c r="DO34" i="44"/>
  <c r="DN34" i="44"/>
  <c r="DG34" i="44"/>
  <c r="DF34" i="44"/>
  <c r="CG34" i="44"/>
  <c r="AY34" i="44"/>
  <c r="AX34" i="44"/>
  <c r="AW34" i="44"/>
  <c r="EV34" i="44" s="1"/>
  <c r="EV33" i="44"/>
  <c r="EW33" i="44" s="1"/>
  <c r="EX33" i="44" s="1"/>
  <c r="EY33" i="44" s="1"/>
  <c r="EZ33" i="44" s="1"/>
  <c r="FA33" i="44" s="1"/>
  <c r="EF33" i="44"/>
  <c r="EE33" i="44"/>
  <c r="ED33" i="44"/>
  <c r="EC33" i="44"/>
  <c r="EB33" i="44"/>
  <c r="DZ33" i="44"/>
  <c r="DY33" i="44"/>
  <c r="DV33" i="44"/>
  <c r="DU33" i="44"/>
  <c r="DW33" i="44" s="1"/>
  <c r="DT33" i="44"/>
  <c r="DS33" i="44"/>
  <c r="DQ33" i="44"/>
  <c r="DO33" i="44"/>
  <c r="DN33" i="44"/>
  <c r="DG33" i="44"/>
  <c r="DF33" i="44"/>
  <c r="CG33" i="44"/>
  <c r="AY33" i="44"/>
  <c r="AX33" i="44"/>
  <c r="AW33" i="44"/>
  <c r="EF32" i="44"/>
  <c r="EE32" i="44"/>
  <c r="ED32" i="44"/>
  <c r="EC32" i="44"/>
  <c r="ED39" i="44" s="1"/>
  <c r="EB32" i="44"/>
  <c r="DZ32" i="44"/>
  <c r="DY32" i="44"/>
  <c r="EA35" i="44" s="1"/>
  <c r="DW32" i="44"/>
  <c r="DV32" i="44"/>
  <c r="DU32" i="44"/>
  <c r="DV34" i="44" s="1"/>
  <c r="DS32" i="44"/>
  <c r="DT32" i="44" s="1"/>
  <c r="DR32" i="44"/>
  <c r="EI32" i="44" s="1"/>
  <c r="DQ32" i="44"/>
  <c r="DR39" i="44" s="1"/>
  <c r="DO32" i="44"/>
  <c r="DN32" i="44"/>
  <c r="DG32" i="44"/>
  <c r="DF32" i="44"/>
  <c r="AY32" i="44"/>
  <c r="AX32" i="44"/>
  <c r="AW32" i="44"/>
  <c r="CG32" i="44" s="1"/>
  <c r="EY31" i="44"/>
  <c r="EZ31" i="44" s="1"/>
  <c r="FA31" i="44" s="1"/>
  <c r="EX31" i="44"/>
  <c r="EV31" i="44"/>
  <c r="EW31" i="44" s="1"/>
  <c r="EG31" i="44"/>
  <c r="EF31" i="44"/>
  <c r="EE31" i="44"/>
  <c r="EC31" i="44"/>
  <c r="EB31" i="44"/>
  <c r="DZ31" i="44"/>
  <c r="DY31" i="44"/>
  <c r="DU31" i="44"/>
  <c r="DS31" i="44"/>
  <c r="DR31" i="44"/>
  <c r="DQ31" i="44"/>
  <c r="DO31" i="44"/>
  <c r="DN31" i="44"/>
  <c r="DG31" i="44"/>
  <c r="DF31" i="44"/>
  <c r="CG31" i="44"/>
  <c r="EV29" i="44"/>
  <c r="EW29" i="44" s="1"/>
  <c r="EX29" i="44" s="1"/>
  <c r="EY29" i="44" s="1"/>
  <c r="EZ29" i="44" s="1"/>
  <c r="FA29" i="44" s="1"/>
  <c r="EG29" i="44"/>
  <c r="EF29" i="44"/>
  <c r="EE29" i="44"/>
  <c r="EC29" i="44"/>
  <c r="ED29" i="44" s="1"/>
  <c r="EB29" i="44"/>
  <c r="ED31" i="44" s="1"/>
  <c r="DZ29" i="44"/>
  <c r="DY29" i="44"/>
  <c r="EA29" i="44" s="1"/>
  <c r="DU29" i="44"/>
  <c r="DV29" i="44" s="1"/>
  <c r="DT29" i="44"/>
  <c r="DS29" i="44"/>
  <c r="DT31" i="44" s="1"/>
  <c r="DR29" i="44"/>
  <c r="DQ29" i="44"/>
  <c r="DO29" i="44"/>
  <c r="DN29" i="44"/>
  <c r="DG29" i="44"/>
  <c r="DF29" i="44"/>
  <c r="CG29" i="44"/>
  <c r="EX28" i="44"/>
  <c r="EY28" i="44" s="1"/>
  <c r="EZ28" i="44" s="1"/>
  <c r="FA28" i="44" s="1"/>
  <c r="EV28" i="44"/>
  <c r="EW28" i="44" s="1"/>
  <c r="EF28" i="44"/>
  <c r="EE28" i="44"/>
  <c r="EC28" i="44"/>
  <c r="EB28" i="44"/>
  <c r="DZ28" i="44"/>
  <c r="DY28" i="44"/>
  <c r="DV28" i="44"/>
  <c r="DU28" i="44"/>
  <c r="DT28" i="44"/>
  <c r="DS28" i="44"/>
  <c r="DQ28" i="44"/>
  <c r="DO28" i="44"/>
  <c r="DN28" i="44"/>
  <c r="DG28" i="44"/>
  <c r="DF28" i="44"/>
  <c r="CG28" i="44"/>
  <c r="FA26" i="44"/>
  <c r="EZ26" i="44"/>
  <c r="EY26" i="44"/>
  <c r="EX26" i="44"/>
  <c r="EV26" i="44"/>
  <c r="EW26" i="44" s="1"/>
  <c r="EG26" i="44"/>
  <c r="EF26" i="44"/>
  <c r="EG28" i="44" s="1"/>
  <c r="EE26" i="44"/>
  <c r="EC26" i="44"/>
  <c r="EB26" i="44"/>
  <c r="ED26" i="44" s="1"/>
  <c r="DZ26" i="44"/>
  <c r="DY26" i="44"/>
  <c r="EA28" i="44" s="1"/>
  <c r="DV26" i="44"/>
  <c r="DU26" i="44"/>
  <c r="DT26" i="44"/>
  <c r="DS26" i="44"/>
  <c r="DQ26" i="44"/>
  <c r="DW26" i="44" s="1"/>
  <c r="DO26" i="44"/>
  <c r="DN26" i="44"/>
  <c r="DG26" i="44"/>
  <c r="DF26" i="44"/>
  <c r="CG26" i="44"/>
  <c r="EX25" i="44"/>
  <c r="EY25" i="44" s="1"/>
  <c r="EZ25" i="44" s="1"/>
  <c r="FA25" i="44" s="1"/>
  <c r="EV25" i="44"/>
  <c r="EW25" i="44" s="1"/>
  <c r="EG25" i="44"/>
  <c r="EF25" i="44"/>
  <c r="EE25" i="44"/>
  <c r="EC25" i="44"/>
  <c r="EB25" i="44"/>
  <c r="DZ25" i="44"/>
  <c r="DY25" i="44"/>
  <c r="DV25" i="44"/>
  <c r="DU25" i="44"/>
  <c r="DS25" i="44"/>
  <c r="DR25" i="44"/>
  <c r="DQ25" i="44"/>
  <c r="DO25" i="44"/>
  <c r="DN25" i="44"/>
  <c r="DG25" i="44"/>
  <c r="DF25" i="44"/>
  <c r="CG25" i="44"/>
  <c r="EX24" i="44"/>
  <c r="EY24" i="44" s="1"/>
  <c r="EZ24" i="44" s="1"/>
  <c r="FA24" i="44" s="1"/>
  <c r="EV24" i="44"/>
  <c r="EW24" i="44" s="1"/>
  <c r="EF24" i="44"/>
  <c r="EE24" i="44"/>
  <c r="EC24" i="44"/>
  <c r="EB24" i="44"/>
  <c r="DZ24" i="44"/>
  <c r="DY24" i="44"/>
  <c r="DV24" i="44"/>
  <c r="DU24" i="44"/>
  <c r="DT24" i="44"/>
  <c r="DS24" i="44"/>
  <c r="DQ24" i="44"/>
  <c r="DO24" i="44"/>
  <c r="DN24" i="44"/>
  <c r="DG24" i="44"/>
  <c r="DF24" i="44"/>
  <c r="CG24" i="44"/>
  <c r="EX23" i="44"/>
  <c r="EY23" i="44" s="1"/>
  <c r="EZ23" i="44" s="1"/>
  <c r="FA23" i="44" s="1"/>
  <c r="EV23" i="44"/>
  <c r="EW23" i="44" s="1"/>
  <c r="EF23" i="44"/>
  <c r="EE23" i="44"/>
  <c r="EC23" i="44"/>
  <c r="EB23" i="44"/>
  <c r="DZ23" i="44"/>
  <c r="DY23" i="44"/>
  <c r="DV23" i="44"/>
  <c r="DU23" i="44"/>
  <c r="DS23" i="44"/>
  <c r="DR23" i="44"/>
  <c r="DQ23" i="44"/>
  <c r="DO23" i="44"/>
  <c r="DN23" i="44"/>
  <c r="DG23" i="44"/>
  <c r="DF23" i="44"/>
  <c r="CG23" i="44"/>
  <c r="EZ22" i="44"/>
  <c r="FA22" i="44" s="1"/>
  <c r="EX22" i="44"/>
  <c r="EY22" i="44" s="1"/>
  <c r="EV22" i="44"/>
  <c r="EW22" i="44" s="1"/>
  <c r="EF22" i="44"/>
  <c r="EE22" i="44"/>
  <c r="EC22" i="44"/>
  <c r="EB22" i="44"/>
  <c r="DZ22" i="44"/>
  <c r="DY22" i="44"/>
  <c r="DV22" i="44"/>
  <c r="DU22" i="44"/>
  <c r="DS22" i="44"/>
  <c r="DR22" i="44"/>
  <c r="DQ22" i="44"/>
  <c r="DW22" i="44" s="1"/>
  <c r="DO22" i="44"/>
  <c r="DN22" i="44"/>
  <c r="DG22" i="44"/>
  <c r="DF22" i="44"/>
  <c r="CG22" i="44"/>
  <c r="EY21" i="44"/>
  <c r="EZ21" i="44" s="1"/>
  <c r="FA21" i="44" s="1"/>
  <c r="EX21" i="44"/>
  <c r="EV21" i="44"/>
  <c r="EW21" i="44" s="1"/>
  <c r="EG21" i="44"/>
  <c r="EF21" i="44"/>
  <c r="EE21" i="44"/>
  <c r="EC21" i="44"/>
  <c r="EB21" i="44"/>
  <c r="DZ21" i="44"/>
  <c r="DY21" i="44"/>
  <c r="DV21" i="44"/>
  <c r="DU21" i="44"/>
  <c r="DS21" i="44"/>
  <c r="DR21" i="44"/>
  <c r="DQ21" i="44"/>
  <c r="DO21" i="44"/>
  <c r="DN21" i="44"/>
  <c r="DG21" i="44"/>
  <c r="DF21" i="44"/>
  <c r="CG21" i="44"/>
  <c r="EV20" i="44"/>
  <c r="EW20" i="44" s="1"/>
  <c r="EX20" i="44" s="1"/>
  <c r="EY20" i="44" s="1"/>
  <c r="EZ20" i="44" s="1"/>
  <c r="FA20" i="44" s="1"/>
  <c r="EF20" i="44"/>
  <c r="EE20" i="44"/>
  <c r="EC20" i="44"/>
  <c r="EB20" i="44"/>
  <c r="DZ20" i="44"/>
  <c r="DY20" i="44"/>
  <c r="DV20" i="44"/>
  <c r="DU20" i="44"/>
  <c r="DS20" i="44"/>
  <c r="DR20" i="44"/>
  <c r="DQ20" i="44"/>
  <c r="DO20" i="44"/>
  <c r="DN20" i="44"/>
  <c r="DG20" i="44"/>
  <c r="DF20" i="44"/>
  <c r="CG20" i="44"/>
  <c r="EX19" i="44"/>
  <c r="EY19" i="44" s="1"/>
  <c r="EZ19" i="44" s="1"/>
  <c r="FA19" i="44" s="1"/>
  <c r="EV19" i="44"/>
  <c r="EW19" i="44" s="1"/>
  <c r="EG19" i="44"/>
  <c r="EF19" i="44"/>
  <c r="EE19" i="44"/>
  <c r="EC19" i="44"/>
  <c r="EB19" i="44"/>
  <c r="DZ19" i="44"/>
  <c r="DY19" i="44"/>
  <c r="DV19" i="44"/>
  <c r="DU19" i="44"/>
  <c r="DS19" i="44"/>
  <c r="DR19" i="44"/>
  <c r="DQ19" i="44"/>
  <c r="DO19" i="44"/>
  <c r="DN19" i="44"/>
  <c r="DG19" i="44"/>
  <c r="DF19" i="44"/>
  <c r="CG19" i="44"/>
  <c r="EV18" i="44"/>
  <c r="EW18" i="44" s="1"/>
  <c r="EX18" i="44" s="1"/>
  <c r="EY18" i="44" s="1"/>
  <c r="EZ18" i="44" s="1"/>
  <c r="FA18" i="44" s="1"/>
  <c r="EF18" i="44"/>
  <c r="EE18" i="44"/>
  <c r="EC18" i="44"/>
  <c r="EB18" i="44"/>
  <c r="DZ18" i="44"/>
  <c r="EA22" i="44" s="1"/>
  <c r="DY18" i="44"/>
  <c r="DV18" i="44"/>
  <c r="DU18" i="44"/>
  <c r="DT18" i="44"/>
  <c r="DS18" i="44"/>
  <c r="DR18" i="44"/>
  <c r="EI18" i="44" s="1"/>
  <c r="DQ18" i="44"/>
  <c r="DR24" i="44" s="1"/>
  <c r="EI24" i="44" s="1"/>
  <c r="DO18" i="44"/>
  <c r="DN18" i="44"/>
  <c r="DG18" i="44"/>
  <c r="DF18" i="44"/>
  <c r="CG18" i="44"/>
  <c r="EX17" i="44"/>
  <c r="EY17" i="44" s="1"/>
  <c r="EZ17" i="44" s="1"/>
  <c r="FA17" i="44" s="1"/>
  <c r="EV17" i="44"/>
  <c r="EW17" i="44" s="1"/>
  <c r="EF17" i="44"/>
  <c r="EG17" i="44" s="1"/>
  <c r="EE17" i="44"/>
  <c r="EC17" i="44"/>
  <c r="EB17" i="44"/>
  <c r="ED17" i="44" s="1"/>
  <c r="EA17" i="44"/>
  <c r="EJ17" i="44" s="1"/>
  <c r="DZ17" i="44"/>
  <c r="DY17" i="44"/>
  <c r="DV17" i="44"/>
  <c r="DU17" i="44"/>
  <c r="DS17" i="44"/>
  <c r="DT17" i="44" s="1"/>
  <c r="DR17" i="44"/>
  <c r="DQ17" i="44"/>
  <c r="DO17" i="44"/>
  <c r="DN17" i="44"/>
  <c r="DG17" i="44"/>
  <c r="DF17" i="44"/>
  <c r="CG17" i="44"/>
  <c r="EV16" i="44"/>
  <c r="EW16" i="44" s="1"/>
  <c r="EX16" i="44" s="1"/>
  <c r="EY16" i="44" s="1"/>
  <c r="EZ16" i="44" s="1"/>
  <c r="FA16" i="44" s="1"/>
  <c r="EF16" i="44"/>
  <c r="EE16" i="44"/>
  <c r="EC16" i="44"/>
  <c r="EB16" i="44"/>
  <c r="DZ16" i="44"/>
  <c r="DY16" i="44"/>
  <c r="DV16" i="44"/>
  <c r="DU16" i="44"/>
  <c r="DT16" i="44"/>
  <c r="EI16" i="44" s="1"/>
  <c r="DS16" i="44"/>
  <c r="DR16" i="44"/>
  <c r="DQ16" i="44"/>
  <c r="DW16" i="44" s="1"/>
  <c r="DO16" i="44"/>
  <c r="DN16" i="44"/>
  <c r="DG16" i="44"/>
  <c r="DF16" i="44"/>
  <c r="CG16" i="44"/>
  <c r="EV15" i="44"/>
  <c r="EW15" i="44" s="1"/>
  <c r="EX15" i="44" s="1"/>
  <c r="EY15" i="44" s="1"/>
  <c r="EZ15" i="44" s="1"/>
  <c r="FA15" i="44" s="1"/>
  <c r="EI15" i="44"/>
  <c r="EF15" i="44"/>
  <c r="EE15" i="44"/>
  <c r="EC15" i="44"/>
  <c r="EB15" i="44"/>
  <c r="DZ15" i="44"/>
  <c r="DY15" i="44"/>
  <c r="DX15" i="44"/>
  <c r="EH15" i="44" s="1"/>
  <c r="DV15" i="44"/>
  <c r="DU15" i="44"/>
  <c r="DT15" i="44"/>
  <c r="DS15" i="44"/>
  <c r="DR15" i="44"/>
  <c r="DQ15" i="44"/>
  <c r="DO15" i="44"/>
  <c r="DN15" i="44"/>
  <c r="DG15" i="44"/>
  <c r="DF15" i="44"/>
  <c r="CG15" i="44"/>
  <c r="EV14" i="44"/>
  <c r="EW14" i="44" s="1"/>
  <c r="EX14" i="44" s="1"/>
  <c r="EY14" i="44" s="1"/>
  <c r="EZ14" i="44" s="1"/>
  <c r="FA14" i="44" s="1"/>
  <c r="EF14" i="44"/>
  <c r="EE14" i="44"/>
  <c r="EC14" i="44"/>
  <c r="EB14" i="44"/>
  <c r="DZ14" i="44"/>
  <c r="EA16" i="44" s="1"/>
  <c r="DY14" i="44"/>
  <c r="DV14" i="44"/>
  <c r="DU14" i="44"/>
  <c r="DT14" i="44"/>
  <c r="DS14" i="44"/>
  <c r="DR14" i="44"/>
  <c r="EI14" i="44" s="1"/>
  <c r="DQ14" i="44"/>
  <c r="DW14" i="44" s="1"/>
  <c r="DX14" i="44" s="1"/>
  <c r="EH14" i="44" s="1"/>
  <c r="DO14" i="44"/>
  <c r="DN14" i="44"/>
  <c r="DG14" i="44"/>
  <c r="DF14" i="44"/>
  <c r="CG14" i="44"/>
  <c r="EX13" i="44"/>
  <c r="EY13" i="44" s="1"/>
  <c r="EZ13" i="44" s="1"/>
  <c r="FA13" i="44" s="1"/>
  <c r="EV13" i="44"/>
  <c r="EW13" i="44" s="1"/>
  <c r="EF13" i="44"/>
  <c r="EE13" i="44"/>
  <c r="EC13" i="44"/>
  <c r="EB13" i="44"/>
  <c r="EA13" i="44"/>
  <c r="DZ13" i="44"/>
  <c r="DY13" i="44"/>
  <c r="DU13" i="44"/>
  <c r="DT13" i="44"/>
  <c r="DS13" i="44"/>
  <c r="DR13" i="44"/>
  <c r="EI13" i="44" s="1"/>
  <c r="DQ13" i="44"/>
  <c r="DO13" i="44"/>
  <c r="DN13" i="44"/>
  <c r="DG13" i="44"/>
  <c r="DF13" i="44"/>
  <c r="AS13" i="44"/>
  <c r="AR13" i="44"/>
  <c r="CG13" i="44" s="1"/>
  <c r="EZ12" i="44"/>
  <c r="FA12" i="44" s="1"/>
  <c r="EV12" i="44"/>
  <c r="EW12" i="44" s="1"/>
  <c r="EX12" i="44" s="1"/>
  <c r="EY12" i="44" s="1"/>
  <c r="EF12" i="44"/>
  <c r="EG13" i="44" s="1"/>
  <c r="EE12" i="44"/>
  <c r="EG12" i="44" s="1"/>
  <c r="ED12" i="44"/>
  <c r="EJ12" i="44" s="1"/>
  <c r="EC12" i="44"/>
  <c r="EB12" i="44"/>
  <c r="DZ12" i="44"/>
  <c r="EA12" i="44" s="1"/>
  <c r="DY12" i="44"/>
  <c r="DV12" i="44"/>
  <c r="DU12" i="44"/>
  <c r="DV13" i="44" s="1"/>
  <c r="DT12" i="44"/>
  <c r="DS12" i="44"/>
  <c r="DW12" i="44" s="1"/>
  <c r="DX12" i="44" s="1"/>
  <c r="EH12" i="44" s="1"/>
  <c r="DR12" i="44"/>
  <c r="DQ12" i="44"/>
  <c r="DO12" i="44"/>
  <c r="DN12" i="44"/>
  <c r="DG12" i="44"/>
  <c r="DF12" i="44"/>
  <c r="CG12" i="44"/>
  <c r="U98" i="43"/>
  <c r="E98" i="43"/>
  <c r="N96" i="43"/>
  <c r="S95" i="43"/>
  <c r="AK93" i="43"/>
  <c r="AL93" i="43" s="1"/>
  <c r="AJ93" i="43"/>
  <c r="S93" i="43"/>
  <c r="S91" i="43"/>
  <c r="R91" i="43"/>
  <c r="Q91" i="43"/>
  <c r="P91" i="43"/>
  <c r="O91" i="43"/>
  <c r="N91" i="43"/>
  <c r="M91" i="43"/>
  <c r="L91" i="43"/>
  <c r="K91" i="43"/>
  <c r="J91" i="43"/>
  <c r="I91" i="43"/>
  <c r="H91" i="43"/>
  <c r="G91" i="43"/>
  <c r="S90" i="43"/>
  <c r="AK88" i="43" s="1"/>
  <c r="AI88" i="43"/>
  <c r="AH88" i="43"/>
  <c r="AG88" i="43"/>
  <c r="AF88" i="43"/>
  <c r="AE88" i="43"/>
  <c r="AD88" i="43"/>
  <c r="AC88" i="43"/>
  <c r="AB88" i="43"/>
  <c r="AA88" i="43"/>
  <c r="Z88" i="43"/>
  <c r="Y88" i="43"/>
  <c r="X88" i="43"/>
  <c r="W88" i="43"/>
  <c r="V88" i="43"/>
  <c r="U88" i="43"/>
  <c r="S88" i="43"/>
  <c r="AJ88" i="43" s="1"/>
  <c r="R86" i="43"/>
  <c r="Q86" i="43"/>
  <c r="P86" i="43"/>
  <c r="O86" i="43"/>
  <c r="N86" i="43"/>
  <c r="M86" i="43"/>
  <c r="L86" i="43"/>
  <c r="K86" i="43"/>
  <c r="J86" i="43"/>
  <c r="I86" i="43"/>
  <c r="H86" i="43"/>
  <c r="G86" i="43"/>
  <c r="S85" i="43"/>
  <c r="S86" i="43" s="1"/>
  <c r="AK83" i="43"/>
  <c r="AI83" i="43"/>
  <c r="AH83" i="43"/>
  <c r="AG83" i="43"/>
  <c r="AF83" i="43"/>
  <c r="AE83" i="43"/>
  <c r="AD83" i="43"/>
  <c r="AC83" i="43"/>
  <c r="AB83" i="43"/>
  <c r="AA83" i="43"/>
  <c r="Z83" i="43"/>
  <c r="Y83" i="43"/>
  <c r="X83" i="43"/>
  <c r="W83" i="43"/>
  <c r="V83" i="43"/>
  <c r="U83" i="43"/>
  <c r="S83" i="43"/>
  <c r="AJ83" i="43" s="1"/>
  <c r="S81" i="43"/>
  <c r="R81" i="43"/>
  <c r="Q81" i="43"/>
  <c r="P81" i="43"/>
  <c r="O81" i="43"/>
  <c r="N81" i="43"/>
  <c r="M81" i="43"/>
  <c r="L81" i="43"/>
  <c r="K81" i="43"/>
  <c r="J81" i="43"/>
  <c r="I81" i="43"/>
  <c r="H81" i="43"/>
  <c r="G81" i="43"/>
  <c r="S80" i="43"/>
  <c r="AK78" i="43" s="1"/>
  <c r="AL78" i="43"/>
  <c r="AJ78" i="43"/>
  <c r="AH78" i="43"/>
  <c r="AG78" i="43"/>
  <c r="AF78" i="43"/>
  <c r="AE78" i="43"/>
  <c r="AD78" i="43"/>
  <c r="AC78" i="43"/>
  <c r="AB78" i="43"/>
  <c r="AA78" i="43"/>
  <c r="Z78" i="43"/>
  <c r="Y78" i="43"/>
  <c r="X78" i="43"/>
  <c r="W78" i="43"/>
  <c r="V78" i="43"/>
  <c r="U78" i="43"/>
  <c r="S78" i="43"/>
  <c r="R76" i="43"/>
  <c r="Q76" i="43"/>
  <c r="P76" i="43"/>
  <c r="O76" i="43"/>
  <c r="N76" i="43"/>
  <c r="M76" i="43"/>
  <c r="L76" i="43"/>
  <c r="K76" i="43"/>
  <c r="J76" i="43"/>
  <c r="I76" i="43"/>
  <c r="H76" i="43"/>
  <c r="G76" i="43"/>
  <c r="S75" i="43"/>
  <c r="AK73" i="43" s="1"/>
  <c r="AI73" i="43"/>
  <c r="AH73" i="43"/>
  <c r="AG73" i="43"/>
  <c r="AF73" i="43"/>
  <c r="AE73" i="43"/>
  <c r="AD73" i="43"/>
  <c r="AC73" i="43"/>
  <c r="AB73" i="43"/>
  <c r="AA73" i="43"/>
  <c r="Z73" i="43"/>
  <c r="Y73" i="43"/>
  <c r="X73" i="43"/>
  <c r="W73" i="43"/>
  <c r="V73" i="43"/>
  <c r="U73" i="43"/>
  <c r="S73" i="43"/>
  <c r="S76" i="43" s="1"/>
  <c r="R71" i="43"/>
  <c r="Q71" i="43"/>
  <c r="P71" i="43"/>
  <c r="O71" i="43"/>
  <c r="N71" i="43"/>
  <c r="M71" i="43"/>
  <c r="L71" i="43"/>
  <c r="K71" i="43"/>
  <c r="J71" i="43"/>
  <c r="I71" i="43"/>
  <c r="H71" i="43"/>
  <c r="G71" i="43"/>
  <c r="S70" i="43"/>
  <c r="AI68" i="43"/>
  <c r="AH68" i="43"/>
  <c r="AG68" i="43"/>
  <c r="AF68" i="43"/>
  <c r="AE68" i="43"/>
  <c r="AD68" i="43"/>
  <c r="AC68" i="43"/>
  <c r="AB68" i="43"/>
  <c r="AA68" i="43"/>
  <c r="Z68" i="43"/>
  <c r="Y68" i="43"/>
  <c r="X68" i="43"/>
  <c r="W68" i="43"/>
  <c r="V68" i="43"/>
  <c r="U68" i="43"/>
  <c r="S68" i="43"/>
  <c r="AJ68" i="43" s="1"/>
  <c r="S66" i="43"/>
  <c r="R66" i="43"/>
  <c r="Q66" i="43"/>
  <c r="P66" i="43"/>
  <c r="O66" i="43"/>
  <c r="N66" i="43"/>
  <c r="M66" i="43"/>
  <c r="L66" i="43"/>
  <c r="K66" i="43"/>
  <c r="J66" i="43"/>
  <c r="I66" i="43"/>
  <c r="H66" i="43"/>
  <c r="G66" i="43"/>
  <c r="S65" i="43"/>
  <c r="AK63" i="43"/>
  <c r="AI63" i="43"/>
  <c r="AH63" i="43"/>
  <c r="AG63" i="43"/>
  <c r="AF63" i="43"/>
  <c r="AE63" i="43"/>
  <c r="AD63" i="43"/>
  <c r="AC63" i="43"/>
  <c r="AB63" i="43"/>
  <c r="AA63" i="43"/>
  <c r="Z63" i="43"/>
  <c r="Y63" i="43"/>
  <c r="X63" i="43"/>
  <c r="W63" i="43"/>
  <c r="V63" i="43"/>
  <c r="U63" i="43"/>
  <c r="S63" i="43"/>
  <c r="AJ63" i="43" s="1"/>
  <c r="AL63" i="43" s="1"/>
  <c r="S61" i="43"/>
  <c r="R61" i="43"/>
  <c r="Q61" i="43"/>
  <c r="P61" i="43"/>
  <c r="O61" i="43"/>
  <c r="N61" i="43"/>
  <c r="M61" i="43"/>
  <c r="L61" i="43"/>
  <c r="K61" i="43"/>
  <c r="J61" i="43"/>
  <c r="I61" i="43"/>
  <c r="H61" i="43"/>
  <c r="G61" i="43"/>
  <c r="S60" i="43"/>
  <c r="AK58" i="43"/>
  <c r="AI58" i="43"/>
  <c r="AH58" i="43"/>
  <c r="AG58" i="43"/>
  <c r="AF58" i="43"/>
  <c r="AE58" i="43"/>
  <c r="AD58" i="43"/>
  <c r="AC58" i="43"/>
  <c r="AB58" i="43"/>
  <c r="AA58" i="43"/>
  <c r="Z58" i="43"/>
  <c r="Y58" i="43"/>
  <c r="X58" i="43"/>
  <c r="W58" i="43"/>
  <c r="V58" i="43"/>
  <c r="U58" i="43"/>
  <c r="S58" i="43"/>
  <c r="AJ58" i="43" s="1"/>
  <c r="R56" i="43"/>
  <c r="Q56" i="43"/>
  <c r="P56" i="43"/>
  <c r="O56" i="43"/>
  <c r="N56" i="43"/>
  <c r="M56" i="43"/>
  <c r="L56" i="43"/>
  <c r="K56" i="43"/>
  <c r="J56" i="43"/>
  <c r="I56" i="43"/>
  <c r="H56" i="43"/>
  <c r="G56" i="43"/>
  <c r="S55" i="43"/>
  <c r="AK53" i="43"/>
  <c r="AI53" i="43"/>
  <c r="AH53" i="43"/>
  <c r="AG53" i="43"/>
  <c r="AF53" i="43"/>
  <c r="AE53" i="43"/>
  <c r="AD53" i="43"/>
  <c r="AC53" i="43"/>
  <c r="AB53" i="43"/>
  <c r="AA53" i="43"/>
  <c r="Z53" i="43"/>
  <c r="Y53" i="43"/>
  <c r="X53" i="43"/>
  <c r="W53" i="43"/>
  <c r="V53" i="43"/>
  <c r="U53" i="43"/>
  <c r="S53" i="43"/>
  <c r="S56" i="43" s="1"/>
  <c r="R51" i="43"/>
  <c r="O51" i="43"/>
  <c r="L51" i="43"/>
  <c r="I51" i="43"/>
  <c r="S50" i="43"/>
  <c r="S51" i="43" s="1"/>
  <c r="AK48" i="43"/>
  <c r="AL48" i="43" s="1"/>
  <c r="AI48" i="43"/>
  <c r="AH48" i="43"/>
  <c r="AG48" i="43"/>
  <c r="AF48" i="43"/>
  <c r="AE48" i="43"/>
  <c r="AD48" i="43"/>
  <c r="AC48" i="43"/>
  <c r="AB48" i="43"/>
  <c r="AA48" i="43"/>
  <c r="Z48" i="43"/>
  <c r="Y48" i="43"/>
  <c r="X48" i="43"/>
  <c r="W48" i="43"/>
  <c r="V48" i="43"/>
  <c r="U48" i="43"/>
  <c r="S48" i="43"/>
  <c r="AJ48" i="43" s="1"/>
  <c r="S46" i="43"/>
  <c r="R46" i="43"/>
  <c r="Q46" i="43"/>
  <c r="P46" i="43"/>
  <c r="O46" i="43"/>
  <c r="N46" i="43"/>
  <c r="M46" i="43"/>
  <c r="L46" i="43"/>
  <c r="K46" i="43"/>
  <c r="J46" i="43"/>
  <c r="I46" i="43"/>
  <c r="H46" i="43"/>
  <c r="G46" i="43"/>
  <c r="S45" i="43"/>
  <c r="AK43" i="43" s="1"/>
  <c r="AI43" i="43"/>
  <c r="AH43" i="43"/>
  <c r="AG43" i="43"/>
  <c r="AF43" i="43"/>
  <c r="AE43" i="43"/>
  <c r="AD43" i="43"/>
  <c r="AC43" i="43"/>
  <c r="AB43" i="43"/>
  <c r="AA43" i="43"/>
  <c r="Z43" i="43"/>
  <c r="Y43" i="43"/>
  <c r="X43" i="43"/>
  <c r="W43" i="43"/>
  <c r="V43" i="43"/>
  <c r="U43" i="43"/>
  <c r="S43" i="43"/>
  <c r="AJ43" i="43" s="1"/>
  <c r="R41" i="43"/>
  <c r="Q41" i="43"/>
  <c r="P41" i="43"/>
  <c r="O41" i="43"/>
  <c r="N41" i="43"/>
  <c r="M41" i="43"/>
  <c r="L41" i="43"/>
  <c r="K41" i="43"/>
  <c r="J41" i="43"/>
  <c r="I41" i="43"/>
  <c r="H41" i="43"/>
  <c r="G41" i="43"/>
  <c r="S40" i="43"/>
  <c r="S41" i="43" s="1"/>
  <c r="AK38" i="43"/>
  <c r="AL38" i="43" s="1"/>
  <c r="AI38" i="43"/>
  <c r="AH38" i="43"/>
  <c r="AG38" i="43"/>
  <c r="AF38" i="43"/>
  <c r="AE38" i="43"/>
  <c r="AD38" i="43"/>
  <c r="AC38" i="43"/>
  <c r="AB38" i="43"/>
  <c r="AA38" i="43"/>
  <c r="Z38" i="43"/>
  <c r="Y38" i="43"/>
  <c r="X38" i="43"/>
  <c r="W38" i="43"/>
  <c r="V38" i="43"/>
  <c r="U38" i="43"/>
  <c r="S38" i="43"/>
  <c r="AJ38" i="43" s="1"/>
  <c r="R36" i="43"/>
  <c r="Q36" i="43"/>
  <c r="P36" i="43"/>
  <c r="O36" i="43"/>
  <c r="N36" i="43"/>
  <c r="M36" i="43"/>
  <c r="L36" i="43"/>
  <c r="K36" i="43"/>
  <c r="J36" i="43"/>
  <c r="I36" i="43"/>
  <c r="H36" i="43"/>
  <c r="G36" i="43"/>
  <c r="S35" i="43"/>
  <c r="AK33" i="43" s="1"/>
  <c r="AI33" i="43"/>
  <c r="AH33" i="43"/>
  <c r="AG33" i="43"/>
  <c r="AG98" i="43" s="1"/>
  <c r="AF33" i="43"/>
  <c r="AE33" i="43"/>
  <c r="AD33" i="43"/>
  <c r="AC33" i="43"/>
  <c r="AB33" i="43"/>
  <c r="AA33" i="43"/>
  <c r="Z33" i="43"/>
  <c r="Y33" i="43"/>
  <c r="Y98" i="43" s="1"/>
  <c r="X33" i="43"/>
  <c r="W33" i="43"/>
  <c r="V33" i="43"/>
  <c r="U33" i="43"/>
  <c r="S33" i="43"/>
  <c r="AJ33" i="43" s="1"/>
  <c r="AL33" i="43" s="1"/>
  <c r="R31" i="43"/>
  <c r="Q31" i="43"/>
  <c r="P31" i="43"/>
  <c r="O31" i="43"/>
  <c r="N31" i="43"/>
  <c r="M31" i="43"/>
  <c r="L31" i="43"/>
  <c r="K31" i="43"/>
  <c r="J31" i="43"/>
  <c r="I31" i="43"/>
  <c r="H31" i="43"/>
  <c r="G31" i="43"/>
  <c r="S30" i="43"/>
  <c r="S31" i="43" s="1"/>
  <c r="AK28" i="43"/>
  <c r="AI28" i="43"/>
  <c r="AH28" i="43"/>
  <c r="AG28" i="43"/>
  <c r="AF28" i="43"/>
  <c r="AE28" i="43"/>
  <c r="AD28" i="43"/>
  <c r="AC28" i="43"/>
  <c r="AB28" i="43"/>
  <c r="AA28" i="43"/>
  <c r="Z28" i="43"/>
  <c r="Y28" i="43"/>
  <c r="X28" i="43"/>
  <c r="W28" i="43"/>
  <c r="W98" i="43" s="1"/>
  <c r="V28" i="43"/>
  <c r="U28" i="43"/>
  <c r="S28" i="43"/>
  <c r="AJ28" i="43" s="1"/>
  <c r="R26" i="43"/>
  <c r="Q26" i="43"/>
  <c r="P26" i="43"/>
  <c r="O26" i="43"/>
  <c r="N26" i="43"/>
  <c r="M26" i="43"/>
  <c r="L26" i="43"/>
  <c r="K26" i="43"/>
  <c r="J26" i="43"/>
  <c r="I26" i="43"/>
  <c r="H26" i="43"/>
  <c r="G26" i="43"/>
  <c r="S25" i="43"/>
  <c r="AK23" i="43"/>
  <c r="AI23" i="43"/>
  <c r="AH23" i="43"/>
  <c r="AG23" i="43"/>
  <c r="AF23" i="43"/>
  <c r="AE23" i="43"/>
  <c r="AD23" i="43"/>
  <c r="AC23" i="43"/>
  <c r="AB23" i="43"/>
  <c r="AA23" i="43"/>
  <c r="Z23" i="43"/>
  <c r="Y23" i="43"/>
  <c r="X23" i="43"/>
  <c r="W23" i="43"/>
  <c r="V23" i="43"/>
  <c r="U23" i="43"/>
  <c r="S23" i="43"/>
  <c r="S26" i="43" s="1"/>
  <c r="R21" i="43"/>
  <c r="Q21" i="43"/>
  <c r="P21" i="43"/>
  <c r="O21" i="43"/>
  <c r="N21" i="43"/>
  <c r="M21" i="43"/>
  <c r="L21" i="43"/>
  <c r="K21" i="43"/>
  <c r="J21" i="43"/>
  <c r="I21" i="43"/>
  <c r="H21" i="43"/>
  <c r="G21" i="43"/>
  <c r="S20" i="43"/>
  <c r="AK18" i="43"/>
  <c r="AI18" i="43"/>
  <c r="AH18" i="43"/>
  <c r="AF18" i="43"/>
  <c r="AE18" i="43"/>
  <c r="AC18" i="43"/>
  <c r="AB18" i="43"/>
  <c r="Z18" i="43"/>
  <c r="Y18" i="43"/>
  <c r="X18" i="43"/>
  <c r="W18" i="43"/>
  <c r="V18" i="43"/>
  <c r="U18" i="43"/>
  <c r="S18" i="43"/>
  <c r="AJ18" i="43" s="1"/>
  <c r="R16" i="43"/>
  <c r="Q16" i="43"/>
  <c r="P16" i="43"/>
  <c r="O16" i="43"/>
  <c r="N16" i="43"/>
  <c r="M16" i="43"/>
  <c r="L16" i="43"/>
  <c r="K16" i="43"/>
  <c r="J16" i="43"/>
  <c r="I16" i="43"/>
  <c r="H16" i="43"/>
  <c r="G16" i="43"/>
  <c r="S15" i="43"/>
  <c r="AK13" i="43"/>
  <c r="AL13" i="43" s="1"/>
  <c r="AI13" i="43"/>
  <c r="AH13" i="43"/>
  <c r="AF13" i="43"/>
  <c r="AE13" i="43"/>
  <c r="AC13" i="43"/>
  <c r="AB13" i="43"/>
  <c r="Z13" i="43"/>
  <c r="Y13" i="43"/>
  <c r="X13" i="43"/>
  <c r="W13" i="43"/>
  <c r="V13" i="43"/>
  <c r="U13" i="43"/>
  <c r="S13" i="43"/>
  <c r="AJ13" i="43" s="1"/>
  <c r="R11" i="43"/>
  <c r="Q11" i="43"/>
  <c r="P11" i="43"/>
  <c r="O11" i="43"/>
  <c r="N11" i="43"/>
  <c r="M11" i="43"/>
  <c r="L11" i="43"/>
  <c r="K11" i="43"/>
  <c r="J11" i="43"/>
  <c r="I11" i="43"/>
  <c r="H11" i="43"/>
  <c r="G11" i="43"/>
  <c r="S10" i="43"/>
  <c r="AK8" i="43" s="1"/>
  <c r="AI8" i="43"/>
  <c r="AH8" i="43"/>
  <c r="AF8" i="43"/>
  <c r="AF98" i="43" s="1"/>
  <c r="AE8" i="43"/>
  <c r="AE98" i="43" s="1"/>
  <c r="AC8" i="43"/>
  <c r="AC98" i="43" s="1"/>
  <c r="AB8" i="43"/>
  <c r="AB98" i="43" s="1"/>
  <c r="Z8" i="43"/>
  <c r="Y8" i="43"/>
  <c r="X8" i="43"/>
  <c r="X98" i="43" s="1"/>
  <c r="W8" i="43"/>
  <c r="V8" i="43"/>
  <c r="U8" i="43"/>
  <c r="S8" i="43"/>
  <c r="AJ8" i="43" s="1"/>
  <c r="Y14" i="19"/>
  <c r="Y13" i="19"/>
  <c r="Y12" i="19"/>
  <c r="AL8" i="43" l="1"/>
  <c r="AL53" i="43"/>
  <c r="AL43" i="43"/>
  <c r="EI17" i="44"/>
  <c r="AL88" i="43"/>
  <c r="EK12" i="44"/>
  <c r="EJ22" i="44"/>
  <c r="S16" i="43"/>
  <c r="S36" i="43"/>
  <c r="AL58" i="43"/>
  <c r="ED16" i="44"/>
  <c r="EJ16" i="44" s="1"/>
  <c r="ED15" i="44"/>
  <c r="ED14" i="44"/>
  <c r="DW15" i="44"/>
  <c r="DX16" i="44"/>
  <c r="EH16" i="44" s="1"/>
  <c r="DT25" i="44"/>
  <c r="DT22" i="44"/>
  <c r="EI22" i="44" s="1"/>
  <c r="ED25" i="44"/>
  <c r="ED21" i="44"/>
  <c r="ED22" i="44"/>
  <c r="ED18" i="44"/>
  <c r="ED23" i="44"/>
  <c r="ED19" i="44"/>
  <c r="EA19" i="44"/>
  <c r="EJ19" i="44" s="1"/>
  <c r="EA23" i="44"/>
  <c r="ED24" i="44"/>
  <c r="EJ40" i="44"/>
  <c r="ED50" i="44"/>
  <c r="EJ50" i="44" s="1"/>
  <c r="AK68" i="43"/>
  <c r="AL68" i="43" s="1"/>
  <c r="S71" i="43"/>
  <c r="EA18" i="44"/>
  <c r="ED76" i="44"/>
  <c r="EJ76" i="44" s="1"/>
  <c r="ED75" i="44"/>
  <c r="ED77" i="44"/>
  <c r="EJ77" i="44" s="1"/>
  <c r="EA14" i="44"/>
  <c r="EJ14" i="44" s="1"/>
  <c r="EK14" i="44" s="1"/>
  <c r="S21" i="43"/>
  <c r="AL83" i="43"/>
  <c r="DX26" i="44"/>
  <c r="EH26" i="44" s="1"/>
  <c r="DX28" i="44"/>
  <c r="EH28" i="44" s="1"/>
  <c r="EG33" i="44"/>
  <c r="EG37" i="44"/>
  <c r="EG36" i="44"/>
  <c r="EG35" i="44"/>
  <c r="EJ35" i="44" s="1"/>
  <c r="EG34" i="44"/>
  <c r="EG32" i="44"/>
  <c r="AJ23" i="43"/>
  <c r="AL23" i="43" s="1"/>
  <c r="DX13" i="44"/>
  <c r="EH13" i="44" s="1"/>
  <c r="DR26" i="44"/>
  <c r="EI26" i="44" s="1"/>
  <c r="DV31" i="44"/>
  <c r="DX36" i="44"/>
  <c r="EH36" i="44" s="1"/>
  <c r="DX37" i="44"/>
  <c r="EH37" i="44" s="1"/>
  <c r="DX35" i="44"/>
  <c r="EH35" i="44" s="1"/>
  <c r="DX34" i="44"/>
  <c r="EH34" i="44" s="1"/>
  <c r="DX33" i="44"/>
  <c r="EH33" i="44" s="1"/>
  <c r="ED46" i="44"/>
  <c r="EJ46" i="44" s="1"/>
  <c r="ED74" i="44"/>
  <c r="EA25" i="44"/>
  <c r="EJ25" i="44" s="1"/>
  <c r="EA21" i="44"/>
  <c r="DR55" i="44"/>
  <c r="DR54" i="44"/>
  <c r="DR53" i="44"/>
  <c r="DW53" i="44"/>
  <c r="DX90" i="44"/>
  <c r="EH90" i="44" s="1"/>
  <c r="DX89" i="44"/>
  <c r="EH89" i="44" s="1"/>
  <c r="AJ98" i="43"/>
  <c r="EA15" i="44"/>
  <c r="EA26" i="44"/>
  <c r="EJ26" i="44" s="1"/>
  <c r="AH98" i="43"/>
  <c r="EG18" i="44"/>
  <c r="EG23" i="44"/>
  <c r="EG24" i="44"/>
  <c r="EG20" i="44"/>
  <c r="DT19" i="44"/>
  <c r="EI19" i="44" s="1"/>
  <c r="DT21" i="44"/>
  <c r="DT23" i="44"/>
  <c r="EI23" i="44" s="1"/>
  <c r="EI29" i="44"/>
  <c r="DX32" i="44"/>
  <c r="EH32" i="44" s="1"/>
  <c r="EI46" i="44"/>
  <c r="EG60" i="44"/>
  <c r="EJ60" i="44" s="1"/>
  <c r="EG59" i="44"/>
  <c r="EG57" i="44"/>
  <c r="EG58" i="44"/>
  <c r="EJ58" i="44" s="1"/>
  <c r="AJ53" i="43"/>
  <c r="EJ29" i="44"/>
  <c r="EI31" i="44"/>
  <c r="DV43" i="44"/>
  <c r="DV42" i="44"/>
  <c r="DV41" i="44"/>
  <c r="DV40" i="44"/>
  <c r="V98" i="43"/>
  <c r="AA98" i="43"/>
  <c r="EA20" i="44"/>
  <c r="EI21" i="44"/>
  <c r="AI98" i="43"/>
  <c r="AL18" i="43"/>
  <c r="AL28" i="43"/>
  <c r="EG16" i="44"/>
  <c r="EG15" i="44"/>
  <c r="EG14" i="44"/>
  <c r="AD98" i="43"/>
  <c r="ED13" i="44"/>
  <c r="EJ13" i="44" s="1"/>
  <c r="DW17" i="44"/>
  <c r="DX17" i="44" s="1"/>
  <c r="EH17" i="44" s="1"/>
  <c r="EK17" i="44" s="1"/>
  <c r="DT20" i="44"/>
  <c r="EI20" i="44" s="1"/>
  <c r="ED20" i="44"/>
  <c r="EG22" i="44"/>
  <c r="EI25" i="44"/>
  <c r="DR28" i="44"/>
  <c r="EI28" i="44" s="1"/>
  <c r="DV50" i="44"/>
  <c r="DV51" i="44"/>
  <c r="EI51" i="44" s="1"/>
  <c r="DV49" i="44"/>
  <c r="DV48" i="44"/>
  <c r="DV47" i="44"/>
  <c r="DV46" i="44"/>
  <c r="ED54" i="44"/>
  <c r="EJ54" i="44" s="1"/>
  <c r="ED55" i="44"/>
  <c r="Z98" i="43"/>
  <c r="S11" i="43"/>
  <c r="EI12" i="44"/>
  <c r="DW13" i="44"/>
  <c r="EA24" i="44"/>
  <c r="EG39" i="44"/>
  <c r="DT55" i="44"/>
  <c r="DT53" i="44"/>
  <c r="EJ62" i="44"/>
  <c r="DX77" i="44"/>
  <c r="EH77" i="44" s="1"/>
  <c r="DX76" i="44"/>
  <c r="EH76" i="44" s="1"/>
  <c r="DX75" i="44"/>
  <c r="EH75" i="44" s="1"/>
  <c r="DX74" i="44"/>
  <c r="EH74" i="44" s="1"/>
  <c r="DW21" i="44"/>
  <c r="DW25" i="44"/>
  <c r="ED28" i="44"/>
  <c r="EJ28" i="44" s="1"/>
  <c r="DW31" i="44"/>
  <c r="DV37" i="44"/>
  <c r="ED37" i="44"/>
  <c r="EJ37" i="44" s="1"/>
  <c r="DW39" i="44"/>
  <c r="EA39" i="44"/>
  <c r="EJ39" i="44" s="1"/>
  <c r="EK39" i="44" s="1"/>
  <c r="EG45" i="44"/>
  <c r="EG43" i="44"/>
  <c r="EG42" i="44"/>
  <c r="EG41" i="44"/>
  <c r="DT41" i="44"/>
  <c r="DW43" i="44"/>
  <c r="EA43" i="44"/>
  <c r="EG48" i="44"/>
  <c r="EG47" i="44"/>
  <c r="EJ47" i="44" s="1"/>
  <c r="EG46" i="44"/>
  <c r="ED48" i="44"/>
  <c r="EJ48" i="44" s="1"/>
  <c r="DT49" i="44"/>
  <c r="DV53" i="44"/>
  <c r="DV54" i="44"/>
  <c r="EG53" i="44"/>
  <c r="DX66" i="44"/>
  <c r="EH66" i="44" s="1"/>
  <c r="DX68" i="44"/>
  <c r="EH68" i="44" s="1"/>
  <c r="DX65" i="44"/>
  <c r="EH65" i="44" s="1"/>
  <c r="DX64" i="44"/>
  <c r="EH64" i="44" s="1"/>
  <c r="EK64" i="44" s="1"/>
  <c r="DX67" i="44"/>
  <c r="EH67" i="44" s="1"/>
  <c r="AJ73" i="43"/>
  <c r="AL73" i="43" s="1"/>
  <c r="EA31" i="44"/>
  <c r="EJ31" i="44" s="1"/>
  <c r="EA32" i="44"/>
  <c r="EJ32" i="44" s="1"/>
  <c r="ED41" i="44"/>
  <c r="EJ41" i="44" s="1"/>
  <c r="DT42" i="44"/>
  <c r="DW45" i="44"/>
  <c r="EA45" i="44"/>
  <c r="EJ45" i="44" s="1"/>
  <c r="ED49" i="44"/>
  <c r="DT50" i="44"/>
  <c r="ED51" i="44"/>
  <c r="EJ51" i="44" s="1"/>
  <c r="EI57" i="44"/>
  <c r="EJ57" i="44"/>
  <c r="EA65" i="44"/>
  <c r="EA67" i="44"/>
  <c r="EJ67" i="44" s="1"/>
  <c r="EA68" i="44"/>
  <c r="EA66" i="44"/>
  <c r="EA64" i="44"/>
  <c r="EJ64" i="44" s="1"/>
  <c r="DW18" i="44"/>
  <c r="DW20" i="44"/>
  <c r="DW24" i="44"/>
  <c r="DW29" i="44"/>
  <c r="ED34" i="44"/>
  <c r="DR33" i="44"/>
  <c r="EI33" i="44" s="1"/>
  <c r="DT39" i="44"/>
  <c r="EI39" i="44" s="1"/>
  <c r="EV39" i="44"/>
  <c r="EW39" i="44" s="1"/>
  <c r="EX39" i="44" s="1"/>
  <c r="EY39" i="44" s="1"/>
  <c r="EZ39" i="44" s="1"/>
  <c r="FA39" i="44" s="1"/>
  <c r="ED42" i="44"/>
  <c r="DT43" i="44"/>
  <c r="EA55" i="44"/>
  <c r="EJ55" i="44" s="1"/>
  <c r="EA53" i="44"/>
  <c r="EJ53" i="44" s="1"/>
  <c r="DW54" i="44"/>
  <c r="DV55" i="44"/>
  <c r="EV32" i="44"/>
  <c r="EW32" i="44" s="1"/>
  <c r="EX32" i="44" s="1"/>
  <c r="EY32" i="44" s="1"/>
  <c r="EZ32" i="44" s="1"/>
  <c r="FA32" i="44" s="1"/>
  <c r="EA33" i="44"/>
  <c r="EJ33" i="44" s="1"/>
  <c r="DR34" i="44"/>
  <c r="EI34" i="44" s="1"/>
  <c r="EA34" i="44"/>
  <c r="EJ34" i="44" s="1"/>
  <c r="DR35" i="44"/>
  <c r="EI35" i="44" s="1"/>
  <c r="DR36" i="44"/>
  <c r="EI36" i="44" s="1"/>
  <c r="EA36" i="44"/>
  <c r="DR45" i="44"/>
  <c r="EI45" i="44" s="1"/>
  <c r="DR43" i="44"/>
  <c r="DR42" i="44"/>
  <c r="EI42" i="44" s="1"/>
  <c r="DR41" i="44"/>
  <c r="EI41" i="44" s="1"/>
  <c r="DR40" i="44"/>
  <c r="EI40" i="44" s="1"/>
  <c r="DW40" i="44"/>
  <c r="ED43" i="44"/>
  <c r="DW71" i="44"/>
  <c r="DW19" i="44"/>
  <c r="DW23" i="44"/>
  <c r="DW28" i="44"/>
  <c r="DR37" i="44"/>
  <c r="EI37" i="44" s="1"/>
  <c r="DV39" i="44"/>
  <c r="DW47" i="44"/>
  <c r="ED53" i="44"/>
  <c r="DT54" i="44"/>
  <c r="DV60" i="44"/>
  <c r="EI60" i="44" s="1"/>
  <c r="DV58" i="44"/>
  <c r="EI58" i="44" s="1"/>
  <c r="DV63" i="44"/>
  <c r="EI63" i="44" s="1"/>
  <c r="DV62" i="44"/>
  <c r="DV59" i="44"/>
  <c r="DV61" i="44"/>
  <c r="EI61" i="44" s="1"/>
  <c r="DW62" i="44"/>
  <c r="ED70" i="44"/>
  <c r="EJ70" i="44" s="1"/>
  <c r="ED72" i="44"/>
  <c r="EJ72" i="44" s="1"/>
  <c r="EJ73" i="44"/>
  <c r="DV74" i="44"/>
  <c r="DW46" i="44"/>
  <c r="EG51" i="44"/>
  <c r="DW57" i="44"/>
  <c r="EA61" i="44"/>
  <c r="DR68" i="44"/>
  <c r="EI68" i="44" s="1"/>
  <c r="DR65" i="44"/>
  <c r="EI65" i="44" s="1"/>
  <c r="DR67" i="44"/>
  <c r="EI67" i="44" s="1"/>
  <c r="DR66" i="44"/>
  <c r="DV77" i="44"/>
  <c r="ED83" i="44"/>
  <c r="ED82" i="44"/>
  <c r="ED81" i="44"/>
  <c r="EJ81" i="44" s="1"/>
  <c r="ED80" i="44"/>
  <c r="EJ80" i="44" s="1"/>
  <c r="EG90" i="44"/>
  <c r="EJ90" i="44" s="1"/>
  <c r="EG89" i="44"/>
  <c r="EG49" i="44"/>
  <c r="EJ49" i="44" s="1"/>
  <c r="DW59" i="44"/>
  <c r="EA59" i="44"/>
  <c r="DW61" i="44"/>
  <c r="DT67" i="44"/>
  <c r="DT64" i="44"/>
  <c r="EI64" i="44" s="1"/>
  <c r="DT68" i="44"/>
  <c r="EG68" i="44"/>
  <c r="EG65" i="44"/>
  <c r="DW69" i="44"/>
  <c r="DT73" i="44"/>
  <c r="EI73" i="44" s="1"/>
  <c r="DT72" i="44"/>
  <c r="DT71" i="44"/>
  <c r="DT70" i="44"/>
  <c r="DT69" i="44"/>
  <c r="ED69" i="44"/>
  <c r="EJ69" i="44" s="1"/>
  <c r="EJ74" i="44"/>
  <c r="DV87" i="44"/>
  <c r="DW78" i="44"/>
  <c r="DV86" i="44"/>
  <c r="DV85" i="44"/>
  <c r="DV84" i="44"/>
  <c r="DV83" i="44"/>
  <c r="DV82" i="44"/>
  <c r="DV81" i="44"/>
  <c r="DV88" i="44"/>
  <c r="EI87" i="44"/>
  <c r="DR47" i="44"/>
  <c r="EI47" i="44" s="1"/>
  <c r="DR48" i="44"/>
  <c r="EI48" i="44" s="1"/>
  <c r="DR49" i="44"/>
  <c r="EI49" i="44" s="1"/>
  <c r="DR50" i="44"/>
  <c r="DR59" i="44"/>
  <c r="EI59" i="44" s="1"/>
  <c r="DR62" i="44"/>
  <c r="EI62" i="44" s="1"/>
  <c r="EA82" i="44"/>
  <c r="EA83" i="44"/>
  <c r="EA84" i="44"/>
  <c r="EA85" i="44"/>
  <c r="EA86" i="44"/>
  <c r="EJ86" i="44" s="1"/>
  <c r="DT74" i="44"/>
  <c r="DT75" i="44"/>
  <c r="DT76" i="44"/>
  <c r="DT77" i="44"/>
  <c r="EI77" i="44" s="1"/>
  <c r="DT78" i="44"/>
  <c r="DT79" i="44"/>
  <c r="DT80" i="44"/>
  <c r="DT81" i="44"/>
  <c r="DT82" i="44"/>
  <c r="DT83" i="44"/>
  <c r="DT84" i="44"/>
  <c r="DT85" i="44"/>
  <c r="DT86" i="44"/>
  <c r="EI86" i="44" s="1"/>
  <c r="EG87" i="44"/>
  <c r="ED88" i="44"/>
  <c r="EJ88" i="44" s="1"/>
  <c r="DV89" i="44"/>
  <c r="ED84" i="44"/>
  <c r="ED85" i="44"/>
  <c r="ED86" i="44"/>
  <c r="EA87" i="44"/>
  <c r="EJ87" i="44" s="1"/>
  <c r="EG88" i="44"/>
  <c r="DV66" i="44"/>
  <c r="ED66" i="44"/>
  <c r="DR88" i="44"/>
  <c r="EI88" i="44" s="1"/>
  <c r="DR89" i="44"/>
  <c r="EI89" i="44" s="1"/>
  <c r="EG69" i="44"/>
  <c r="EG70" i="44"/>
  <c r="EG71" i="44"/>
  <c r="EJ71" i="44" s="1"/>
  <c r="EG72" i="44"/>
  <c r="EG74" i="44"/>
  <c r="EG75" i="44"/>
  <c r="EJ75" i="44" s="1"/>
  <c r="EG76" i="44"/>
  <c r="EG78" i="44"/>
  <c r="EJ78" i="44" s="1"/>
  <c r="EG79" i="44"/>
  <c r="EJ79" i="44" s="1"/>
  <c r="EG80" i="44"/>
  <c r="EG81" i="44"/>
  <c r="EG82" i="44"/>
  <c r="EG83" i="44"/>
  <c r="EG84" i="44"/>
  <c r="EG85" i="44"/>
  <c r="EA89" i="44"/>
  <c r="EJ89" i="44" s="1"/>
  <c r="EG61" i="44"/>
  <c r="EG62" i="44"/>
  <c r="DR69" i="44"/>
  <c r="EI69" i="44" s="1"/>
  <c r="DR70" i="44"/>
  <c r="DR71" i="44"/>
  <c r="EI71" i="44" s="1"/>
  <c r="DR72" i="44"/>
  <c r="EI72" i="44" s="1"/>
  <c r="DR74" i="44"/>
  <c r="DR75" i="44"/>
  <c r="DR76" i="44"/>
  <c r="EI76" i="44" s="1"/>
  <c r="DR78" i="44"/>
  <c r="EI78" i="44" s="1"/>
  <c r="DR79" i="44"/>
  <c r="EI79" i="44" s="1"/>
  <c r="DR80" i="44"/>
  <c r="DR81" i="44"/>
  <c r="DR82" i="44"/>
  <c r="DR83" i="44"/>
  <c r="DR84" i="44"/>
  <c r="EI84" i="44" s="1"/>
  <c r="DR85" i="44"/>
  <c r="EI85" i="44" s="1"/>
  <c r="DT89" i="44"/>
  <c r="Y74" i="19"/>
  <c r="EI75" i="44" l="1"/>
  <c r="EI83" i="44"/>
  <c r="EI74" i="44"/>
  <c r="EI50" i="44"/>
  <c r="DX63" i="44"/>
  <c r="EH63" i="44" s="1"/>
  <c r="EK63" i="44" s="1"/>
  <c r="DX62" i="44"/>
  <c r="EH62" i="44" s="1"/>
  <c r="EK62" i="44" s="1"/>
  <c r="DX61" i="44"/>
  <c r="EH61" i="44" s="1"/>
  <c r="EK61" i="44" s="1"/>
  <c r="DX60" i="44"/>
  <c r="EH60" i="44" s="1"/>
  <c r="EK60" i="44" s="1"/>
  <c r="DX59" i="44"/>
  <c r="EH59" i="44" s="1"/>
  <c r="DX58" i="44"/>
  <c r="EH58" i="44" s="1"/>
  <c r="EK58" i="44" s="1"/>
  <c r="DX57" i="44"/>
  <c r="EH57" i="44" s="1"/>
  <c r="EK57" i="44" s="1"/>
  <c r="EJ20" i="44"/>
  <c r="EK90" i="44"/>
  <c r="DX42" i="44"/>
  <c r="EH42" i="44" s="1"/>
  <c r="DX41" i="44"/>
  <c r="EH41" i="44" s="1"/>
  <c r="EK41" i="44" s="1"/>
  <c r="DX40" i="44"/>
  <c r="EH40" i="44" s="1"/>
  <c r="EK40" i="44" s="1"/>
  <c r="DX45" i="44"/>
  <c r="EH45" i="44" s="1"/>
  <c r="EK45" i="44" s="1"/>
  <c r="DX43" i="44"/>
  <c r="EH43" i="44" s="1"/>
  <c r="EK37" i="44"/>
  <c r="EJ61" i="44"/>
  <c r="EJ65" i="44"/>
  <c r="EK65" i="44" s="1"/>
  <c r="EJ42" i="44"/>
  <c r="DX22" i="44"/>
  <c r="EH22" i="44" s="1"/>
  <c r="EK22" i="44" s="1"/>
  <c r="DX23" i="44"/>
  <c r="EH23" i="44" s="1"/>
  <c r="DX19" i="44"/>
  <c r="EH19" i="44" s="1"/>
  <c r="EK19" i="44" s="1"/>
  <c r="DX24" i="44"/>
  <c r="EH24" i="44" s="1"/>
  <c r="DX20" i="44"/>
  <c r="EH20" i="44" s="1"/>
  <c r="DX18" i="44"/>
  <c r="EH18" i="44" s="1"/>
  <c r="DX21" i="44"/>
  <c r="EH21" i="44" s="1"/>
  <c r="EK21" i="44" s="1"/>
  <c r="DX25" i="44"/>
  <c r="EH25" i="44" s="1"/>
  <c r="EK25" i="44" s="1"/>
  <c r="EK74" i="44"/>
  <c r="DX55" i="44"/>
  <c r="EH55" i="44" s="1"/>
  <c r="EK55" i="44" s="1"/>
  <c r="DX53" i="44"/>
  <c r="EH53" i="44" s="1"/>
  <c r="DX54" i="44"/>
  <c r="EH54" i="44" s="1"/>
  <c r="EI81" i="44"/>
  <c r="EJ84" i="44"/>
  <c r="DX51" i="44"/>
  <c r="EH51" i="44" s="1"/>
  <c r="EK51" i="44" s="1"/>
  <c r="DX50" i="44"/>
  <c r="EH50" i="44" s="1"/>
  <c r="EK50" i="44" s="1"/>
  <c r="DX49" i="44"/>
  <c r="EH49" i="44" s="1"/>
  <c r="EK49" i="44" s="1"/>
  <c r="DX48" i="44"/>
  <c r="EH48" i="44" s="1"/>
  <c r="EK48" i="44" s="1"/>
  <c r="DX47" i="44"/>
  <c r="EH47" i="44" s="1"/>
  <c r="EK47" i="44" s="1"/>
  <c r="DX46" i="44"/>
  <c r="EH46" i="44" s="1"/>
  <c r="EK46" i="44" s="1"/>
  <c r="EI43" i="44"/>
  <c r="EJ43" i="44"/>
  <c r="EK75" i="44"/>
  <c r="EK32" i="44"/>
  <c r="EI53" i="44"/>
  <c r="EK13" i="44"/>
  <c r="EK28" i="44"/>
  <c r="EK89" i="44"/>
  <c r="EJ83" i="44"/>
  <c r="EI66" i="44"/>
  <c r="EK66" i="44" s="1"/>
  <c r="EK76" i="44"/>
  <c r="EJ24" i="44"/>
  <c r="EI54" i="44"/>
  <c r="EK33" i="44"/>
  <c r="EK26" i="44"/>
  <c r="EJ23" i="44"/>
  <c r="AK98" i="43"/>
  <c r="DX29" i="44"/>
  <c r="EH29" i="44" s="1"/>
  <c r="EK29" i="44" s="1"/>
  <c r="DX31" i="44"/>
  <c r="EH31" i="44" s="1"/>
  <c r="EK31" i="44" s="1"/>
  <c r="EJ85" i="44"/>
  <c r="EI70" i="44"/>
  <c r="EJ82" i="44"/>
  <c r="DX86" i="44"/>
  <c r="EH86" i="44" s="1"/>
  <c r="EK86" i="44" s="1"/>
  <c r="DX85" i="44"/>
  <c r="EH85" i="44" s="1"/>
  <c r="EK85" i="44" s="1"/>
  <c r="DX84" i="44"/>
  <c r="EH84" i="44" s="1"/>
  <c r="EK84" i="44" s="1"/>
  <c r="DX83" i="44"/>
  <c r="EH83" i="44" s="1"/>
  <c r="EK83" i="44" s="1"/>
  <c r="DX82" i="44"/>
  <c r="EH82" i="44" s="1"/>
  <c r="DX81" i="44"/>
  <c r="EH81" i="44" s="1"/>
  <c r="EK81" i="44" s="1"/>
  <c r="DX80" i="44"/>
  <c r="EH80" i="44" s="1"/>
  <c r="EK80" i="44" s="1"/>
  <c r="DX79" i="44"/>
  <c r="EH79" i="44" s="1"/>
  <c r="EK79" i="44" s="1"/>
  <c r="DX78" i="44"/>
  <c r="EH78" i="44" s="1"/>
  <c r="EK78" i="44" s="1"/>
  <c r="DX88" i="44"/>
  <c r="EH88" i="44" s="1"/>
  <c r="EK88" i="44" s="1"/>
  <c r="DX87" i="44"/>
  <c r="EH87" i="44" s="1"/>
  <c r="EK87" i="44" s="1"/>
  <c r="EJ59" i="44"/>
  <c r="EJ36" i="44"/>
  <c r="EK36" i="44" s="1"/>
  <c r="EJ66" i="44"/>
  <c r="EK77" i="44"/>
  <c r="EI55" i="44"/>
  <c r="EK34" i="44"/>
  <c r="EJ18" i="44"/>
  <c r="AL98" i="43"/>
  <c r="EI82" i="44"/>
  <c r="EI80" i="44"/>
  <c r="DX73" i="44"/>
  <c r="EH73" i="44" s="1"/>
  <c r="EK73" i="44" s="1"/>
  <c r="DX72" i="44"/>
  <c r="EH72" i="44" s="1"/>
  <c r="EK72" i="44" s="1"/>
  <c r="DX71" i="44"/>
  <c r="EH71" i="44" s="1"/>
  <c r="EK71" i="44" s="1"/>
  <c r="DX70" i="44"/>
  <c r="EH70" i="44" s="1"/>
  <c r="EK70" i="44" s="1"/>
  <c r="DX69" i="44"/>
  <c r="EH69" i="44" s="1"/>
  <c r="EK69" i="44" s="1"/>
  <c r="EJ68" i="44"/>
  <c r="EK68" i="44" s="1"/>
  <c r="EK67" i="44"/>
  <c r="EJ15" i="44"/>
  <c r="EK15" i="44" s="1"/>
  <c r="EJ21" i="44"/>
  <c r="EK35" i="44"/>
  <c r="EK16" i="44"/>
  <c r="Y77" i="19"/>
  <c r="Y72" i="19"/>
  <c r="Y73" i="19"/>
  <c r="Y118" i="19"/>
  <c r="EK18" i="44" l="1"/>
  <c r="EK20" i="44"/>
  <c r="EK54" i="44"/>
  <c r="EK24" i="44"/>
  <c r="EK43" i="44"/>
  <c r="EK53" i="44"/>
  <c r="EK42" i="44"/>
  <c r="EK82" i="44"/>
  <c r="EK23" i="44"/>
  <c r="EK59" i="44"/>
  <c r="Y91" i="19"/>
  <c r="T57" i="19" l="1"/>
  <c r="T50" i="19"/>
  <c r="T48" i="19"/>
  <c r="T46" i="19"/>
  <c r="Y130" i="19" l="1"/>
  <c r="T40" i="19" l="1"/>
  <c r="T41" i="19"/>
  <c r="T42" i="19"/>
  <c r="T79" i="19"/>
  <c r="L13" i="19"/>
  <c r="L15" i="19"/>
  <c r="T28" i="19"/>
  <c r="T22" i="19"/>
  <c r="T21" i="19"/>
  <c r="T19" i="19"/>
  <c r="T18" i="19"/>
  <c r="Y36" i="19"/>
  <c r="Y32" i="19"/>
  <c r="Y8" i="19"/>
  <c r="T55" i="19"/>
  <c r="T53" i="19"/>
  <c r="T52" i="19"/>
  <c r="T47" i="19"/>
  <c r="T44" i="19"/>
  <c r="Y55" i="19"/>
  <c r="Y53" i="19"/>
  <c r="Y47" i="19"/>
  <c r="Y45" i="19"/>
  <c r="T111" i="19" l="1"/>
  <c r="T99" i="19" l="1"/>
  <c r="T97" i="19"/>
  <c r="T96" i="19"/>
  <c r="T95" i="19"/>
  <c r="T93" i="19"/>
  <c r="Y93" i="19"/>
  <c r="T87" i="19"/>
  <c r="Y82" i="19"/>
  <c r="T71" i="19" l="1"/>
  <c r="T70" i="19"/>
  <c r="T69" i="19"/>
  <c r="T68" i="19"/>
  <c r="T67" i="19"/>
  <c r="T66" i="19"/>
  <c r="T65" i="19"/>
  <c r="T64" i="19"/>
  <c r="T63" i="19"/>
  <c r="T62" i="19"/>
  <c r="T61" i="19"/>
  <c r="T60" i="19"/>
  <c r="L7" i="19" l="1"/>
  <c r="N13" i="18"/>
  <c r="T82" i="19"/>
  <c r="T59" i="19" l="1"/>
  <c r="N41" i="20" l="1"/>
  <c r="N40" i="20"/>
  <c r="N39" i="20"/>
  <c r="N38" i="20"/>
  <c r="N37" i="20"/>
  <c r="N36" i="20"/>
  <c r="N35" i="20"/>
  <c r="N34" i="20"/>
  <c r="N33" i="20"/>
  <c r="N32" i="20"/>
  <c r="N31" i="20"/>
  <c r="N30" i="20"/>
  <c r="N29" i="20"/>
  <c r="N28" i="20"/>
  <c r="N27" i="20"/>
  <c r="N26" i="20"/>
  <c r="N25" i="20"/>
  <c r="N24" i="20"/>
  <c r="N23" i="20"/>
  <c r="N22" i="20"/>
  <c r="N21" i="20"/>
  <c r="N20" i="20"/>
  <c r="N19" i="20"/>
  <c r="N18" i="20"/>
  <c r="N17" i="20"/>
  <c r="N16" i="20"/>
  <c r="N15" i="20"/>
  <c r="N14" i="20"/>
  <c r="N13" i="20"/>
  <c r="N12" i="20"/>
  <c r="N11" i="20"/>
  <c r="N10" i="20"/>
  <c r="N9" i="20"/>
  <c r="N8" i="20"/>
  <c r="N7" i="20"/>
  <c r="N6" i="20"/>
  <c r="Q15" i="20"/>
  <c r="Q16" i="20"/>
  <c r="Q18" i="20"/>
  <c r="Q20" i="20"/>
  <c r="Q21" i="20"/>
  <c r="Q23" i="20"/>
  <c r="Q24" i="20"/>
  <c r="Q26" i="20"/>
  <c r="Q27" i="20"/>
  <c r="Q29" i="20"/>
  <c r="Q30" i="20"/>
  <c r="Q32" i="20"/>
  <c r="Q33" i="20"/>
  <c r="Q34" i="20"/>
  <c r="Q36" i="20"/>
  <c r="Q37" i="20"/>
  <c r="Q38" i="20"/>
  <c r="Q40" i="20"/>
  <c r="Q14" i="20"/>
  <c r="Q11" i="20"/>
  <c r="Q12" i="20"/>
  <c r="Q10" i="20"/>
  <c r="Q8" i="20"/>
  <c r="Q6" i="20"/>
  <c r="Q7" i="20"/>
  <c r="L130" i="19"/>
  <c r="L131" i="19"/>
  <c r="L132" i="19"/>
  <c r="L129" i="19"/>
  <c r="L128" i="19"/>
  <c r="L127" i="19"/>
  <c r="L126" i="19"/>
  <c r="L125" i="19"/>
  <c r="L120" i="19"/>
  <c r="L121" i="19"/>
  <c r="L122" i="19"/>
  <c r="L123" i="19"/>
  <c r="L124" i="19"/>
  <c r="L119" i="19"/>
  <c r="L116" i="19"/>
  <c r="L117" i="19"/>
  <c r="L118" i="19"/>
  <c r="L115" i="19"/>
  <c r="L114" i="19"/>
  <c r="L113" i="19"/>
  <c r="L112" i="19"/>
  <c r="L108" i="19"/>
  <c r="L109" i="19"/>
  <c r="L110" i="19"/>
  <c r="L111" i="19"/>
  <c r="L107" i="19"/>
  <c r="L104" i="19"/>
  <c r="L105" i="19"/>
  <c r="L106" i="19"/>
  <c r="L103" i="19"/>
  <c r="L101" i="19"/>
  <c r="L102" i="19"/>
  <c r="L100" i="19"/>
  <c r="L95" i="19"/>
  <c r="L96" i="19"/>
  <c r="L97" i="19"/>
  <c r="L98" i="19"/>
  <c r="L99" i="19"/>
  <c r="L94" i="19"/>
  <c r="L92" i="19"/>
  <c r="L93" i="19"/>
  <c r="L91" i="19"/>
  <c r="L90" i="19"/>
  <c r="L89" i="19"/>
  <c r="L88" i="19"/>
  <c r="L84" i="19"/>
  <c r="L85" i="19"/>
  <c r="L86" i="19"/>
  <c r="L87" i="19"/>
  <c r="L83" i="19"/>
  <c r="L81" i="19"/>
  <c r="L82" i="19"/>
  <c r="L80" i="19"/>
  <c r="L77" i="19"/>
  <c r="L78" i="19"/>
  <c r="L79" i="19"/>
  <c r="L76" i="19"/>
  <c r="L73" i="19"/>
  <c r="L74" i="19"/>
  <c r="L75" i="19"/>
  <c r="L72" i="19"/>
  <c r="L69" i="19"/>
  <c r="L70" i="19"/>
  <c r="L71" i="19"/>
  <c r="L68" i="19"/>
  <c r="L63" i="19"/>
  <c r="L64" i="19"/>
  <c r="L65" i="19"/>
  <c r="L66" i="19"/>
  <c r="L67" i="19"/>
  <c r="L62" i="19"/>
  <c r="L59" i="19"/>
  <c r="L60" i="19"/>
  <c r="L61" i="19"/>
  <c r="L58" i="19"/>
  <c r="L55" i="19"/>
  <c r="L56" i="19"/>
  <c r="L57" i="19"/>
  <c r="L54" i="19"/>
  <c r="L48" i="19"/>
  <c r="L49" i="19"/>
  <c r="L50" i="19"/>
  <c r="L51" i="19"/>
  <c r="L52" i="19"/>
  <c r="L53" i="19"/>
  <c r="L47" i="19"/>
  <c r="L41" i="19"/>
  <c r="L42" i="19"/>
  <c r="L43" i="19"/>
  <c r="L44" i="19"/>
  <c r="L45" i="19"/>
  <c r="L46" i="19"/>
  <c r="L40" i="19"/>
  <c r="L30" i="19"/>
  <c r="L31" i="19"/>
  <c r="L32" i="19"/>
  <c r="L33" i="19"/>
  <c r="L34" i="19"/>
  <c r="L35" i="19"/>
  <c r="L36" i="19"/>
  <c r="L37" i="19"/>
  <c r="L38" i="19"/>
  <c r="L39" i="19"/>
  <c r="L29" i="19"/>
  <c r="L8" i="19"/>
  <c r="M8" i="19" s="1"/>
  <c r="L9" i="19"/>
  <c r="M9" i="19" s="1"/>
  <c r="L10" i="19"/>
  <c r="M10" i="19" s="1"/>
  <c r="L11" i="19"/>
  <c r="M11" i="19" s="1"/>
  <c r="L12" i="19"/>
  <c r="M12" i="19" s="1"/>
  <c r="M13" i="19"/>
  <c r="L14" i="19"/>
  <c r="M14" i="19" s="1"/>
  <c r="M15" i="19"/>
  <c r="L16" i="19"/>
  <c r="M16" i="19" s="1"/>
  <c r="T128" i="19"/>
  <c r="T129" i="19"/>
  <c r="T130" i="19"/>
  <c r="T131" i="19"/>
  <c r="T132" i="19"/>
  <c r="T38" i="19"/>
  <c r="T39" i="19"/>
  <c r="T126" i="19"/>
  <c r="T125" i="19"/>
  <c r="T127" i="19"/>
  <c r="T124" i="19"/>
  <c r="T123" i="19"/>
  <c r="T119" i="19"/>
  <c r="T120" i="19"/>
  <c r="T121" i="19"/>
  <c r="T122" i="19"/>
  <c r="T73" i="19"/>
  <c r="T74" i="19"/>
  <c r="T75" i="19"/>
  <c r="T76" i="19"/>
  <c r="T77" i="19"/>
  <c r="T78" i="19"/>
  <c r="T80" i="19"/>
  <c r="T81" i="19"/>
  <c r="T83" i="19"/>
  <c r="T84" i="19"/>
  <c r="T85" i="19"/>
  <c r="T86" i="19"/>
  <c r="T88" i="19"/>
  <c r="T89" i="19"/>
  <c r="T90" i="19"/>
  <c r="T91" i="19"/>
  <c r="T92" i="19"/>
  <c r="T94" i="19"/>
  <c r="T98" i="19"/>
  <c r="T100" i="19"/>
  <c r="T101" i="19"/>
  <c r="T102" i="19"/>
  <c r="T103" i="19"/>
  <c r="T104" i="19"/>
  <c r="T105" i="19"/>
  <c r="T106" i="19"/>
  <c r="T107" i="19"/>
  <c r="T108" i="19"/>
  <c r="T109" i="19"/>
  <c r="T110" i="19"/>
  <c r="T112" i="19"/>
  <c r="T113" i="19"/>
  <c r="T114" i="19"/>
  <c r="T115" i="19"/>
  <c r="T116" i="19"/>
  <c r="T117" i="19"/>
  <c r="T118" i="19"/>
  <c r="T72" i="19"/>
  <c r="T58" i="19"/>
  <c r="T8" i="19"/>
  <c r="T9" i="19"/>
  <c r="T10" i="19"/>
  <c r="T11" i="19"/>
  <c r="T12" i="19"/>
  <c r="T13" i="19"/>
  <c r="T14" i="19"/>
  <c r="T15" i="19"/>
  <c r="T16" i="19"/>
  <c r="T20" i="19"/>
  <c r="T23" i="19"/>
  <c r="T24" i="19"/>
  <c r="T25" i="19"/>
  <c r="T26" i="19"/>
  <c r="T27" i="19"/>
  <c r="T29" i="19"/>
  <c r="T30" i="19"/>
  <c r="T31" i="19"/>
  <c r="T32" i="19"/>
  <c r="T33" i="19"/>
  <c r="T34" i="19"/>
  <c r="T35" i="19"/>
  <c r="T36" i="19"/>
  <c r="T37" i="19"/>
  <c r="T43" i="19"/>
  <c r="T45" i="19"/>
  <c r="T49" i="19"/>
  <c r="T51" i="19"/>
  <c r="T54" i="19"/>
  <c r="T56" i="19"/>
  <c r="T7" i="19"/>
  <c r="Y9" i="19"/>
  <c r="Y10" i="19"/>
  <c r="Y11" i="19"/>
  <c r="Y15" i="19"/>
  <c r="Y16" i="19"/>
  <c r="Y17" i="19"/>
  <c r="Y18" i="19"/>
  <c r="Y19" i="19"/>
  <c r="Y20" i="19"/>
  <c r="Y21" i="19"/>
  <c r="Y22" i="19"/>
  <c r="Y23" i="19"/>
  <c r="Y24" i="19"/>
  <c r="Y25" i="19"/>
  <c r="Y26" i="19"/>
  <c r="Y27" i="19"/>
  <c r="Y28" i="19"/>
  <c r="Y29" i="19"/>
  <c r="Y30" i="19"/>
  <c r="Y31" i="19"/>
  <c r="Y33" i="19"/>
  <c r="Y34" i="19"/>
  <c r="Y35" i="19"/>
  <c r="Y37" i="19"/>
  <c r="Y40" i="19"/>
  <c r="Y41" i="19"/>
  <c r="Y43" i="19"/>
  <c r="Y44" i="19"/>
  <c r="Y46" i="19"/>
  <c r="Y48" i="19"/>
  <c r="Y49" i="19"/>
  <c r="Y50" i="19"/>
  <c r="Y51" i="19"/>
  <c r="Y52" i="19"/>
  <c r="Y54" i="19"/>
  <c r="Y56" i="19"/>
  <c r="Y57" i="19"/>
  <c r="Y58" i="19"/>
  <c r="Y59" i="19"/>
  <c r="Y60" i="19"/>
  <c r="Y61" i="19"/>
  <c r="Y62" i="19"/>
  <c r="Y63" i="19"/>
  <c r="Y64" i="19"/>
  <c r="Y65" i="19"/>
  <c r="Y66" i="19"/>
  <c r="Y67" i="19"/>
  <c r="Y68" i="19"/>
  <c r="Y69" i="19"/>
  <c r="Y70" i="19"/>
  <c r="Y71" i="19"/>
  <c r="Y75" i="19"/>
  <c r="Y76" i="19"/>
  <c r="Y78" i="19"/>
  <c r="Y79" i="19"/>
  <c r="Y80" i="19"/>
  <c r="Y81" i="19"/>
  <c r="Y83" i="19"/>
  <c r="Y84" i="19"/>
  <c r="Y85" i="19"/>
  <c r="Y86" i="19"/>
  <c r="Y87" i="19"/>
  <c r="Y88" i="19"/>
  <c r="Y89" i="19"/>
  <c r="Y90" i="19"/>
  <c r="Y92" i="19"/>
  <c r="Y94" i="19"/>
  <c r="Y95" i="19"/>
  <c r="Y96" i="19"/>
  <c r="Y97" i="19"/>
  <c r="Y98" i="19"/>
  <c r="Y100" i="19"/>
  <c r="Y101" i="19"/>
  <c r="Y102" i="19"/>
  <c r="Y103" i="19"/>
  <c r="Y104" i="19"/>
  <c r="Y105" i="19"/>
  <c r="Y106" i="19"/>
  <c r="Y107" i="19"/>
  <c r="Y108" i="19"/>
  <c r="Y109" i="19"/>
  <c r="Y110" i="19"/>
  <c r="Y111" i="19"/>
  <c r="Y112" i="19"/>
  <c r="Y113" i="19"/>
  <c r="Y114" i="19"/>
  <c r="Y115" i="19"/>
  <c r="Y116" i="19"/>
  <c r="Y117" i="19"/>
  <c r="Y119" i="19"/>
  <c r="Y120" i="19"/>
  <c r="Y121" i="19"/>
  <c r="Y122" i="19"/>
  <c r="Y123" i="19"/>
  <c r="Y124" i="19"/>
  <c r="Y125" i="19"/>
  <c r="Y127" i="19"/>
  <c r="Y128" i="19"/>
  <c r="Y129" i="19"/>
  <c r="Y131" i="19"/>
  <c r="Y132" i="19"/>
  <c r="Y38" i="19"/>
  <c r="Y39" i="19"/>
  <c r="Y126" i="19"/>
  <c r="Y99" i="19"/>
  <c r="Y7" i="19"/>
  <c r="N7" i="18"/>
  <c r="N8" i="18"/>
  <c r="N9" i="18"/>
  <c r="N10" i="18"/>
  <c r="N11" i="18"/>
  <c r="N12" i="18"/>
  <c r="N14" i="18"/>
  <c r="N15" i="18"/>
  <c r="N16" i="18"/>
  <c r="N17" i="18"/>
  <c r="N18" i="18"/>
  <c r="N19" i="18"/>
  <c r="N20" i="18"/>
  <c r="N21" i="18"/>
  <c r="N22" i="18"/>
  <c r="N23" i="18"/>
  <c r="N24" i="18"/>
  <c r="N25" i="18"/>
  <c r="N26" i="18"/>
  <c r="N27" i="18"/>
  <c r="N6" i="18"/>
  <c r="Q7" i="18"/>
  <c r="Q8" i="18"/>
  <c r="Q9" i="18"/>
  <c r="Q10" i="18"/>
  <c r="Q11" i="18"/>
  <c r="Q12" i="18"/>
  <c r="Q13" i="18"/>
  <c r="Q14" i="18"/>
  <c r="Q15" i="18"/>
  <c r="Q16" i="18"/>
  <c r="Q17" i="18"/>
  <c r="Q18" i="18"/>
  <c r="Q19" i="18"/>
  <c r="Q20" i="18"/>
  <c r="Q21" i="18"/>
  <c r="Q22" i="18"/>
  <c r="Q23" i="18"/>
  <c r="Q24" i="18"/>
  <c r="Q25" i="18"/>
  <c r="Q26" i="18"/>
  <c r="Q27" i="18"/>
  <c r="Q6" i="18"/>
  <c r="H73" i="19" l="1"/>
  <c r="H105" i="19"/>
  <c r="H81" i="19"/>
  <c r="H71" i="19"/>
  <c r="H121" i="19"/>
  <c r="H49" i="19"/>
  <c r="H86" i="19"/>
  <c r="H57" i="19"/>
  <c r="H51" i="19"/>
  <c r="H97" i="19"/>
  <c r="H41" i="19"/>
  <c r="H100" i="19"/>
  <c r="H56" i="19"/>
  <c r="H42" i="19"/>
  <c r="H66" i="19"/>
  <c r="H114" i="19"/>
  <c r="H64" i="19"/>
  <c r="H63" i="19"/>
  <c r="H45" i="19"/>
  <c r="H72" i="19"/>
  <c r="H79" i="19"/>
  <c r="H99" i="19"/>
  <c r="H122" i="19"/>
  <c r="H120" i="19"/>
  <c r="H50" i="19"/>
  <c r="H44" i="19"/>
  <c r="H48" i="19"/>
  <c r="H78" i="19"/>
  <c r="H106" i="19"/>
  <c r="H104" i="19"/>
  <c r="H65" i="19"/>
  <c r="H88" i="19"/>
  <c r="H43" i="19"/>
  <c r="H77" i="19"/>
  <c r="H113" i="19"/>
  <c r="H112" i="19"/>
  <c r="H40" i="19"/>
  <c r="H58" i="19"/>
  <c r="H80" i="19"/>
  <c r="H87" i="19"/>
  <c r="H111" i="19"/>
  <c r="H125" i="19"/>
  <c r="H117" i="19"/>
  <c r="H98" i="19"/>
  <c r="H115" i="19"/>
  <c r="H85" i="19"/>
  <c r="H96" i="19"/>
  <c r="H103" i="19"/>
  <c r="H76" i="19"/>
  <c r="H84" i="19"/>
  <c r="H90" i="19"/>
  <c r="H109" i="19"/>
  <c r="H55" i="19"/>
  <c r="H47" i="19"/>
  <c r="H69" i="19"/>
  <c r="H61" i="19"/>
  <c r="H75" i="19"/>
  <c r="H83" i="19"/>
  <c r="H89" i="19"/>
  <c r="H94" i="19"/>
  <c r="H101" i="19"/>
  <c r="H108" i="19"/>
  <c r="H124" i="19"/>
  <c r="H116" i="19"/>
  <c r="H119" i="19"/>
  <c r="H110" i="19"/>
  <c r="H126" i="19"/>
  <c r="H118" i="19"/>
  <c r="H70" i="19"/>
  <c r="H62" i="19"/>
  <c r="H95" i="19"/>
  <c r="H102" i="19"/>
  <c r="M7" i="19"/>
  <c r="H54" i="19"/>
  <c r="H46" i="19"/>
  <c r="H68" i="19"/>
  <c r="H60" i="19"/>
  <c r="H74" i="19"/>
  <c r="H82" i="19"/>
  <c r="H93" i="19"/>
  <c r="H107" i="19"/>
  <c r="H123" i="19"/>
  <c r="M29" i="19"/>
  <c r="H53" i="19"/>
  <c r="H67" i="19"/>
  <c r="H59" i="19"/>
  <c r="H91" i="19"/>
  <c r="H92" i="19"/>
  <c r="H52" i="19"/>
  <c r="H128" i="19"/>
  <c r="H129" i="19"/>
  <c r="H130" i="19"/>
  <c r="H131" i="19"/>
  <c r="H132" i="19"/>
  <c r="H127" i="19"/>
  <c r="M127" i="19"/>
  <c r="M132" i="19" l="1"/>
  <c r="M131" i="19"/>
  <c r="M130" i="19"/>
  <c r="M129" i="19"/>
  <c r="M128" i="19"/>
  <c r="M126" i="19"/>
  <c r="M125" i="19"/>
  <c r="M124" i="19"/>
  <c r="M123" i="19"/>
  <c r="M122" i="19"/>
  <c r="M121" i="19"/>
  <c r="M120" i="19"/>
  <c r="M119" i="19"/>
  <c r="M118" i="19"/>
  <c r="M117" i="19"/>
  <c r="M116" i="19"/>
  <c r="M115" i="19"/>
  <c r="I126" i="19"/>
  <c r="I125" i="19"/>
  <c r="I124" i="19"/>
  <c r="I123" i="19"/>
  <c r="I122" i="19"/>
  <c r="I121" i="19"/>
  <c r="I120" i="19"/>
  <c r="I119" i="19"/>
  <c r="I118" i="19"/>
  <c r="I117" i="19"/>
  <c r="I116" i="19"/>
  <c r="M114" i="19"/>
  <c r="M113" i="19"/>
  <c r="M112" i="19"/>
  <c r="M111" i="19"/>
  <c r="M110" i="19"/>
  <c r="M109" i="19"/>
  <c r="M108" i="19"/>
  <c r="M107" i="19"/>
  <c r="M106" i="19"/>
  <c r="M105" i="19"/>
  <c r="M104" i="19"/>
  <c r="M103" i="19"/>
  <c r="M102" i="19"/>
  <c r="M101" i="19"/>
  <c r="M100" i="19"/>
  <c r="M99" i="19"/>
  <c r="M98" i="19"/>
  <c r="M97" i="19"/>
  <c r="M96" i="19"/>
  <c r="M95" i="19"/>
  <c r="M94" i="19"/>
  <c r="M93" i="19"/>
  <c r="M92" i="19"/>
  <c r="M91" i="19"/>
  <c r="M90" i="19"/>
  <c r="M89" i="19"/>
  <c r="M88" i="19"/>
  <c r="M87" i="19"/>
  <c r="M86" i="19"/>
  <c r="M85" i="19"/>
  <c r="M84" i="19"/>
  <c r="M83" i="19"/>
  <c r="M82" i="19"/>
  <c r="M81" i="19"/>
  <c r="M80" i="19"/>
  <c r="M79" i="19"/>
  <c r="M78" i="19"/>
  <c r="M77" i="19"/>
  <c r="M76" i="19"/>
  <c r="M75" i="19"/>
  <c r="M74" i="19"/>
  <c r="M73" i="19"/>
  <c r="M72" i="19"/>
  <c r="M71" i="19"/>
  <c r="M70" i="19"/>
  <c r="M69" i="19"/>
  <c r="M68" i="19"/>
  <c r="M67" i="19"/>
  <c r="M66" i="19"/>
  <c r="M65" i="19"/>
  <c r="M64" i="19"/>
  <c r="M63" i="19"/>
  <c r="M62" i="19"/>
  <c r="M61" i="19"/>
  <c r="M60" i="19"/>
  <c r="M59" i="19"/>
  <c r="M58" i="19"/>
  <c r="M55" i="19"/>
  <c r="M57" i="19"/>
  <c r="M56" i="19"/>
  <c r="M54" i="19"/>
  <c r="M53" i="19"/>
  <c r="M52" i="19"/>
  <c r="M51" i="19"/>
  <c r="M50" i="19"/>
  <c r="M49" i="19"/>
  <c r="M48" i="19"/>
  <c r="M47" i="19"/>
  <c r="M46" i="19"/>
  <c r="M45" i="19"/>
  <c r="M44" i="19"/>
  <c r="M43" i="19"/>
  <c r="M42" i="19"/>
  <c r="M41" i="19"/>
  <c r="M40" i="19"/>
  <c r="M39" i="19"/>
  <c r="M38" i="19"/>
  <c r="M37" i="19"/>
  <c r="M36" i="19"/>
  <c r="M35" i="19"/>
  <c r="M34" i="19"/>
  <c r="M33" i="19"/>
  <c r="M32" i="19"/>
  <c r="M31" i="19"/>
  <c r="M30" i="19"/>
  <c r="I131" i="19" l="1"/>
  <c r="I92" i="19"/>
  <c r="I132" i="19"/>
  <c r="I128" i="19"/>
  <c r="I129" i="19"/>
  <c r="I130" i="19"/>
  <c r="I127" i="19"/>
  <c r="I111" i="19"/>
  <c r="I114" i="19"/>
  <c r="I109" i="19"/>
  <c r="I110" i="19"/>
  <c r="I108" i="19"/>
  <c r="I112" i="19"/>
  <c r="I113" i="19"/>
  <c r="I94" i="19"/>
  <c r="I93" i="19"/>
  <c r="I95" i="19"/>
  <c r="I97" i="19"/>
  <c r="I96" i="19"/>
  <c r="I98" i="19"/>
  <c r="I99" i="19"/>
  <c r="I41" i="19"/>
  <c r="I57" i="19"/>
  <c r="I48" i="19"/>
  <c r="I49" i="19"/>
  <c r="I56" i="19"/>
  <c r="I55" i="19"/>
  <c r="I44" i="19"/>
  <c r="I52" i="19"/>
  <c r="I50" i="19"/>
  <c r="I43" i="19"/>
  <c r="I45" i="19"/>
  <c r="I53" i="19"/>
  <c r="I51" i="19"/>
  <c r="I46" i="19"/>
  <c r="I54" i="19"/>
  <c r="I42" i="19"/>
  <c r="I47" i="19"/>
  <c r="G18" i="21" l="1"/>
  <c r="E18" i="21"/>
  <c r="H8" i="21"/>
  <c r="H9" i="21"/>
  <c r="H10" i="21"/>
  <c r="H11" i="21"/>
  <c r="H12" i="21"/>
  <c r="H13" i="21"/>
  <c r="H14" i="21"/>
  <c r="H15" i="21"/>
  <c r="H16" i="21"/>
  <c r="H17" i="21"/>
  <c r="H7" i="21"/>
  <c r="F7" i="21"/>
  <c r="F8" i="21" l="1"/>
  <c r="F9" i="21"/>
  <c r="F10" i="21"/>
  <c r="F11" i="21"/>
  <c r="F12" i="21"/>
  <c r="F13" i="21"/>
  <c r="F14" i="21"/>
  <c r="F15" i="21"/>
  <c r="F16" i="21"/>
  <c r="F17" i="21"/>
  <c r="D18" i="21" l="1"/>
  <c r="I115" i="19"/>
  <c r="I107" i="19"/>
  <c r="I106" i="19"/>
  <c r="I105" i="19"/>
  <c r="I104" i="19"/>
  <c r="I103" i="19"/>
  <c r="I102" i="19"/>
  <c r="I101" i="19"/>
  <c r="I100" i="19"/>
  <c r="I91" i="19"/>
  <c r="I90" i="19"/>
  <c r="I89" i="19"/>
  <c r="I88" i="19"/>
  <c r="I87" i="19"/>
  <c r="I86" i="19"/>
  <c r="I85" i="19"/>
  <c r="I84" i="19"/>
  <c r="I83" i="19"/>
  <c r="I82" i="19"/>
  <c r="I81" i="19"/>
  <c r="I80" i="19"/>
  <c r="I79" i="19"/>
  <c r="I78" i="19"/>
  <c r="I77" i="19"/>
  <c r="I76" i="19"/>
  <c r="I75" i="19"/>
  <c r="I74" i="19"/>
  <c r="I73" i="19"/>
  <c r="I72" i="19"/>
  <c r="I71" i="19"/>
  <c r="I70" i="19"/>
  <c r="I69" i="19"/>
  <c r="I68" i="19"/>
  <c r="I67" i="19"/>
  <c r="I66" i="19"/>
  <c r="I65" i="19"/>
  <c r="I64" i="19"/>
  <c r="I63" i="19"/>
  <c r="I62" i="19"/>
  <c r="I61" i="19"/>
  <c r="I60" i="19"/>
  <c r="I59" i="19"/>
  <c r="I58" i="19"/>
  <c r="I40" i="19"/>
  <c r="L28" i="19"/>
  <c r="M28" i="19" s="1"/>
  <c r="L20" i="19"/>
  <c r="M20" i="19" s="1"/>
  <c r="L26" i="19"/>
  <c r="M26" i="19" s="1"/>
  <c r="L27" i="19"/>
  <c r="M27" i="19" s="1"/>
  <c r="L19" i="19"/>
  <c r="M19" i="19" s="1"/>
  <c r="L18" i="19"/>
  <c r="M18" i="19" s="1"/>
  <c r="L25" i="19"/>
  <c r="M25" i="19" s="1"/>
  <c r="L24" i="19"/>
  <c r="M24" i="19" s="1"/>
  <c r="L23" i="19"/>
  <c r="M23" i="19" s="1"/>
  <c r="L22" i="19"/>
  <c r="M22" i="19" s="1"/>
  <c r="T17" i="19"/>
  <c r="L21" i="19"/>
  <c r="M21" i="19" s="1"/>
  <c r="L17" i="19"/>
  <c r="H17" i="19" l="1"/>
  <c r="I17" i="19" s="1"/>
  <c r="H36" i="19"/>
  <c r="I36" i="19" s="1"/>
  <c r="H7" i="19"/>
  <c r="I7" i="19" s="1"/>
  <c r="H38" i="19"/>
  <c r="I38" i="19" s="1"/>
  <c r="M17" i="19"/>
  <c r="H33" i="19"/>
  <c r="I33" i="19" s="1"/>
  <c r="H29" i="19"/>
  <c r="I29" i="19" s="1"/>
  <c r="H8" i="19"/>
  <c r="I8" i="19" s="1"/>
  <c r="H23" i="19"/>
  <c r="I23" i="19" s="1"/>
  <c r="H19" i="19"/>
  <c r="I19" i="19" s="1"/>
  <c r="H22" i="19"/>
  <c r="I22" i="19" s="1"/>
  <c r="H34" i="19"/>
  <c r="I34" i="19" s="1"/>
  <c r="H18" i="19"/>
  <c r="I18" i="19" s="1"/>
  <c r="H28" i="19"/>
  <c r="I28" i="19" s="1"/>
  <c r="H11" i="19"/>
  <c r="I11" i="19" s="1"/>
  <c r="H32" i="19"/>
  <c r="I32" i="19" s="1"/>
  <c r="H30" i="19"/>
  <c r="I30" i="19" s="1"/>
  <c r="H20" i="19"/>
  <c r="I20" i="19" s="1"/>
  <c r="H21" i="19"/>
  <c r="I21" i="19" s="1"/>
  <c r="H39" i="19"/>
  <c r="I39" i="19" s="1"/>
  <c r="H9" i="19"/>
  <c r="I9" i="19" s="1"/>
  <c r="H35" i="19"/>
  <c r="I35" i="19" s="1"/>
  <c r="H13" i="19"/>
  <c r="I13" i="19" s="1"/>
  <c r="H15" i="19"/>
  <c r="I15" i="19" s="1"/>
  <c r="H27" i="19"/>
  <c r="I27" i="19" s="1"/>
  <c r="H16" i="19"/>
  <c r="I16" i="19" s="1"/>
  <c r="H14" i="19"/>
  <c r="I14" i="19" s="1"/>
  <c r="H24" i="19"/>
  <c r="I24" i="19" s="1"/>
  <c r="H31" i="19"/>
  <c r="I31" i="19" s="1"/>
  <c r="H37" i="19"/>
  <c r="I37" i="19" s="1"/>
  <c r="H25" i="19"/>
  <c r="I25" i="19" s="1"/>
  <c r="H26" i="19"/>
  <c r="I26" i="19" s="1"/>
  <c r="H10" i="19"/>
  <c r="I10" i="19" s="1"/>
  <c r="H12" i="19"/>
  <c r="I12"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tc={06F3F472-A8D5-435C-B626-F0E2582A4960}</author>
  </authors>
  <commentList>
    <comment ref="LZ98" authorId="0" shapeId="0" xr:uid="{00000000-0006-0000-0A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deja a mano los datos de ejecución para marzo y mayo teniendo en cuenta que esta información es rezago de la vigencia 2020. Y que en 2021 no hay programación</t>
      </text>
    </comment>
  </commentList>
</comments>
</file>

<file path=xl/sharedStrings.xml><?xml version="1.0" encoding="utf-8"?>
<sst xmlns="http://schemas.openxmlformats.org/spreadsheetml/2006/main" count="22349" uniqueCount="4842">
  <si>
    <t>Plan de Acción Institucional</t>
  </si>
  <si>
    <t xml:space="preserve">Seguimiento a proyectos de inversión, indicadores de gestión, plan integrado y gestión de riesgos </t>
  </si>
  <si>
    <t>Secretaría General de la Alcaldía Mayor de Bogotá</t>
  </si>
  <si>
    <t>Plan Distrital de Desarrollo Bogotá Camina Segura</t>
  </si>
  <si>
    <t>Vigencia 2025</t>
  </si>
  <si>
    <t>INDICE</t>
  </si>
  <si>
    <t>PROGRAMACIÓN PROYECTOS DE INVERSIÓN</t>
  </si>
  <si>
    <t>PROGRAMACIÓN METAS SECTORIALES</t>
  </si>
  <si>
    <t>PROGRAMACIÓN OBJETIVOS, METAS Y ACTIVIDADES</t>
  </si>
  <si>
    <t>PROGRAMACIÓN INDICADORES DE PRODUCTO Y GESTIÓN MGA</t>
  </si>
  <si>
    <t>PROGRAMACIÓN PRESUPUESTO</t>
  </si>
  <si>
    <t>PROGRAMACIÓN  DE INDICADORES DE PROCESO</t>
  </si>
  <si>
    <t>PROGRAMACIÓN DE LAS ACTIVIDADES DEL PLAN DE ACCIÓN INTEGRADO</t>
  </si>
  <si>
    <t>PROGRAMACIÓN DE GESTIÓN DE RIESGOS</t>
  </si>
  <si>
    <t>Plan de Acción Institucional 2025</t>
  </si>
  <si>
    <t>Seguimiento a metas e indicadores sectoriales</t>
  </si>
  <si>
    <t>Índice</t>
  </si>
  <si>
    <t>Código proyecto</t>
  </si>
  <si>
    <t>Nombre del proyecto de inversión</t>
  </si>
  <si>
    <t>Dependencia responsable</t>
  </si>
  <si>
    <t>Objetivo estratégico</t>
  </si>
  <si>
    <t>Programa General</t>
  </si>
  <si>
    <t>Código meta sectorial
Anexo 4 - Segplan</t>
  </si>
  <si>
    <t xml:space="preserve">Meta sectorial </t>
  </si>
  <si>
    <t xml:space="preserve">Indicador sectorial </t>
  </si>
  <si>
    <t>Tipología del indicador</t>
  </si>
  <si>
    <t>Unidad de medida</t>
  </si>
  <si>
    <t>Programación indicador  sectorial 2025</t>
  </si>
  <si>
    <t>Magnitud ejecutada meta sectorial vigencia 2025
(Acumulado total)</t>
  </si>
  <si>
    <t>% de avance meta sectorial vigencia 2025</t>
  </si>
  <si>
    <t>Programación  meta sectorial al corte 31/03/2025</t>
  </si>
  <si>
    <t>Magnitud meta sectorial ejecutada al corte 31/03/2025</t>
  </si>
  <si>
    <t>% de avance al corte</t>
  </si>
  <si>
    <t>Observaciones</t>
  </si>
  <si>
    <t>Fortalecimiento de capacidades institucionales y de la sociedad civil para la implementación del acuerdo de paz, la memoria, y los derechos de las víctimas del conflicto armado en Bogotá D.C.</t>
  </si>
  <si>
    <t>Oficina Consejería Distrital de Paz, Víctimas y Reconciliación</t>
  </si>
  <si>
    <t>2 Bogotá confía en su bien-estar</t>
  </si>
  <si>
    <t>13. Bogotá, un territorio de paz y reconciliación en donde todos puedan volver a empezar</t>
  </si>
  <si>
    <t>127-2057</t>
  </si>
  <si>
    <t>Consolidar 1 modelo de integración de servicios institucionales a nivel territorial para las víctimas del conflicto orientado a la asistencia, reparación integral y a la superación de su condición de vulnerabilidad, a través de un análisis sistemico, conforme a las competencias del Distrito. Este modelo contará con enfoques diferencial, étnico y de género</t>
  </si>
  <si>
    <t xml:space="preserve">Porcentaje del modelo de integración de servicios institucionales a nivel territorial para las víctimas del conflicto armado en Bogotá
</t>
  </si>
  <si>
    <t>Creciente</t>
  </si>
  <si>
    <t>Porcentaje</t>
  </si>
  <si>
    <t>No aplica</t>
  </si>
  <si>
    <t>Dirección Centro Memoria, Paz y Reconciliación</t>
  </si>
  <si>
    <t>128-2058</t>
  </si>
  <si>
    <t>Desarrollar 81 procesos de investigación memoria y verdad como aporte a la reconciliación en Bogotá</t>
  </si>
  <si>
    <t>Número de procesos de investigación, memoria y verdad como aporte a la reconciliación en Bogotá realizados</t>
  </si>
  <si>
    <t>Suma</t>
  </si>
  <si>
    <t>Número</t>
  </si>
  <si>
    <t>Dirección de Paz y Reconciliación</t>
  </si>
  <si>
    <t>130-2060</t>
  </si>
  <si>
    <t>Implementar 1 ruta distrital en alianza con el sector privado para la inclusión laboral y sostenibilidad económica de personas en proceso de reincorporación, reintegración, o personas que hayan culminado la ruta de reintegración o comparecientes ante la JEP</t>
  </si>
  <si>
    <t>Portafolio de inclusión laboral y sostenibilidad económica implementado</t>
  </si>
  <si>
    <t>131-2061</t>
  </si>
  <si>
    <t>Implementar 20 procesos pedagógicos que contribuyan al cumplimiento de los objetivos del Sistema Integral de Verdad, Justicia, Reparación y No Repetición</t>
  </si>
  <si>
    <t>Numero de procesos pedagógicos que contribuyan al cumplimiento de los objetivos del Sistema Integral de Verdad, Justicia, Reparación y No Repetición</t>
  </si>
  <si>
    <t>Dirección de Reparación Integral</t>
  </si>
  <si>
    <t>132-2062</t>
  </si>
  <si>
    <t>Implementar al 100% las medidas de atención y asistencia a víctimas conforme a la competencia del Distrito</t>
  </si>
  <si>
    <t>Porcentaje de medidas de atención asistencia y reparación integral a víctimas implementadas</t>
  </si>
  <si>
    <t>Constante</t>
  </si>
  <si>
    <t>133-2063</t>
  </si>
  <si>
    <t>Impulsar mínimo 3 proyectos restaurativos que respondan a las líneas definidas por la Jurisdicción Especial para la Paz, en el marco del sistema restaurativo."</t>
  </si>
  <si>
    <t>Número de proyectos impulsados</t>
  </si>
  <si>
    <t>Fortalecimiento de la internacionalización de Bogotá D.C.</t>
  </si>
  <si>
    <t>Oficina Consejería Distrital de Relaciones Internacionales</t>
  </si>
  <si>
    <t>3 Bogotá confía en su potencial</t>
  </si>
  <si>
    <t>22 Bogotá, una ciudad de puertas abiertas al mundo</t>
  </si>
  <si>
    <t>222-2152</t>
  </si>
  <si>
    <t>Implementar 1 Esquema de Gobernanza Internacional en el Distrito</t>
  </si>
  <si>
    <t>Esquema implementado de gobernanza internacional en el Distrito</t>
  </si>
  <si>
    <t>223-2153</t>
  </si>
  <si>
    <t>Participar en 50 instrumentos estratégicos de cooperación internacional tales como redes hermanamientos convenios memorandos de entendimiento cartas de intención y otros similares a nivel bilateral y multilateral con el objetivo de fomentar la cooperación internacional y la internacionalización de la ciudad</t>
  </si>
  <si>
    <t>Número Instrumentos Estratégicos de Cooperación Internacional suscritos</t>
  </si>
  <si>
    <t>Al corte 31 de marzo de 2025, se teniá una programación de 3 Instrumentos Estratégicos de Cooperación Internacional suscritos y se lograron 4, lo cual representa una sobre ejecución de 1,  debido a que e suscribió un instrumento adicional, dada la demanda de las interacciones realizadas en el trimestre.</t>
  </si>
  <si>
    <t>Fortalecimiento de la comunicación pública para que la ciudadanía conozca las acciones, planes, programas y proyectos que adelanta la administración distrital  Bogotá D.C</t>
  </si>
  <si>
    <t>Oficina Consejería Distrital de Comunicaciones</t>
  </si>
  <si>
    <t>5 Bogotá confía en su gobierno</t>
  </si>
  <si>
    <t>32 Gobierno abierto, íntegro, transparente y corresponsable</t>
  </si>
  <si>
    <t>345-2275</t>
  </si>
  <si>
    <t>Ejecutar una estrategia de comunicación pública que permita brindar información sobre la oferta de servicios y la gestión de la administración distrital</t>
  </si>
  <si>
    <t>Estrategia de comunicación pública que permita brindar información sobre la oferta de servicios y la gestión de la administración distrital ejecutada</t>
  </si>
  <si>
    <t>Fortalecimiento de la cultura en los actores públicos y privados en integridad y estado abierto que mejore la gobernanza en Bogotá D.C.</t>
  </si>
  <si>
    <t>Subsecretaría Distrital de Fortalecimiento Institucional</t>
  </si>
  <si>
    <t>346-2276</t>
  </si>
  <si>
    <t>Fortalecer 100% del modelo de Gobierno Abierto que integre y articule acciones interinstitucionales de transparencia, integridad, participacion y colaboracion propiciando alianzas con organizaciones internacionales y nacionales que fomenten confianza y acerquen a la ciudadanía con la Administración</t>
  </si>
  <si>
    <t>Estrategia distrital para un Gobierno Abierto y Confiable implementada</t>
  </si>
  <si>
    <t>348-2278</t>
  </si>
  <si>
    <t>Implementar una (1) estrategia de cambio cultural para la integridad, prevención de prácticas irregulares en el Distrito y generación de mecanismos de colaboración para dar mayor transparencia al relacionamiento con los grupos de interés y la ciudadanía</t>
  </si>
  <si>
    <t>Estrategia de cambio cultural para la integridad transparencia y corresponsabilidad aplicada en servidores públicos y colaboradores del distrito implementada</t>
  </si>
  <si>
    <t>Fortalecimiento del acceso y difusión de la memoria histórica y del patrimonio documental de Bogotá D.C.</t>
  </si>
  <si>
    <t>Dirección Distrital de archivo de Bogotá</t>
  </si>
  <si>
    <t>351-2281</t>
  </si>
  <si>
    <t>Poner en marcha 1 una estrategia de posicionamiento de la memoria investigación histórica y difusión del patrimonio documental orientada a la consulta ciudadana</t>
  </si>
  <si>
    <t>Estrategia de posicionamiento de la memoria investigación histórica y difusión del patrimonio documental orientada a la consulta ciudadana en puesta en marcha</t>
  </si>
  <si>
    <t>Al corte 31 de marzo de 2025, se tenía programada una magnitud del 0,24 y se logró un cumplimiento del 0,14, es decir, se presentó un rezago del 0,10, teniendo en cuenta a que se encuentran los siguientes pendientes: (i) la entrega de un aire acondicionado para la adecuación del depósito 601 de documentos especiales a manera de cuarto frio (acta de entrega): (ii) los avances en la creación del plan de preservación que incluye diagnóstico de entidades seleccionadas y SIAB;  y  (iii) la identificación de requerimientos tecnológicos que fortalecerán el modelo de operación y el portafolio de servicios de la Imprenta Distrital, los cuales se esperan resolver en lo transcurrido de la vigencia 2025.</t>
  </si>
  <si>
    <t>Fortalecimiento  de la gestión y articulación institucional para la generación de valor público en Bogotá D.C.</t>
  </si>
  <si>
    <t>Dirección Distrital de Desarrollo Institucional</t>
  </si>
  <si>
    <t>33 Fortalecimiento institucional para un gobierno confiable</t>
  </si>
  <si>
    <t>372-2302</t>
  </si>
  <si>
    <t>Implementar un (1) servicio de asistencia técnica integral para el mejoramiento de la gestión y el desempeño en la administración distrital orientado a la solución de los retos de ciudad"</t>
  </si>
  <si>
    <t>Servicio de asistencia técnica integral para el mejoramiento de la gestión y el desempeño en la administración distrital orientado a la solución de los retos de ciudad implementado (Acuerdo Distrital 927 de 2024, anexo metas producto)</t>
  </si>
  <si>
    <t xml:space="preserve">Número </t>
  </si>
  <si>
    <t>Implementación de la Estrategia de Ciudad Inteligente para mejorar la calidad de vida de la ciudadanía en Bogotá D.C.</t>
  </si>
  <si>
    <t>Oficina Consejería Distrital de Tecnologías de la Información y las Comunicaciones –TIC–</t>
  </si>
  <si>
    <t>35 Bogotá Ciudad Inteligente</t>
  </si>
  <si>
    <t>381-2310</t>
  </si>
  <si>
    <t>Crear y mantener en operación 1 equipo de Respuesta a Incidentes de Seguridad Digital (CSIRT) de Bogotá para garantizar la protección de datos e información de la ciudadanía</t>
  </si>
  <si>
    <t>Equipo de Respuesta a Incidentes de Seguridad Digital (CSIRT) de Bogotá para garantizar la protección de datos e información de la ciudadanía creado y en operación</t>
  </si>
  <si>
    <t>383-2312</t>
  </si>
  <si>
    <t>Fortalecer mediante asistencia técnica 15 nodos digitales locales que presten servicios abiertos al público para la pedagogía y apropiación de herramientas digitales</t>
  </si>
  <si>
    <t>Número de nodos digitales fortalecidos</t>
  </si>
  <si>
    <t>384-2313</t>
  </si>
  <si>
    <t>Implementar 1 infraestructura de datos del distrito para mejorar la oferta de servicios distritales a personas hogares y empresas</t>
  </si>
  <si>
    <t>Porcentaje de implementación de la infraestructura de datos del distrito para mejorar la oferta de servicios distritales a personas hogares y empresas</t>
  </si>
  <si>
    <t>391-2320</t>
  </si>
  <si>
    <t>Poner en funcionamiento 1 portafolio de servicios TIC para la transformación digital en entidades distritales que mejore su eficiencia y la toma de decisiones</t>
  </si>
  <si>
    <t>Implementación del portafolio de servicios TIC para la transformación digital en entidades distritales</t>
  </si>
  <si>
    <t>Fortalecimiento del ecosistema de innovación pública de Bogotá para mejorar la confianza ciudadana, el valor público y el gobierno colaborativo en Bogotá D.C.</t>
  </si>
  <si>
    <t>36 Innovación Pública para la generación de la confianza ciudadana</t>
  </si>
  <si>
    <t>393-2322</t>
  </si>
  <si>
    <t>Consolidar el Laboratorio de innovación Pública de Bogotá iBO como articulador del ecosistema de innovación pública de la ciudad el ecosistema Govtech y como prestador de servicios de innovación pública en el campus CTI</t>
  </si>
  <si>
    <t>Laboratorio de innovación Pública de Bogotá iBO como articulador del ecosistema de innovación pública de la ciudad el ecosistema Govtech y como prestador de servicios de innovación pública en el campus CTI consolidado</t>
  </si>
  <si>
    <t xml:space="preserve">Al corte del 31 de marzo de 2025 la meta tenía programada una magnitud de 2,80% y presentó un avance de 2,32%, lo cual representa un rezago de 0,48%. El rezago se debe a que la meta 1 del proyecto de inversión tuvo un rezago en su magnitud debido a que la participación de actores clave en la sensibilización del modelo de servicios fue limitada y no se realizó con la cantidad prevista de actores.
Se recomienda fortalecer la articulación con los actores del ecosistema de innovación con el propósito de realizar las socializaciones del modelo de prestación de servicios de innovación y obtener la retroalimentación necesaria que sirva para definir la versión final del modelo. </t>
  </si>
  <si>
    <t>395-2324</t>
  </si>
  <si>
    <t>Desarrollar 6 prototipos que den solución a retos prioritarios/estratégicos de ciudad así como de trámites y servicios que busquen mejorar la relación con la ciudadanía</t>
  </si>
  <si>
    <t>Número de prototipos desarrollados sobre retos prioritarios/estratégicos de ciudad</t>
  </si>
  <si>
    <t>396-2325</t>
  </si>
  <si>
    <t>Desarrollo de capacidades de intraemprendimiento en innovación pública en 15 entidades públicas distritales</t>
  </si>
  <si>
    <t>Número de entidades públicas distritales capacitadas en intraemprendimiento en innovación pública</t>
  </si>
  <si>
    <t>Optimización del servicio a la ciudadanía para aumentar la confianza en la administración distrital de Bogotá D.C.</t>
  </si>
  <si>
    <t>Subsecretaría de Servicio a la Ciudadanía</t>
  </si>
  <si>
    <t>39 Camino hacia una democracia deliberativa con un gobierno cercano a la gente y con participación ciudadana</t>
  </si>
  <si>
    <t>410-2339</t>
  </si>
  <si>
    <t>Crear 1 portal transaccional para el acceso ágil y sencillo a toda la oferta de trámites y servicios del Distrito Capital</t>
  </si>
  <si>
    <t xml:space="preserve"> Portal web de trámites y servicios del Distrito Capital creado</t>
  </si>
  <si>
    <t>414-2343</t>
  </si>
  <si>
    <t>Fortalecer la capacidad de los 3 canales de atención (presencial virtual y telefónico) para atender orientar y responder a las necesidades de la población con un enfoque diferencial en cada rincón de la Ciudad</t>
  </si>
  <si>
    <t>Canales de atención de la Red CADE presencial virtual y telefónico fortalecidos</t>
  </si>
  <si>
    <t>Plan de Acción Institucional  2025</t>
  </si>
  <si>
    <t>Seguimiento: objetivos, metas y actividades de los proyectos de inversión</t>
  </si>
  <si>
    <t>Código del Proyecto</t>
  </si>
  <si>
    <t>Nombre proyecto de inversión</t>
  </si>
  <si>
    <t>Dependencia Responsable</t>
  </si>
  <si>
    <t>Programa General PDD</t>
  </si>
  <si>
    <t>Objetivo general proyecto de inversión</t>
  </si>
  <si>
    <t xml:space="preserve"> % Programación objetivo general 2025</t>
  </si>
  <si>
    <t>% de avance  del objetivo general frente a la vigencia 2025</t>
  </si>
  <si>
    <t>% de cumplimiento del objetivo general frente a la vigencia 2025</t>
  </si>
  <si>
    <t>Objetivo específico proyecto de inversión</t>
  </si>
  <si>
    <t>% Programación objetivo específico 2025</t>
  </si>
  <si>
    <t>% de cumplimiento del objetivo específico al corte 31/12/2025</t>
  </si>
  <si>
    <t xml:space="preserve">% de avance  del objetivo especifico </t>
  </si>
  <si>
    <t>Código actividad</t>
  </si>
  <si>
    <t>Nombre  actividad</t>
  </si>
  <si>
    <t>Tendencia actividad</t>
  </si>
  <si>
    <t>Magnitud actividad programada  vigencia 2025</t>
  </si>
  <si>
    <t>Magnitud ejecutada vigencia 2025</t>
  </si>
  <si>
    <t>% de avance  de la actividad vigencia 2025
 (Acumulado total)</t>
  </si>
  <si>
    <t>No. Tarea</t>
  </si>
  <si>
    <t>Nombre de la tarea</t>
  </si>
  <si>
    <t>Programación tarea vigencia 2025</t>
  </si>
  <si>
    <t>Magnitud ejecutada vigencia 2025
(Acumulado total)</t>
  </si>
  <si>
    <t>% de avance tarea vigencia 2025</t>
  </si>
  <si>
    <t xml:space="preserve"> Oficina Consejería Distrital de Paz, Víctimas y Reconciliación.</t>
  </si>
  <si>
    <t>2. Bogotá confía en su bien-estar</t>
  </si>
  <si>
    <t>Fortalecer la oferta de servicios con enfoque poblacional, de género, territorial para garantizar la construcción de memoria, paz, reconciliación y los derechos de las víctimas, excombatientes y territorios afectados por las consecuencias del conflicto</t>
  </si>
  <si>
    <t>1. Fortalecer la capacidad institucional para atender a las víctimas de conflicto armado y excombatientes que llegan a la ciudad de Bogotá con enfoque poblacional, diferencial y de género que garanticen una respuesta digna, eficaz y oportuna</t>
  </si>
  <si>
    <t xml:space="preserve">Coordinar el 100% del Plan de Acción Distrital para la Atención, Asistencia y Reparación Integral a las víctimas </t>
  </si>
  <si>
    <t>Formular, actualizar y hacer seguimiento al Plan de Acción Distrital Plurianual 2024-2028.</t>
  </si>
  <si>
    <t>Brindar 100% de asistencias técnicas para la formulación, implementación, seguimiento y evaluación a la politica pública en el Distrito.</t>
  </si>
  <si>
    <t xml:space="preserve">Implementar el 100% de las medidas de atención y asistencia a víctimas, conforme a la competencia del Distrito </t>
  </si>
  <si>
    <t>Gestionar el funcionamiento administrativo y operativo para el otorgamiento de la ayuda y atención humanitaria.</t>
  </si>
  <si>
    <t>Desarrollar actividades de acompañamiento psicosocial , apoyo juridico y de estabilización socioeconomica, teniendo en cuenta enfoques diferenciales y de genero, que aporte a la satisfacción de los derechos de las víctimas</t>
  </si>
  <si>
    <t>Gestionar actividades para mejorar la capacidad de operación y el servicio en los Centros de Encuentro para la Paz y la Integración local de las víctimas .</t>
  </si>
  <si>
    <t>Implementar el 100% de actividades para la implementación del Acuerdo de Paz</t>
  </si>
  <si>
    <t>Implementar actividades administrativas, jurídicas, financieras, comunicativas y de planeacion para la implementación del Acuerdo de Paz</t>
  </si>
  <si>
    <t xml:space="preserve">Implementar actividades relacionadas con la recolección, gestión del conocimiento, análisis y socialización de información y diagnóstico de las necesidades de la población objetivo </t>
  </si>
  <si>
    <t xml:space="preserve">Implementar el plan de trabajo para el desarrollo de la estrategia de reconcialición </t>
  </si>
  <si>
    <t>Desarrollar el 100% de las actividades de secretaría técnica y apoyo operativo a las instancias y procesos de participación y coordinación que contribuyan a la implementación del Acuerdo de Paz, iniciativas de memoria y a la satisfacción de los derechos de las víctimas</t>
  </si>
  <si>
    <t>Desarrollar el 100% de las actividades de secretaría técnica y apoyo operativo a las instancias y procesos de participación y coordinación distritales, incluyendo las acciones relacionadas con las Mesas de Participación Efectiva de Víctimas con sus Enfoques Diferenciales y protocolo de participación para niños niñas y adolescentes (NNA) víctimas</t>
  </si>
  <si>
    <t>Desarrollar el 100% de las actividades de secretaría técnica y apoyo operativo a las instancias y procesos de participación y coordinación locales, para fortalecer acciones misionales de la CDPVR, incluyendo las acciones relacionadas con las Mesas de Participación Efectiva de Víctimas</t>
  </si>
  <si>
    <t xml:space="preserve">2. Promover la articulación interinstitucional y con el sector privado para la satisfacción de los derechos de las víctimas, la reincorporación y el desarrollo territorial, en clave de paz y reconciliación, por medio de la focalización de la oferta de servicios y la participación.. </t>
  </si>
  <si>
    <t xml:space="preserve">Consolidar 1 modelo para generar Transformaciones Rurales Integrales en los bordes urbano rurales priorizados para el cierre de brechas de exclusión social  </t>
  </si>
  <si>
    <t>Diseñar 1 modelo para generar transformaciones rurales integrales que incluya la formulación de una hoja de ruta para la implementación de los PDET - BR</t>
  </si>
  <si>
    <t xml:space="preserve">Implementar 1 modelo para generar transformaciones rurales integrales que incluya la formulación de una hoja de ruta para la implementación de los PDET - BR	</t>
  </si>
  <si>
    <t>Hacer seguimiento 1 modelo para generar transformaciones rurales integrales que incluya la formulación de una hoja de ruta para la implementación de los PDET - BR</t>
  </si>
  <si>
    <t xml:space="preserve">Formular una política pública que promueva la articulación de servicios institucionales para la integración local de las víctimas del conflicto </t>
  </si>
  <si>
    <t>Realizar un diagnóstico con Enfoque diferencial, poblacional y de genero de la población víctima que vive en Bogotá, así como de la oferta institucional dispuesta para la satisfacción de sus derechos</t>
  </si>
  <si>
    <t>Oficina Consejería de Paz, Víctimas y Reconciliación</t>
  </si>
  <si>
    <t>Desarrollar las actividades programadas para la formulación de la política pública de integración local para las víctimas del conflicto armado incluyendo la fase preparatoria, procesos de participación e identificación de la oferta intersectorial</t>
  </si>
  <si>
    <t xml:space="preserve">Implementar la política pública de integración local </t>
  </si>
  <si>
    <t>Por que no se ejecuto:  La ejecución no se realizó durante 2025, ya que el periodo estuvo destinado a finalizar la fase preparatoria e iniciar la fase de diagnóstico de la Política Pública de Integración Local, luego de recibir el concepto favorable de la Secretaría Distrital de Planeación. En esta etapa se priorizó el diagnóstico participativo.</t>
  </si>
  <si>
    <t xml:space="preserve">Impulsar el 100% de actividades tendientes a la reparación integral de las víctimas, que sean competencia del Distrito </t>
  </si>
  <si>
    <t>Desarrollar el 100% de las actividades para la implementación de las medidas de reparación colectiva dentro de las competencias del Distrito</t>
  </si>
  <si>
    <t>Desarrollar acciones de conmemoración con enfoques diferenciales que aporten a las medidas de satifacción en el marco de las competencias del Distrito.</t>
  </si>
  <si>
    <t>Desarrollar el 100% de las acciones para implementar los planes de retorno, reubicación e integración local étnico y no étnico en el marco de las competencias del Distrito.</t>
  </si>
  <si>
    <t>Estructurar e implementar actividades de prevención, protección y garantías de no repetición, en el marco de las competencias del Distrito.</t>
  </si>
  <si>
    <t>Bogotá confía en su bien-estar</t>
  </si>
  <si>
    <t xml:space="preserve">Implementar 1 ruta distrital en alianza con el sector privado para la inclusión laboral y sostenibilidad económica de personas en proceso de reincorporación, reintegración, que hayan culminado la ruta de reintegración o comparecientes ante la JEP 
</t>
  </si>
  <si>
    <t>Diseñar medidas para promover la autonomía económica, la no estigmatizacion de excombatientes y  acompañamiento técnico para promover la seguridad en Bogotá</t>
  </si>
  <si>
    <t>Implementar medidas para promover la autonomía económica, la no estigmatizacion de excombatientes y  acompañamiento técnico para promover la seguridad en Bogotá</t>
  </si>
  <si>
    <t>3. Fortalecer estrategias para promover los derechos a la verdad y a la justicia, así como la construcción de memoria, paz y reconciliación</t>
  </si>
  <si>
    <t>Implementar 81 procesos de investigación memoria y verdad como aporte a la reconciliación en Bogotá.</t>
  </si>
  <si>
    <t xml:space="preserve">Diseñar e Implementar las actividades concertadas en los planes de trabajo con los diferentes actores para el desarrollo de las 80 iniciativas de memoria y verdad en la ciudad. </t>
  </si>
  <si>
    <t xml:space="preserve">Generar acciones para la visibilización de las iniciativas de memoria y verdad de la ciudad como aporte a la apropiacion social de la memoria </t>
  </si>
  <si>
    <t>Desarrollar las fases para llevar a cabo una investigación histórica del conflicto en Bogotá.</t>
  </si>
  <si>
    <t>Implementar el 100 % de las iniciativas de pedagogía de la memoria, gestión del conocimiento y de servicios que ofrece el Centro de Memoria, Paz y Reconciliación para promover la construcción colectiva de una cultura de paz y la reconciliación en los territorios de la ciudad.</t>
  </si>
  <si>
    <t>Realizar acciones administrativas para el funcionamiento y la oferta de servicios que del CMPR</t>
  </si>
  <si>
    <t xml:space="preserve">Realizar procesos para la oferta de servicios del CMPR, visitas guiadas, para promover la apropiación social de la memoria y la reconciliación
	</t>
  </si>
  <si>
    <t xml:space="preserve">Implementar 20 procesos pedagógicos que contribuyan al cumplimiento de los objetivos del Sistema Integral de Verdad, Justicia, Reparación y No Repetición.
</t>
  </si>
  <si>
    <t>Diseñar una metodologia para el desarrollo de procesos pedagogicos y de asistencia tecnica que contribuyan al cumplimiento de los objetivos del Sistema Integral de Verdad, Justicia, Reparación y No Repetición.</t>
  </si>
  <si>
    <t>Por que no se ejecuto: No se ejecutó durante 2025, ya que no fue programada para esta vigencia, teniendo en cuenta que el diseño de la metodología se desarrolla de manera articulada con su proceso de implementación.</t>
  </si>
  <si>
    <t xml:space="preserve">Implementar una metodología para el desarrollo de procesos pedagógicos y de asistencia técnica que contribuyan al cumplimiento de los objetivos del Sistema Integral de Verdad, Justicia, Reparación y No Repetición.	</t>
  </si>
  <si>
    <t xml:space="preserve">Realizar seguimiento a la implementación de la metodología para el desarrollo de procesos pedagógicos y de asistencia técnica que contribuyan al cumplimiento de los objetivos del Sistema Integral de Verdad, Justicia, Reparación y No Repetición.	</t>
  </si>
  <si>
    <t>Impulsar mínimo 3 proyectos restaurativos que respondan a las líneas definidas por la Jurisdicción Especial para la Paz, en el marco del sistema restaurativo.</t>
  </si>
  <si>
    <t>Diseñar una metodología para el acompañamiento de proyectos restaurativos en el marco del sistema restaurativo de la JEP</t>
  </si>
  <si>
    <t>Implementar una metodología para el acompañamiento de proyectos restaurativos en el marco del sistema restaurativo de la JEP</t>
  </si>
  <si>
    <t>Realizar seguimiento a la implementación de proyectos restaurativos en el marco del sistema restaurativo de la JEP</t>
  </si>
  <si>
    <t>Optimización de la gestión integral de la Secretaría General de la Alcaldía Mayor de Bogotá D.C.</t>
  </si>
  <si>
    <t xml:space="preserve">Dirección Administrativa y Financiera </t>
  </si>
  <si>
    <t>Fortalecer la gestión institucional y el soporte operativo para mejorar la prestación de los servicios con oportunidad, pertinencia y calidad</t>
  </si>
  <si>
    <t>1. Mejorar los procesos de adecuación, mantenimiento y dotación de la infraestructura de las sedes de la Secretaría General, buscando la optimización en la prestación de los servicios</t>
  </si>
  <si>
    <t>Realizar el mantenimiento al 100% de las sedes de la Secretaría General de la Alcaldía Mayor de Bogotá.</t>
  </si>
  <si>
    <t>Solucionar los casos asignados en la categoría mantenimiento de edificaciones a través del aplicativo GLPI (acrónimo en francés: Gestionnaire Libre de Parc Informatique)</t>
  </si>
  <si>
    <t xml:space="preserve">Dar cumplimiento al cronograma de intervenciones de infraestructura de las sedes de la Secretaría General de la Alcaldía Mayor de Bogotá.	</t>
  </si>
  <si>
    <t>Gestionar  procesos contractuales que se requieran para las adelantar las actividades de mantenimiento preventivo y correctivo de las sedes de la Entidad.</t>
  </si>
  <si>
    <t>Implementar el 100% de las adecuaciones en el marco de la normativa de accesibilidad al medio físico, seguridad humana y Seguridad y Salud en el trabajo, para las sedes priorizadas de la Secretaría General de la Alcaldía Mayor de Bogotá</t>
  </si>
  <si>
    <t>Estructurar los procesos de contratación que se requieran para adelantar las adecuaciones en el marco de la normativa de accesibilidad al medio físico, Seguridad Humana y Seguridad y Salud en el Trabajo, para las sedes de la Secretaría General de la Alcaldía Mayor de Bogotá.</t>
  </si>
  <si>
    <t>Ejecutar los contratos adjudicados en el marco de la normatividad de accesibilidad al medio fisico, seguridad humana y seguridad y salud en el trabajo, para las sedes de la Secretaria General de la Alcaldia Mayor de Bogota.</t>
  </si>
  <si>
    <t>El retraso obedece debido a que no se alcanzaron a ejecutar los contratos : mantenimiento de la red contra incendios, suministro e instalación de anclajes de seguridad y  contratar el suministro e instalación de equipos de bombeo y tubería en acero inoxidable (flautas) para los cuartos técnicos de los sistemas hidroneumáticos</t>
  </si>
  <si>
    <t>Implementar el 100% de las dotaciones en las sedes priorizadas  de la Secretaría General de la Alcaldía Mayor de Bogotá, para mejorar la atención a la ciudadanía</t>
  </si>
  <si>
    <t>Estructurar los procesos de contratación que se requieran para la dotación de las sedes de la Secretaría General de la Alcaldía Mayor de Bogotá</t>
  </si>
  <si>
    <t>Ejecutar los contratos adjudicados  para la dotación de las sedes de la Secretaría General de la Alcaldía Mayor de Bogotá.</t>
  </si>
  <si>
    <t>El retraso obedece debido a que no se alcanzaron a ejecutar los contratos de suministro e instalación de los elementos requeridos para mejorar la seguridad de la Manzana Liévano</t>
  </si>
  <si>
    <t>Oficina Asesora de Planeación</t>
  </si>
  <si>
    <t>2. Fortalecer la implementación del Modelo Integrado de Planeación y Gestión -MIPG de la Entidad, con el fin de mejorar la gestión institucional</t>
  </si>
  <si>
    <t>Implementar (1)  estrategia de fortalecimiento del Modelo Integrado de Planeación y Gestión (MIPG) en la Secretaría General.</t>
  </si>
  <si>
    <t>Implementar y hacer seguimiento la Estrategia de fortalecimiento del Modelo Integrado de Planeación y Gestión (MIPG).</t>
  </si>
  <si>
    <t>Acompañar la formulación y seguimiento a las políticas, planes, programas y proyectos de inversión de la entidad en el marco del Modelo Integrado de Planeación y Gestión (MIPG)</t>
  </si>
  <si>
    <t>Implementar el 100% del Plan Institucional de Gestión Ambiental –PIGA para garantizar el cumplimiento de los lineamientos, directrices y normativa en materia ambiental</t>
  </si>
  <si>
    <t xml:space="preserve">Constante </t>
  </si>
  <si>
    <t>Ejecutar los planes de acción ambientales, para aportar en el cumplimiento de las metas del Plan Institucional de Gestión Ambiental –PIGA</t>
  </si>
  <si>
    <t>Adelantar los procesos contractuales para garantizar el cumplimiento de los lineamientos, directrices y normativa en materia ambiental</t>
  </si>
  <si>
    <t>Dirección de contratación</t>
  </si>
  <si>
    <t>Fortalecer el 100% de la administración de la información para la generación de reportes y toma de decisiones asociados a la gestión contractual</t>
  </si>
  <si>
    <t>Diagnosticar el estado de los sistemas de información asociados a la gestión contractual frente a criterios de unidad, completitud y autenticidad y con arreglo a los requerimientos de los estamentos de control y demás administradores de información.</t>
  </si>
  <si>
    <t>Gestionar oportunidades de colaboración interinstitucional para asegurar la obtención de insumos de información de diferentes fuentes.</t>
  </si>
  <si>
    <t xml:space="preserve">Implementar los documentos y herramientas para el ejercicio de la gestion contractual y la administracion de los sistemas asociados </t>
  </si>
  <si>
    <t>Subdirección de Gestión Documental</t>
  </si>
  <si>
    <t>3. Fortalecer la implementación de la normativa archivística aportando al funcionamiento de la Secretaría General</t>
  </si>
  <si>
    <t>Implementar (1) metodología de aplicación de instrumentos archivísticos que permita la apropiación de la cultura archivística a nivel institucional</t>
  </si>
  <si>
    <t>Definir  lineamientos para la gestión documental en la entidad para la implementación de instrumentos archivísticos</t>
  </si>
  <si>
    <t>Ejecutar los procesos de organización e intervención de los fondos documentales de la entidad, de acuerdo a lo establecido en los instrumentos archivísticos que correspondan.</t>
  </si>
  <si>
    <t>Fortalecer (1) Sistema Integrado de Conservación de la entidad,  en el marco de la normativa archivística para el funcionamiento de la Secretaría General</t>
  </si>
  <si>
    <t>Implementar las acciones definidas en el Plan de Conservación Documental</t>
  </si>
  <si>
    <t>Implementar las acciones definidas en el Plan de preservación Digital a Largo Plazo</t>
  </si>
  <si>
    <t>Aportar en el cierre de brecha en materia de generación, uso y aprovechamiento de los datos, la tecnología y la innovación para impactar positivamente la calidad de vida de la ciudadanía y mejorar la eficiencia de la administración pública de Bogotá</t>
  </si>
  <si>
    <t>1. Aportar en el cierre de brecha digital en acceso, uso y apropiación en Bogotá</t>
  </si>
  <si>
    <t>Implementar 1 plan de conectividad pública y social para mejorar el acceso al servicio público esencial de Internet</t>
  </si>
  <si>
    <t>Acompañar a las entidades Distritales para garantizar el cumplimiento del Plan de Conectividad pública y social establecidos en el Decreto 314 de 2023</t>
  </si>
  <si>
    <t>Desarrollar e implementar soluciones de conectividad pública para mejorar el acceso al servicio esencial de Internet</t>
  </si>
  <si>
    <t>Implementar 1 estrategia de apropiación con actores del ecosistema para la formación de habilidades TIC básicas e intermedias en los nodos digitales</t>
  </si>
  <si>
    <t>Diseñar e implementar la estrategia integral para la capacitación en habilidades TIC ciudadanas y acceso a servicios gubernamentales digitales</t>
  </si>
  <si>
    <t>Implementar 5 alianzas con actores del ecosistema para la formación de habilidades TIC básicas en la red de nodos distritales</t>
  </si>
  <si>
    <t>2. Fortalecer la capacidad de las entidades para desarrollar proyectos de transformación digital multisectorial y de ciudad inteligente</t>
  </si>
  <si>
    <t>Implementar 1 estrategia de seguridad digital para el Distrito que promueva la gestión de riesgos en las entidades distritales</t>
  </si>
  <si>
    <t>Diseñar e implementar el modelo de Gobernanza de Seguridad Digital para el Distrito que promueva la gestión de riesgos, la protección de datos personales y la prevención del delito informático</t>
  </si>
  <si>
    <t>Poner en funcionamiento el Equipo de Respuesta a Incidentes de Seguridad Digital para las Entidades de Distrito (CSIRT Distrital) y dotarlo de la infraestructura de hardware y de software para detectar vulnerabilidades, prevenir ataques, y responder en casos de materialización de riesgos</t>
  </si>
  <si>
    <t>Gestionar el 100% de la implementación de la Política Pública Bogotá Territorio Inteligente Conpes 29</t>
  </si>
  <si>
    <t>Acompañar a las entidades distritales y hacer seguimiento a la implementación de la Política Pública de Bogotá Territorio Inteligente Conpes 29</t>
  </si>
  <si>
    <t>Diseñar e implementar el esquema de gobernanza de territorio inteligente articulando las instancias institucionales existentes y los diferentes actores del ecosistema</t>
  </si>
  <si>
    <t>Implementar 1 portafolio de servicios TIC para la transformación digital en entidades distritales que mejore su eficiencia y la toma de decisiones</t>
  </si>
  <si>
    <t>Diseñar y actualizar periódicamente el portafolio de servicios de asesoría técnica con los instrumentos necesarios para la gestión de al menos 10 proyectos de transformación digital priorizados</t>
  </si>
  <si>
    <t>Implementar el portafolio de servicios de asesoría técnica y para la gestión de al menos 10 proyectos de transformación digital priorizados</t>
  </si>
  <si>
    <t>3. Impulsar la implementación de la infraestructura de datos del Distrito</t>
  </si>
  <si>
    <t>Implementar 1 modelo de gobernanza de la infraestructura de datos del distrito</t>
  </si>
  <si>
    <t>Diseñar la estrategia de datos e inteligencia artificial para la implementación de la infraestructura de datos del distrito y su modelo de gobernanza, de acuerdo con lo definido en el Decreto Distrital 575 de 2023</t>
  </si>
  <si>
    <t>Implementar la estrategia de datos e inteligencia artificial de la infraestructura de datos del distrito y su modelo de gobernanza, de acuerdo con lo definido en el Decreto Distrital 575 de 2023</t>
  </si>
  <si>
    <t>Fortalecer 1 plataforma de Gobierno Abierto de Bogotá y su chatbot Chatico, teniendo presente la incorporación de tecnologías emergentes, la seguridad de la información y la analítica de datos</t>
  </si>
  <si>
    <t>Diseñar e implementar un modelo escalable de plataforma de gobierno abierto que propicie la integración de servicios del Distrito</t>
  </si>
  <si>
    <t>Integrar soluciones a la plataforma asegurando una experiencia unificada y coherente para el usuario</t>
  </si>
  <si>
    <t>Fortalecimiento de las tecnologías de la información y las comunicaciones en el sector gestión pública de Bogotá D.C.</t>
  </si>
  <si>
    <t>Oficina de Tecnologías de la Información y las Comunicaciones</t>
  </si>
  <si>
    <t>Fortalecer la implementación y apropiación de la Política de Gobierno Digital en la Secretaría General de la Alcaldía Mayor de Bogotá D.C., orientado a la Transformación Digital con el fin de aumentar la confianza en la Gestión Pública</t>
  </si>
  <si>
    <t>1.Fortalecer la implementación de la Política de Gobierno Digital, que permita prestar mejores servicios a la ciudadanía y a los (as) colaboradores de la Secretaría General de la Alcaldía Mayor de Bogotá D.C, generando excelencia y confianza en la Gestión Pública</t>
  </si>
  <si>
    <t>Actualizar el 80% de la infraestructura tecnológica obsoleta de la Secretaría General de la Alcaldía Mayor de Bogotá, con el fin de atender adecuadamente las necesidades de la Entidad</t>
  </si>
  <si>
    <t>Mantener actualizada  la infraestructura tecnológica que soporte los servicios tecnológicos y sistemas de información de la Entidad</t>
  </si>
  <si>
    <t>El proveedor contratado para la adquisición de equipos de escritorio solicitó prórroga por fuerza mayor, debido a retrasos en los procesos de fabricación e importación, lo cual impidió cumplir con la entrega total programada para la vigencia 2025. De los 352 equipos ofimáticos previstos, únicamente se entregaron 18. El saldo restante será entregado e instalado en febrero de 2026, conforme al cronograma presentado por el proveedor.</t>
  </si>
  <si>
    <t>Mantener los Sistemas de Información y  las aplicaciones que apalanquen los procesos misionales y de apoyo a la gestión de la entidad</t>
  </si>
  <si>
    <t>Mantener el 100% del nivel de Implementación del Modelo de Seguridad y Privacidad de la Información en la Entidad</t>
  </si>
  <si>
    <t xml:space="preserve">Fortalecer los controles de seguridad definidos en el Modelo de Seguridad y Privacidad de la Información (MSPI)  y  Continuidad de TI en la Entidad </t>
  </si>
  <si>
    <t>Realizar el seguimiento a la implementación del  Modelo de Seguridad y Privacidad de la Información en la Entidad</t>
  </si>
  <si>
    <t>2.Fomentar el Uso y apropiación de tecnologías de Cuarta Revolución Industrial (4RI) para el desarrollo e implementación de la transformación digital en la Secretaría General de la Alcaldía Mayor de Bogotá</t>
  </si>
  <si>
    <t>Implementar 3 proyectos  de transformación digital, que articulen, integren y armonicen la información de los procesos y procedimientos de la Secretaría General generando confianza en la Gestión Pública.</t>
  </si>
  <si>
    <t xml:space="preserve">Desarrollar ejercicio de Arquitectura Empresarial Institucional a través de la alineación de los procesos, sistemas y recursos de la Secretaría General de la Alcaldía Mayor de Bogotá </t>
  </si>
  <si>
    <t>Implementar proyectos de transformación digital  a través del uso de Tecnologías de Cuarta Revolución Industrial (4RI)en la Secretaría General de la Alcaldía Mayor de Bogotá</t>
  </si>
  <si>
    <t>Implementar 1 Modelo de Gobierno de Datos en el sector de la Gestión Pública a partir de la definición de políticas y uso de Inteligencia Artificial y analítica de datos para la toma de decisiones estratégicas.</t>
  </si>
  <si>
    <t>Implementar el modelo operativo del gobierno de datos que permita una mejor gestión y uso de la información bajo los lineamientos del modelo de  gobernanza Distrital</t>
  </si>
  <si>
    <t>Implementar una herramienta de análisis y visualización de datos para lo toma de decisiones en tiempo real.</t>
  </si>
  <si>
    <t>Fortalecer la gestión y articulación institucional para la generación de valor público por parte de la Administración Distrital</t>
  </si>
  <si>
    <t>1. Fortalecer las mediciones de gestión y desempeño para establecer los resultados del distrito en generación de valor público.</t>
  </si>
  <si>
    <t>Diseñar y aplicar 1 modelo para la medición de valor público en el Distrito</t>
  </si>
  <si>
    <t>Diseñar un modelo para la medición de valor público</t>
  </si>
  <si>
    <t>Medir y analizar la gestión pública Distrital y la generación de valor público</t>
  </si>
  <si>
    <t>Jefatura de Gabinete Distrital</t>
  </si>
  <si>
    <t>Implementar 1 estrategia para mejorar las metodologías de articulación y seguimiento  intersectorial, así como las herramientas de medición para coordinar el cumplimiento de las prioridades de la Administración Distrital</t>
  </si>
  <si>
    <t>Estructurar e implementar el modelo de gestión, trazabilidad, seguimiento y cumplimiento para los asuntos estratégicos priorizados en el Distrito</t>
  </si>
  <si>
    <t>2. Fortalecer la capacidad institucional para la generación de valor público</t>
  </si>
  <si>
    <t>Implementar 1 modelo para la intervención integral y sincronizada de los retos de ciudad</t>
  </si>
  <si>
    <t>Diseñar e implementar el modelo para la intervención integral y sincronizada de los retos de ciudad</t>
  </si>
  <si>
    <t>Realizar el análisis a la operación del distrito para la mejora de la gestión y generación de valor público.</t>
  </si>
  <si>
    <t>El retraso obedece debido a que el documento de  bases para la actualización de la estructura organizacional y funcionamiento de la administración distrital encaminada a la eficiencia, efectividad y la generación de valor público, recibido con sus respectivos anexos se encuentra en revisión por la alta dirección</t>
  </si>
  <si>
    <t>Adelantar la planeación, seguimiento, monitoreo y ajustes a los asuntos y temas estratégicos para el fortalecimiento de la gestión pública distrital.</t>
  </si>
  <si>
    <t>Implementar 1 servicio de asistencia técnica integral para el mejoramiento de la gestión y el desempeño en la administración distrital orientado a la solución de los retos de ciudad</t>
  </si>
  <si>
    <t>Diseñar y ajustar instrumentos, metodologías y herramientas para  el servicio de asistencia técnica integral para la generación de valor público</t>
  </si>
  <si>
    <t>Realizar la asistencia técnica integral para el fortalecimiento de capacidades, que generen valor público.</t>
  </si>
  <si>
    <t>Fortalecer la arquitectura Internacional del Distrito para mejorar el desarrollo y seguimiento de la gestión internacional para la ejecución de los proyectos de la administración Distrital</t>
  </si>
  <si>
    <t>1. Reforzar el sistema de gobernanza internacional entre los Sectores del Distrito Capital para una gestión integrada y potenciar la proyección internacional</t>
  </si>
  <si>
    <t>Implementación de la Estrategia de Internacionalización</t>
  </si>
  <si>
    <t>2. Fortalecer el intercambio bidireccional de recursos y experiencias entre Bogotá y el mundo que aporte a la cooperación y desarrollo de la Ciudad</t>
  </si>
  <si>
    <t>Participar en 95 instrumentos estratégicos de cooperación internacional tales como redes hermanamientos convenios memorandos de entendimiento cartas de intención y otros similares a nivel bilateral y multilateral con el objetivo de fomentar la cooperación internacional y la internacionalización de la ciudad.</t>
  </si>
  <si>
    <t>Desarrollar las interacciones de relacionamiento internacional en temas de interés del Distrito Capital para la consecución de cooperación, intercambio de conocimientos y asistencias técnicas</t>
  </si>
  <si>
    <t>Gestionar la materialización de alianzas estratégicas  con gobiernos locales y nacionales extranjeros, organismos y plataformas internacionales para fortalecer el relacionamiento y la cooperación internacional de Bogotá D.C.</t>
  </si>
  <si>
    <t>Fortalecer la cultura en los actores públicos y privados en integridad y Estado Abierto que mejore la gobernanza en la ciudad</t>
  </si>
  <si>
    <t>1. Generar cambio cultural en actores públicos del distrito que fortalezca la integridad, transparencia y corresponsabilidad con sociedad civíl y sector privado</t>
  </si>
  <si>
    <t>Implementar 1 estrategia de cambio cultural en las entidades del distrito que fortalezca la integridad corresponsable</t>
  </si>
  <si>
    <t>Formular una metodología para adelantar iniciativas de cambio cultural de la integridad corresponsable con actores publicos y privados del Distrito.</t>
  </si>
  <si>
    <t>Este rezago obedece a que el proceso se encuentra actualmente en la fase de evaluación y medición de resultados, la cual requiere tiempos adicionales para la consolidación de líneas base, el seguimiento a los comportamientos intervenidos y el análisis de la información recolectada. Esta etapa, prevista en el diseño metodológico, es fundamental para validar los efectos de las intervenciones, ajustar los dispositivos implementados y contar con evidencia robusta que respalde su sostenibilidad y eventual escalamiento a nivel distrital. En este sentido, se proyecta que el rezago identificado sea subsanado durante el primer trimestre de la vigencia 2026.​</t>
  </si>
  <si>
    <t xml:space="preserve">Implementar 1 estrategia de acompañamiento para la prevención, detección, gestión y control de riesgos que afectan la gestión pública distrital </t>
  </si>
  <si>
    <t>Desarrollar una ruta metodológica  para la prevención, detección y control de riesgos para actores publicos del Distrito.</t>
  </si>
  <si>
    <t>Este rezago obedece, en primer lugar, por los retrasos en el avance del proceso normativo asociado al Decreto de Transparencia y Confianza Institucional, derivados del concepto de inviabilidad emitido por la Oficina Jurídica de la Secretaría General, lo cual impidió la firma y socialización del decreto en los tiempos inicialmente previstos y obligó a definir una nueva ruta orientada a la modificación del Decreto Único del Sector Gestión Pública, incorporando los ajustes y medidas definidas para la nueva vigencia. ​
Adicionalmente, en el marco del Componente 3, desarrollado a través del convenio suscrito con la Oficina de las Naciones Unidas contra la Droga y el Delito (UNODC), los ajustes a la propuesta de integración de herramientas y al modelo de análisis de casos requirieron reprogramar la entrega del documento final y la socialización de resultados con las entidades participantes del piloto, actividades que quedaron previstas para la vigencia 2026.​
En consecuencia, se estima que el rezago identificado en esta actividad sea superado durante el primer semestre de la vigencia 2026, conforme a la reprogramación normativa y contractual definida.​</t>
  </si>
  <si>
    <t>Definir instrumentos, herramientas y metodologías para el fortalecimiento de capacidades a partir del análisis de casos.</t>
  </si>
  <si>
    <t>2. Fortalecer la articulación entre actores públicos y privados para avanzar hacia un Estado Abierto en el Distrito</t>
  </si>
  <si>
    <t>Implementar 1 estrategia de Estado Abierto para el acceso, uso y aprovechamiento de datos e información pública</t>
  </si>
  <si>
    <t>Formular e implementar al Plan  de Acción Distrital de Estado Abierto (2024-2028)</t>
  </si>
  <si>
    <t>Realizar seguimiento al Plan de Acción Distrital de Estado Abierto.</t>
  </si>
  <si>
    <t>Adelantar la actualización y medición del Índice de Gobierno Abierto.</t>
  </si>
  <si>
    <t>Realizar evaluaciones de las políticas relacionadas con la transparencia.</t>
  </si>
  <si>
    <t>Este rezago se explica por el avance parcial correspondiente a la evaluación de la Política Pública de Transparencia, Integridad y No Tolerancia con la Corrupción (PPTINC), dado que el proceso de selección y adjudicación requerido para realizar la evaluación demandó un tiempo adicional al previsto inicialmente, con el fin de asegurar los recursos y condiciones técnicas necesarias para desarrollar una evaluación robusta y completa. la evaluación se ejecutará entre diciembre de 2025 y mayo de 2026, con entrega de resultados durante el primer semestre de 2026.​</t>
  </si>
  <si>
    <t>Implementar 1 estrategia de colaboración de actores para generar valor público en el marco del Estado Abierto.</t>
  </si>
  <si>
    <t>Desarrollar una metodología para adelantar espacios de colaboración de actores públicos y privados que generen valor público.</t>
  </si>
  <si>
    <t xml:space="preserve">Adelantar y evaluar espacios de colaboración de actores públicos y privados que generen valor público.	</t>
  </si>
  <si>
    <t>Fortalecer la comunicación pública para que la ciudadanía conozca las acciones, planes, programas y proyectos que adelanta la Administración Distrital y acceda a la oferta de servicios institucional.</t>
  </si>
  <si>
    <t>1. Fortalecer la estrategia de comunicación pública para la ciudadanía</t>
  </si>
  <si>
    <t>Implementar 7 acciones innovadoras para el fortalecimiento de la comunicación pública</t>
  </si>
  <si>
    <t>Aplicar iniciativas innovadoras en los procesos de comunicación pública</t>
  </si>
  <si>
    <t>Realizar actividades de fortalecimiento, acompañamiento y seguimiento a la implementación de acciones innovadoras y de la gestión de la comunicación pública distrital</t>
  </si>
  <si>
    <t xml:space="preserve">Implementar 84 acciones para la articulación de la comunicación pública de la administración distrital con entes públicos o privados </t>
  </si>
  <si>
    <t>Realizar acciones que permitan la articulación con distintas instancias de la administración distrital en temas de comunicación pública</t>
  </si>
  <si>
    <t>2. Mejorar los canales de comunicación para el acceso a la información por parte de la ciudadanía</t>
  </si>
  <si>
    <t>Generar 14 campañas de comunicación pública que den a conocer los planes, programas y proyectos de la administración distrital</t>
  </si>
  <si>
    <t xml:space="preserve">Realizar diseño, generación de acciones y contenidos de comunicación pública para informar a la ciudadanía los planes, programas y proyectos de la administración distrital
</t>
  </si>
  <si>
    <t>Divulgar planes, programas y proyectos de la administración distrital a través de los distintos medios de comunicación</t>
  </si>
  <si>
    <t>Optimizar 4 canales de comunicación para el acceso a la información relacionada con la gestión de la administración distrital</t>
  </si>
  <si>
    <t>Realizar acciones que permitan conocer los intereses y percepción de la ciudadanía y de los diferentes medios de comunicación relacionados con la gestión de la administración distrital</t>
  </si>
  <si>
    <t>Fortalecimiento de la comunicación pública para que la ciudadanía conozca las acciones, planes, programas y proyectos que adelanta la administración distrital en Bogotá D.C</t>
  </si>
  <si>
    <t>Gestionar la información de las plataformas y medios virtuales de la Alcaldía Mayor de Bogotá por los que se difunde la información relacionada con la administración distrital</t>
  </si>
  <si>
    <t>Fortalecer el ecosistema de innovación pública en Bogotá para generar mayor valor público</t>
  </si>
  <si>
    <t>1. Consolidar una cultura de innovación en las entidades distritales y los servidores públicos</t>
  </si>
  <si>
    <t>Fortalecer 1 modelo de prestación de servicios de innovación de iBO para la ciudad, en articulación con entidades distritales</t>
  </si>
  <si>
    <t>Realizar seguimiento a los modelos de servicios de innovación en el campus CTI y al modelo de fortalecimiento del ecosistema Govtech</t>
  </si>
  <si>
    <t>Realizar 4 eventos de innovación pública para fortalecer la cultura de innovación pública en la ciudad</t>
  </si>
  <si>
    <t>Gestionar el diseño y desarrollo del evento,  y sistematizar los resultados</t>
  </si>
  <si>
    <t>Desarrollar el evento de innovación Pública en la Ciudad</t>
  </si>
  <si>
    <t>Fortalecer 1 modelo de gobernanza del ecosistema de innovación pública de Bogotá</t>
  </si>
  <si>
    <t>Desarrollar reuniones de seguimiento de metas y gestión del conocimiento con los actores del ecosistema de innovación pública</t>
  </si>
  <si>
    <t>Rediseñar la herramienta virtual para el seguimiento de las metas de innovación en el marco del plan de desarrollo distrital</t>
  </si>
  <si>
    <t>2. Mejorar las capacidades de los servidores públicos para el desarrollo de innovaciones para retos públicos</t>
  </si>
  <si>
    <t xml:space="preserve">Desarrollar en 15 entidades distritales capacidades de intraemprendimiento en innovación pública dirigida a servidores públicos </t>
  </si>
  <si>
    <t>Diseñar y realizar las sesiones de formación en intraemprendimiento a las entidades del Distrito</t>
  </si>
  <si>
    <t xml:space="preserve"> </t>
  </si>
  <si>
    <t>3. Aumentar el diseño de soluciones innovadoras para retos públicos</t>
  </si>
  <si>
    <t>Desarrollar 6 procesos de innovación aplicando la metodología de innovación "Tejido iBO" basados en la participación ciudadana, co-creación y experimentación</t>
  </si>
  <si>
    <t xml:space="preserve">Desarrollar el proceso metodológico siguiendo la metodología "Tejido iBO" </t>
  </si>
  <si>
    <t>Sistematizar los procesos de innovación</t>
  </si>
  <si>
    <t>Subdirección del Sistema Distrital de Archivos</t>
  </si>
  <si>
    <t>Incrementar la disponibilidad del patrimonio documental para facilitar a la ciudadanía el acceso y la consulta de la memoria e historia de Bogotá</t>
  </si>
  <si>
    <t>1. Fortalecer el Sistema Distrital de Archivos para mejorar el acceso a la información de carácter documental en el Distrito</t>
  </si>
  <si>
    <t>Actualizar 1 Sistema Interno de Gestión Documental y Archivos - SIGA.</t>
  </si>
  <si>
    <t>Diagnosticar el estado del Sistema Interno de Gestión Documental y Archivos - SIGA del Distrito.</t>
  </si>
  <si>
    <t xml:space="preserve">Realizar el diseño  e implementación  de un plan de actualización del Sistema Interno de Gestión Documental y Archivos -SIGA. </t>
  </si>
  <si>
    <t>Implementar 1 estrategia para fortalecer la gestión documental y administración de archivos en las entidades del Distrito.</t>
  </si>
  <si>
    <t>Diseñar la estrategia para fortalecer la gestión documental y administración de archivos en las entidades del Distrito.</t>
  </si>
  <si>
    <t>Realizar la Implementacion y el seguimiento de la estrategia para fortalecer la gestión documental y administración de archivos en las entidades del Distrito.</t>
  </si>
  <si>
    <t>A corte 31 de diciembre de 2025 la meta tenía una magnitud programada de 0,35 y se avanzó en 0,31, con un rezago 0,04, dado que se adicionó el contrato 910 de 2025, mediante el cual se incorporó un modelo de seguimiento. la implementación de un módulo de gráficas dinámicas y un nuevo flujo de seguimiento parametrizable. Además, se suspendió el contrato, para la culminación de la Fase III, IV y V, dado que se requerían condiciones habilitantes necesarias para la integración tecnológica. Se espera subsanar este rezago en el primer trimestre de 2026</t>
  </si>
  <si>
    <t>Subdirección de Gestión del Patrimonio Documental del Distrito</t>
  </si>
  <si>
    <t>2. Fortalecer la gestión del patrimonio documental para mejorar la conservación, preservación y difusión de la memoria y la historia del Distrito</t>
  </si>
  <si>
    <t>Poner en servicio 100.000 unidades documentales  para mejorar el servicio de acceso a la ciudadanía y  consulta de la memoria e historia del Distrito de Bogotá.</t>
  </si>
  <si>
    <t xml:space="preserve">Realizar el diseño e implementación al plan para mejorar la capacidad de procesamiento del patrimonio documental. </t>
  </si>
  <si>
    <t>Realizar el seguimiento al plan para mejorar la capacidad de procesamiento del patrimonio documental.</t>
  </si>
  <si>
    <t>Fortalecer 1 Sistema Integrado de Conservación para aumentar la capacidad tecnológica y física en conservación y preservación documental.</t>
  </si>
  <si>
    <t>Realizar la actualización, implementación y seguimiento a los planes de conservación y  preservación del Patrimonio Documental.</t>
  </si>
  <si>
    <t>Mejorar la infraestructura física y tecnológica para la conservación y preservación del patrimonio documental.</t>
  </si>
  <si>
    <r>
      <t>Al corte del 31 de diciembre de 2025, se tenía una magnitud programada de 0,35 y se avanzó en 0,33, con un rezago de 0,02, dado que se adicionó el contrato 1203 de 2025, para instalar e implementar un sistema de monitoreo ambiental integrado con una red de conectividad WiFi y Ethernet en las áreas técnicas (no contempladas al inicio del contrato), Además en la ejecución del contrato 1183 de 2025, para la adquisición, instalación, configuración y puesta en funcionamiento de elementos ofimáticos, quedó pendiente la entrega de un equipo de cómputo. Este rezago se espera ser subsanado en el primer trimestre</t>
    </r>
    <r>
      <rPr>
        <sz val="11"/>
        <color rgb="FFFF0000"/>
        <rFont val="Calibri Light"/>
        <family val="2"/>
      </rPr>
      <t xml:space="preserve"> </t>
    </r>
    <r>
      <rPr>
        <sz val="11"/>
        <color theme="1"/>
        <rFont val="Calibri Light"/>
        <family val="2"/>
      </rPr>
      <t>de 2026.</t>
    </r>
  </si>
  <si>
    <t>Dirección Distrital de Archivo de Bogotá</t>
  </si>
  <si>
    <t>Implementar  1 estrategia de investigación para el posicionamiento, promoción y difusión del patrimonio documental, la memoria e historia de Bogotá.</t>
  </si>
  <si>
    <t>Diseñar la estrategia de investigación para el posicionamiento, promoción y difusión del patrimonio documental.</t>
  </si>
  <si>
    <t>Realizar implementación y seguimiento a la estrategia de investigación para el posicionamiento, promoción y difusión del patrimonio documental.</t>
  </si>
  <si>
    <t>Al corte del 31 de diciembre de 2025, se tenía una magnitud programada de 0,50 y se avanzó en 0,49, con un rezago de 0,01, dado que está pendiente: la realización de acciones en el marco del fortalecimiento de capacidades a seis (6) organizaciones sociales en la gestión de sus archivos. En el Censo de Archivos Privados se debe actualizar la hoja de cálculo y validarla con expertos de la Subdirección de Patrimonio, actualizar el informe del censo y su publicación en el micrositio web del Archivo de Bogotá. Este rezago se espera ser subsanado en el primer trimestre de 2026.</t>
  </si>
  <si>
    <t xml:space="preserve">Subdirección de Imprenta Distrital </t>
  </si>
  <si>
    <t>3. Fortalecer la prestación de los servicios de la Imprenta Distrital</t>
  </si>
  <si>
    <t>Implementar 1 estrategia para fortalecer los servicios de la Imprenta Distrital.</t>
  </si>
  <si>
    <t>Realizar el diseño e implementación del portafolio de bienes y servicios ofrecidos por la Imprenta Distrital.</t>
  </si>
  <si>
    <t>Se tenía una magnitud programada de 0,40., se avanzó un 0,32 con un retraso total de 0,08, debido a que no fue posible la total implementación del portafolio diseñado, ni contar con la identificación completa de los requerimientos tecnológicos como tampoco fue posible la adquisición de nueva maquinaria de artes gráficas. Este rezago se espera ser subsanado en la vigencia de 2026.</t>
  </si>
  <si>
    <t>Mejorar la infraestructura tecnológica de la Imprenta Distrital.</t>
  </si>
  <si>
    <t>Mejorar la calidad del servicio que prestan las entidades distritales a la ciudadanía para aumentar la confianza en la administración distrital</t>
  </si>
  <si>
    <t>1. Facilitar el acceso de la ciudadanía a los servicios ofrecidos por la administración distrital mediante la optimización del Sistema Distrital de Servicio a la Ciudadanía</t>
  </si>
  <si>
    <t>Fortalecer 3 canales de relacionamiento (presencial virtual y telefónico) de la Red CADE para atender, orientar y responder a las necesidades de la población.</t>
  </si>
  <si>
    <t>Ejecutar un plan de acción para la reorganización de la oferta de servicios con enfoque territorial, poblacional, diferencial y de género.</t>
  </si>
  <si>
    <t>Ejecutar un plan de acción que garantice la accesibilidad y la atención integral a la ciudadanía.</t>
  </si>
  <si>
    <t>2. Fortalecer la  consolidación y divulgación de la informacion mediante el diseño de un portal transaccional que permita el acceso ágil y sencillo a toda la oferta de trámites y servicios del Distrito Capital.</t>
  </si>
  <si>
    <t>Diseñar 1 portal transaccional que permita el acceso ágil y sencillo a toda la oferta de trámites y servicios del Distrito Capital.</t>
  </si>
  <si>
    <t xml:space="preserve">Diseñar el portal con la participación de los ciudadanos. </t>
  </si>
  <si>
    <t xml:space="preserve">Desarrollar el software del portal, y efectuar los ajustes normativos y procedimentales. 	</t>
  </si>
  <si>
    <t>Acompañar al 100% de entidades del Distrito Capital programadas en el desarrollo de las políticas de racionalización de trámites, de servicio a la ciudadanía y el modelo de relacionamiento con la ciudadanía</t>
  </si>
  <si>
    <t>Ejecutar un plan de trabajo para brindar asistencia técnica a las entidades programadas en la identificación e implementación de acciones de racionalización de trámites, para hacer más eficiente la prestación de los servicios a la ciudadanía.</t>
  </si>
  <si>
    <t>Ejecutar un plan de trabajo para brindar asistencia técnica a las entidades programadas en la implementación de la política de servicio a la ciudadanía y el Modelo Distrital de Relacionamiento Integral con la Ciudadanía</t>
  </si>
  <si>
    <t>Programación de indicadores de producto y gestión MGA</t>
  </si>
  <si>
    <t>Código producto</t>
  </si>
  <si>
    <t>Nombre del producto MGA</t>
  </si>
  <si>
    <t>Código y nombre del indicador MGA</t>
  </si>
  <si>
    <t>Tendencia</t>
  </si>
  <si>
    <t>Programación magnitud  2025</t>
  </si>
  <si>
    <t>% de avance vigencia 2025</t>
  </si>
  <si>
    <t>Programación magnitud  al corte 31/03/2025</t>
  </si>
  <si>
    <t>Magnitud ejecutada al corte 31/03/2025</t>
  </si>
  <si>
    <t>Servicio de asistencia técnica para realización de iniciativas de memoria histórica</t>
  </si>
  <si>
    <t>410101100 - Iniciativas de memoria histórica asistidas técnicamente</t>
  </si>
  <si>
    <t xml:space="preserve">Servicio de ayuda y atención humanitaria </t>
  </si>
  <si>
    <t>410102500 - Personas con asistencia humanitaria</t>
  </si>
  <si>
    <t xml:space="preserve">Para el corte de marzo la programación del servicio de ayuda humanitaria  era de 11533 y lo reportado fue 11682 ayudas humanitarias presentando una sobre ejecución  de 149 ayudas.
 </t>
  </si>
  <si>
    <t>Documentos de Planeación</t>
  </si>
  <si>
    <t>410110300 Documentos de planeación elaborados</t>
  </si>
  <si>
    <t>N/A</t>
  </si>
  <si>
    <t>2000G010 - Presupuesto ejecutado frente a presupuesto asignado</t>
  </si>
  <si>
    <t xml:space="preserve">Sedes Mantenidas </t>
  </si>
  <si>
    <t>459901600 Sedes mantenidas</t>
  </si>
  <si>
    <t>Nùmero</t>
  </si>
  <si>
    <t>Dirección Adminisitrativa y Financiera 
Dirección de Contratación
Oficina Asesora de Planeación</t>
  </si>
  <si>
    <t>Servicio de Implementación Sistemas de Gestión</t>
  </si>
  <si>
    <t>459902300 Sistema de gestión implementado</t>
  </si>
  <si>
    <t>Dirección Adminisitrativa y Financiera - Subdirección de Gestión Documental</t>
  </si>
  <si>
    <t xml:space="preserve">Servicio de gestión documental </t>
  </si>
  <si>
    <t>459901700 Sistema de gestión documental implementado</t>
  </si>
  <si>
    <t>Subsecretaria Corporativa</t>
  </si>
  <si>
    <t>Servicio de acceso y promoción a las tecnologías de la información y las comunicaciones</t>
  </si>
  <si>
    <t>230107600 - Espacios públicos  para la promoción de las  TIC habilitados</t>
  </si>
  <si>
    <t>Documentos de seguimiento</t>
  </si>
  <si>
    <t>230100500 - Documentos de seguimiento elaborados</t>
  </si>
  <si>
    <t>Documentos de planeación</t>
  </si>
  <si>
    <t>230100400 - Documentos de planeación elaborados</t>
  </si>
  <si>
    <t>Servicios tecnológicos</t>
  </si>
  <si>
    <t>230210100 - Índice de capacidad en la prestación de servicios de tecnología</t>
  </si>
  <si>
    <t>459902300 - Sistema de Gestión implementado</t>
  </si>
  <si>
    <t>Servicio de asistencia técnica</t>
  </si>
  <si>
    <t>459903100 - Entidades, organismos y dependencias asistidos técnicamente</t>
  </si>
  <si>
    <t xml:space="preserve"> Documentos de planeación</t>
  </si>
  <si>
    <t>459901900 - Documentos de planeación realizados</t>
  </si>
  <si>
    <t>Documentos de lineamientos técnicos</t>
  </si>
  <si>
    <t>459901800 - Documentos de lineamientos técnicos realizados</t>
  </si>
  <si>
    <t>Documentos metodológicos</t>
  </si>
  <si>
    <t>459902000 - Documentos metodológicos realizados</t>
  </si>
  <si>
    <t>Servicio de apropiación social del conocimiento</t>
  </si>
  <si>
    <t>390601100 - Estrategias de apropiación realizadas</t>
  </si>
  <si>
    <t>Servicio de Asistencia Técnica</t>
  </si>
  <si>
    <t>390601400 - Asistencias Técnicas Realizadas</t>
  </si>
  <si>
    <t>Servicio de apoyo para la generación de prototipos de materiales, productos o dispositivos</t>
  </si>
  <si>
    <t>390601300 - Prototipos desarrollados</t>
  </si>
  <si>
    <t>Servicio de gestión documental a entidades públicas y privadas del orden nacional y/o territorial</t>
  </si>
  <si>
    <t>330207500 - Archivos gestionados</t>
  </si>
  <si>
    <t>Al corte 31 de marzo de 2025, se tenía una magnitud programada de 5 entidades gestionadas, y se obtuvo un resultado de 21, lo cual representa una sobre ejecución de 16, lo cual se debe a que en la presente vigencia se desplegó la estrategia de asistencia técnica focalizada, la cual tiene como finalidad fortalecer la revisión y evaluación de los instrumentos de tablas de retención y valoración documental.</t>
  </si>
  <si>
    <t>Servicios de preservación del patrimonio bibliográfico y documental</t>
  </si>
  <si>
    <t>330200600 - Bienes bibliográficos y documentales preservados</t>
  </si>
  <si>
    <t xml:space="preserve">Al corte 31 de marzo se tenían programadas 5.475 unidades puestas al servicio, sin embargo, se entregaron 5.809 con una sobre ejecución de 334 registros bibliográficos, lo anterior se debe a que en el mes de enero se procesaron libros que tenían metadatos básicos ya capturados en la base de datos y a los cuales se le realizó un proceso de control de calidad y completitud, lo que permitió avanzar muy rápido en el proceso de catalogación. Adicionalmente, desde el mes de febrero se contó con una contratista que contribuyó a la actividad haciendo que se superaran las cantidades planeadas. En este sentido, en los posteriores trimestres, se redistribuirán las cantidades ya que en el área hay otras obligaciones programadas que ocuparán el tiempo de la contratista. </t>
  </si>
  <si>
    <t>Subdirección de Imprenta Distrital</t>
  </si>
  <si>
    <t>Servicio de divulgación y publicación del Patrimonio cultural</t>
  </si>
  <si>
    <t>330207000 - Publicaciones realizadas</t>
  </si>
  <si>
    <t xml:space="preserve">Al corte 31 de marzo de 2025,  se tenía una magnitud programada de 1.000  unidades documentales dispuestas para consulta y se dispusieron 1.752, lo cual representa una sobre ejecución de 752 unidades, la cual se debe a la priorización dada dentro del plan de trabajo interno a las actividades definidas para la puesta a disposición para consulta de estas unidades en el Servicio de Información del Registro Distrital-SIRD, priorización potenciada gracias al conocimiento experto que posee el perfil contratado para apoyar el cumplimiento de la meta del producto MGA. </t>
  </si>
  <si>
    <t>39. Camino hacia una democracia deliberativa con un gobierno cercano a la gente y con participación ciudadana</t>
  </si>
  <si>
    <t xml:space="preserve">Ejecución presupuestal proyectos de inversión </t>
  </si>
  <si>
    <t xml:space="preserve">Secretaría General de la Alcaldía Mayor de Bogotá        </t>
  </si>
  <si>
    <t>Ïndice</t>
  </si>
  <si>
    <t>Nº</t>
  </si>
  <si>
    <t>Proyecto</t>
  </si>
  <si>
    <t>Apropiación 2025</t>
  </si>
  <si>
    <t>Compromisos Acumulados a 31 de diciembre de 2025</t>
  </si>
  <si>
    <t xml:space="preserve"> Porcentaje de Ejecución  Presupuestal %</t>
  </si>
  <si>
    <t>Giros Acumulados a 31 de diciembre de 2025</t>
  </si>
  <si>
    <t>% Ej.Giro</t>
  </si>
  <si>
    <t>Total</t>
  </si>
  <si>
    <t>Nota: Corresponde al presupuesto de inversión de la  Secretaría General de la Alcaldía Mayor de Bogotá de la vigencia 2025</t>
  </si>
  <si>
    <t>Fuente: Plan Anual de Adquisiciones, 2025</t>
  </si>
  <si>
    <t>Plan de acción institucional 2025</t>
  </si>
  <si>
    <t>Programación de los indicadores de gestión</t>
  </si>
  <si>
    <t>Secretaría General de la Alcaldía Mayor de Bogotá
31/12/2025</t>
  </si>
  <si>
    <t>INDEX DARUMA</t>
  </si>
  <si>
    <t xml:space="preserve">ID </t>
  </si>
  <si>
    <t>Memorando y fecha de aprobación</t>
  </si>
  <si>
    <t>Versión</t>
  </si>
  <si>
    <t>Vigencia</t>
  </si>
  <si>
    <t>Proceso institucional asociado</t>
  </si>
  <si>
    <t>Líder(es) del proceso</t>
  </si>
  <si>
    <t>Dependencia responsable del indicador</t>
  </si>
  <si>
    <t>Nombre del indicador</t>
  </si>
  <si>
    <t>Objetivo del indicador</t>
  </si>
  <si>
    <t>Fórmula del indicador</t>
  </si>
  <si>
    <t>Variable A: numerador</t>
  </si>
  <si>
    <t>Variable B: denominador</t>
  </si>
  <si>
    <t>Unidad de medición</t>
  </si>
  <si>
    <t>Frecuencia de medición</t>
  </si>
  <si>
    <t>Tipo de indicador</t>
  </si>
  <si>
    <t>Clase de indicador</t>
  </si>
  <si>
    <t>Descripción del método de cálculo</t>
  </si>
  <si>
    <t>Fuente de información verificable</t>
  </si>
  <si>
    <t>Meta cualitativa del indicador</t>
  </si>
  <si>
    <t>Meta nominal</t>
  </si>
  <si>
    <t>Rango máximo</t>
  </si>
  <si>
    <t>Rango mínimo</t>
  </si>
  <si>
    <t>Tendencia de la meta</t>
  </si>
  <si>
    <t>Meta Variable</t>
  </si>
  <si>
    <t>Tendencia del avance del indicador</t>
  </si>
  <si>
    <t>Consolidación de datos</t>
  </si>
  <si>
    <t>Valor línea base</t>
  </si>
  <si>
    <t>Unidad de medida de la línea base</t>
  </si>
  <si>
    <t>Fecha de la línea base</t>
  </si>
  <si>
    <t>Fuente de la línea base</t>
  </si>
  <si>
    <t>Resultado porcentual acumulado
a 31 de diciembre de 2025</t>
  </si>
  <si>
    <t>Análisis avance anual</t>
  </si>
  <si>
    <t>GES_01_V4</t>
  </si>
  <si>
    <t>Memorando 3-2024-36870 del 20/12/2024
Alcance memorando -2024-36995 del 23/12/2024
Memorando 3-2025-6857 del 07-03-2025</t>
  </si>
  <si>
    <t>Control disciplinario</t>
  </si>
  <si>
    <t>Jefe de la Oficina de Control Disciplinario Interno y Jefe de la Oficina Jurídica</t>
  </si>
  <si>
    <t>Oficina de Control Disciplinario Interno</t>
  </si>
  <si>
    <t>Porcentaje de decisiones emitidas en el periodo</t>
  </si>
  <si>
    <t>Adelantar y sustanciar las decisiones en cada una de las etapas del proceso disciplinario, con el fin de determinar la posible responsabilidad disciplinaria del servidor(a) o ex servidor(a) público, emitiendo la decisión  correspondiente.</t>
  </si>
  <si>
    <t>(Número de autos o providencias emitidas en los procesos disciplinarios en el periodo/Número de autos o providencias que a demanda se deban emitir en los procesos disciplinarios en el periodo)x100</t>
  </si>
  <si>
    <t>Número de autos o providencias emitidas en los procesos disciplinarios en el periodo</t>
  </si>
  <si>
    <t>Número de autos o providencias que a demanda se deban emitir en los procesos disciplinarios en el periodo</t>
  </si>
  <si>
    <t>Mensual</t>
  </si>
  <si>
    <t>Eficacia</t>
  </si>
  <si>
    <t>Gestión</t>
  </si>
  <si>
    <t>Para el numerador se consulta el Sistema de Información Disciplinario -SID, cuantificando los autos o providencias emitidas en los procesos disciplinarios en el mes objeto de reporte.
Para el denominador se consulta el Sistema de Información Disciplinario -SID, cuantificando los autos o providencias que a demanda se deban emitir en los procesos disciplinarios en el mes objeto de reporte.</t>
  </si>
  <si>
    <t>Sistema de Información Disciplinario - SID.</t>
  </si>
  <si>
    <t>Cumplir el 100% de los autos o providencias  que se deban emitir en los procesos disciplinarios.</t>
  </si>
  <si>
    <t>No</t>
  </si>
  <si>
    <t>Positiva</t>
  </si>
  <si>
    <t>Ultimo valor</t>
  </si>
  <si>
    <t>Reporte indicador con ID 77 - "Porcentaje de decisiones interlocutorias emitidas" GES_01_V2,  correspondiente al 31 de octubre de 2024</t>
  </si>
  <si>
    <t>El indicador de eficacia en la emisión de autos o providencias en los procesos disciplinarios presentó un cumplimiento del 100% frente a la meta nominal establecida para el período evaluado.
Con corte a diciembre de 2025, se emitieron la totalidad de las 216 decisiones requeridas en las distintas etapas de los procesos disciplinarios, de conformidad con la demanda registrada en el Sistema de Información Disciplinario (SID).
El resultado del indicador evidencia el cumplimiento integral de la programación definida para la atención de los procesos disciplinarios durante la vigencia</t>
  </si>
  <si>
    <t>GES_02_V3</t>
  </si>
  <si>
    <t>Porcentaje de expedientes disciplinarios gestionados dentro del término legal en el periodo</t>
  </si>
  <si>
    <t>Gestionar los procesos disciplinarios según los términos legales establecidos, con el fin de evitar dilaciones injustificadas que afecten los derechos de los disciplinados.</t>
  </si>
  <si>
    <t>(Número de expedientes con etapa procesal dentro de los términos legales en el periodo/Número de expedientes totales en curso, en las diferentes etapas del proceso disciplinario en el periodo)x100</t>
  </si>
  <si>
    <t>Número de expedientes con etapa procesal dentro de los términos legales en el periodo</t>
  </si>
  <si>
    <t>Número de expedientes totales en curso, en las diferentes etapas del proceso disciplinario en el periodo</t>
  </si>
  <si>
    <t>Eficiencia</t>
  </si>
  <si>
    <t>Para el numerador se consulta el Sistema de Información Disciplinario -SID, cuantificando los expedientes  gestionados dentro de los términos legales en el mes objeto de reporte
Para el denominador se consulta el Sistema de Información Disciplinario -SID, cuantificando el total de expedientes que se encuentren activos en el mes objeto de reporte</t>
  </si>
  <si>
    <t>Gestionar dentro  del término legal el 100% de los expedientes disciplinarios.</t>
  </si>
  <si>
    <t xml:space="preserve">Reporte indicador con ID 78 - "Porcentaje de expedientes gestionados dentro del término legal" GES_02  correspondiente al 30 de enero de 2023. </t>
  </si>
  <si>
    <t>El indicador de eficiencia en la gestión de expedientes disciplinarios dentro de los términos legales presentó un cumplimiento del 100% frente a la meta nominal establecida para el período evaluado.
Con corte a diciembre de 2025, la totalidad de los 642 expedientes disciplinarios en curso se gestionaron dentro de los términos establecidos en la normatividad vigente, abarcando las diferentes etapas del proceso disciplinario, de acuerdo con la información registrada en el Sistema de Información Disciplinario (SID).
Nota metodológica: Los valores reportados en cada período mensual no son acumulables, dado que un mismo expediente puede ser gestionado en diferentes meses y su cantidad puede variar en función del ingreso de nuevas quejas, la finalización de procesos y las actuaciones que se profieren de manera permanente. Para cada reporte se toma como referencia el total de expedientes activos gestionados durante el período evaluado.</t>
  </si>
  <si>
    <t>GES_03_V3</t>
  </si>
  <si>
    <t>Memorando 3-2024-34929 del  09/12/2024</t>
  </si>
  <si>
    <t>Direccionamiento estratégico</t>
  </si>
  <si>
    <t>Jefe de la Oficina Asesora de Planeación</t>
  </si>
  <si>
    <t xml:space="preserve">Porcentaje de cumplimiento de la programación mensual del plan operativo del proceso Direccionamiento estratégico </t>
  </si>
  <si>
    <t>Medir el porcentaje de cumplimiento del plan operativo del proceso Direccionamiento estratégico con el fin de contribuir al mejoramiento de la gestión de la entidad.</t>
  </si>
  <si>
    <t>(Número de productos del plan operativo del proceso Direccionamiento estratégico ejecutados en el periodo/ Número de productos  del plan operativo del proceso Direccionamiento estratégico programados para el periodo )x100</t>
  </si>
  <si>
    <t>Número de productos del plan operativo del proceso Direccionamiento estratégico ejecutados en el periodo</t>
  </si>
  <si>
    <t xml:space="preserve"> Número de productos  del plan operativo del proceso Direccionamiento estratégico programados para el periodo </t>
  </si>
  <si>
    <t>Para el numerador se solicita la información y evidencias de la ejecución de las actividades definidas para el periodo en el plan operativo del proceso Direccionamiento estratégico. Para el denominador se revisa la programación de actividades definidas para el periodo en el plan operativo del proceso Direccionamiento estratégico</t>
  </si>
  <si>
    <t>Plan operativo del Proceso Direccionamiento Estratégico con seguimiento</t>
  </si>
  <si>
    <t>Cumplir con el 100 % de los productos programados en el marco de las actividades del Plan Operativo del Proceso Direccionamiento estratégico</t>
  </si>
  <si>
    <t>Reporte del indicador del proceso Direccionamiento estratégico (GES_03_V2) al 31/12/2024</t>
  </si>
  <si>
    <t>El indicador de eficacia del proceso de Direccionamiento Estratégico presentó un cumplimiento del 100% frente a la meta nominal establecida para la vigencia 2025.
Con corte a diciembre, se ejecutaron las 47 entregas programadas en el Plan Operativo del proceso, correspondientes al seguimiento y desarrollo de los 13 productos definidos, de acuerdo con su programación mensual.
Es importante precisar que los productos del proceso cuentan con entregas parciales distribuidas a lo largo de la vigencia; en este sentido, un mismo producto pudo tener varias entregas programadas durante el año. 
Nota metodológica: El reporte de este indicador se realiza por entrega ejecutada conforme a la programación mensual del Plan Operativo del Proceso, y no por producto único, independientemente de que un mismo producto haya sido ejecutado en varios periodos.</t>
  </si>
  <si>
    <t>GES_04_V2</t>
  </si>
  <si>
    <t>Memorando 3-2024-3646 del 18/12/2024</t>
  </si>
  <si>
    <t>Evaluación del Sistema de Control Interno</t>
  </si>
  <si>
    <t>Jefe de la Oficina de Control Interno</t>
  </si>
  <si>
    <t>Oficina de Control Interno</t>
  </si>
  <si>
    <t>Porcentaje de cumplimiento en la ejecución de las auditorías de gestión, seguimientos periódicos e informes regulatorios programados en el Plan anual de auditorías</t>
  </si>
  <si>
    <t xml:space="preserve">"
Establecer el grado de cumplimiento de las auditorías de gestión, seguimientos periódicos e informes regulatorios programados  en el Plan anual de auditorías, a través del seguimiento mensual por parte de la Oficina de Control Interno, con el fin de tomar decisiones oportunas  y en caso de ser necesario implementar acciones que aseguren durante la vigencia,  el desarrollo  de los trabajos de auditoría programados, los cuales están orientados a la verificación y evaluación del Sistema de Control Interno de la entidad."   </t>
  </si>
  <si>
    <t>(Número de auditorías de gestión, seguimientos periódicos e informes regulatorios, ejecutados en el periodo/Número de auditorías de gestión, seguimientos periódicos e informes regulatorios, programados en el Plan anual de auditoría para el periodo)x100</t>
  </si>
  <si>
    <t>Número de auditorías de gestión, seguimientos periódicos e informes regulatorios, ejecutados en el periodo</t>
  </si>
  <si>
    <t>Número de auditorías de gestión, seguimientos periódicos e informes regulatorios, programados en el Plan anual de auditoría para el periodo</t>
  </si>
  <si>
    <t>Para el numerador se cuantifican los soportes de ejecución de las auditorías de gestión, seguimientos periódicos e informes regulatorios, así: 
*Para los casos que aplica informe preliminar, se cuantifican los informes preliminares radicados en el período objeto de reporte, de las auditorías de gestión, seguimientos periódicos e informes regulatorios, realizados por la Oficina de Control Interno.
Nota: El trabajo de auditoría se da por cumplido en el mes, con el informe preliminar radicado. 
*Para los casos que solo aplica informe final; es decir que no se genera informe preliminar, se cuantifican los informes finales radicados en el período objeto de reporte, de las auditorías de gestión, seguimientos periódicos e informes regulatorios, según aplique, realizados por la Oficina de Control Interno.
*Para los casos de algunos informes regulatorios (Evaluación Control Interno Contable, Evaluación Independiente del Estado del Sistema de Control Interno, Evaluación Institucional por Dependencias, Informe de Gestión de la OCI (31 Diciembre), Rendición de cuentas a la Contraloría de Bogotá, Reporte Formulario Único Reporte de Avances de la Gestión (FURAG),    Presentación y Seguimiento PAA 2025 CICCI) , en los que solo aplican soportes de reporte (transmisión) en sistemas de información, o formularios diligenciados, u otro documento soporte, diferente al informe preliminar y al informe final estandarizados en el formato con código 4201000-FT-1127, se cuantifican los correspondientes soportes que den cuenta de su ejecución.
Para el denominador se cuantifican las auditorías de gestión, seguimientos periódicos e informes regulatorios, programados en el Plan anual de auditoría, para el período objeto de reporte.</t>
  </si>
  <si>
    <t>Plan anual de auditoría aprobado por el Comité Institucional de Coordinación de Control Interno. 
Informes preliminares radicados, informes  finales radicados (para los casos en que no aplica informe preliminar) de las  auditorías de gestión, seguimientos periódicos e informes regulatorios, realizados por la Oficina de Control Interno, u otros documentos soportes de la realización de informes regulatorios, para los casos en que no aplica el informe preliminar, ni el informe final estandarizados en el formato con código 4201000-FT-1127.</t>
  </si>
  <si>
    <t>Cumplir el 100% de las auditorías de gestión, seguimientos periódicos e informes regulatorios, programados  en el Plan anual de auditorías.</t>
  </si>
  <si>
    <t>Promedio</t>
  </si>
  <si>
    <t>Reporte en Daruma del indicador GES_04 "Porcentaje de avance en el cumplimiento de las actividades de aseguramiento y reportes contenidas en el Plan Anual de auditorías", correspondiente al 31 de octubre de 2024.</t>
  </si>
  <si>
    <t>El indicador de eficacia de la Oficina de Control Interno alcanzó un cumplimiento del 100% frente a la meta nominal establecida para la vigencia, evidenciando la ejecución total del Plan Anual de Auditorías.
Con corte a diciembre, se ejecutaron 56 de las 56 actividades programadas, correspondientes a auditorías de gestión, seguimientos periódicos e informes regulatorios, de conformidad con lo aprobado en el Plan Anual de Auditoría por el Comité Institucional de Coordinación de Control Interno.
Las actividades desarrolladas contaron con los soportes documentales correspondientes (informes preliminares, informes finales u otros documentos aplicables), lo cual garantiza la trazabilidad de la gestión realizada y el cumplimiento de los compromisos institucionales en materia de evaluación del Sistema de Control Interno.</t>
  </si>
  <si>
    <t>GES_06_V3</t>
  </si>
  <si>
    <t>Memorando 3-2024-36709 del 19/12/2024</t>
  </si>
  <si>
    <t>Fortalecimiento de la gestión pública</t>
  </si>
  <si>
    <t>Subsecretario(a) Distrital de Fortalecimiento Institucional</t>
  </si>
  <si>
    <t>Porcentaje de actos o documentos administrativos admitidos para publicación en el Registro Distrital</t>
  </si>
  <si>
    <t>Establecer el grado de asertividad y aprehensión del procedimiento de publicación en el Registro Distrital dentro de las entidades, organismos y órganos de control del Distrito Capital, con el fin de generar planes de mejoramiento que fortalezcan su gestión pública.</t>
  </si>
  <si>
    <t>(Número de solicitudes publicadas en el Registro Distrital durante el periodo/Número de solicitudes de publicaciones en el Registro Distrital durante el periodo, incluidas las devoluciones por incumplimiento de requisitos.)x100</t>
  </si>
  <si>
    <t>Número de solicitudes publicadas en el Registro Distrital durante el periodo</t>
  </si>
  <si>
    <t>Número de solicitudes de publicaciones en el Registro Distrital durante el periodo, incluidas las devoluciones por incumplimiento de requisitos.</t>
  </si>
  <si>
    <t>Para el numerador: Obtener el reporte de actos o documentos administrativos publicados en el periodo desde el sistema de información del Registro Distrital - SIRD.
Para el denominador: Obtener el reporte de actos o documentos administrativos publicados en el periodo más la relación de devoluciones realizadas en el mismo periodo desde el sistema de información del Registro Distrital - SIRD.</t>
  </si>
  <si>
    <t>Reporte de actos o documentos administrativos publicados y devueltos en el periodo desde el sistema de información del Registro Distrital - SIRD</t>
  </si>
  <si>
    <t xml:space="preserve">	
Se establece un nivel mínimo mensual del 80 % de las solicitudes admitidas para el  procedimiento de publicación de actos o documentos administrativos en el Registro Distrital.</t>
  </si>
  <si>
    <t>Reporte de indicadores del mes de noviembre 2024 en el Sistema de Información DARUMA.</t>
  </si>
  <si>
    <t>El indicador de eficiencia en la admisión de actos o documentos administrativos para publicación en el Registro Distrital presentó un resultado del 87%, lo que corresponde a un cumplimiento del 97% frente a la meta nominal establecida del 90% para la vigencia.
Durante el período evaluado se publicaron 1.921 documentos administrativos en el Registro Distrital, de un total de 2.207 solicitudes recibidas, de acuerdo con los reportes consolidados del sistema de información del Registro Distrital – SIRD. Estas publicaciones correspondieron a 280 ejemplares del Registro Distrital emitidos durante la vigencia.
Las solicitudes no publicadas en primera instancia correspondieron a devoluciones generadas por el incumplimiento de uno o más requisitos establecidos en la Resolución 440 de 2018. Dichas solicitudes fueron devueltas a las entidades solicitantes para su ajuste y posterior reenvío, conforme a los procedimientos definidos.</t>
  </si>
  <si>
    <t>GES_08_V4</t>
  </si>
  <si>
    <t xml:space="preserve"> Nivel de atención del servicio asistencia técnica</t>
  </si>
  <si>
    <t xml:space="preserve">Medir el cumplimiento  de la cantidad de solicitudes de asistencias técnicas atendidas durante el período de referencia para las direcciones de DDAB y DDDI.
</t>
  </si>
  <si>
    <t>(A=Total de asistencias técnicas ejecutadas durante el período de medición DDAB + total de asistencias técnicas ejecutadas durante el período de medición DDDI 
/Total de asistencias técnicas solicitadas por las entidades en el  período de medición a la DDAB +  total de asistencias técnicas solicitadas por las entidades en el  período de medición a la DDDI.)x100</t>
  </si>
  <si>
    <t xml:space="preserve">A=Total de asistencias técnicas ejecutadas durante el período de medición DDAB + total de asistencias técnicas ejecutadas durante el período de medición DDDI 
</t>
  </si>
  <si>
    <t>Total de asistencias técnicas solicitadas por las entidades en el  período de medición a la DDAB +  total de asistencias técnicas solicitadas por las entidades en el  período de medición a la DDDI.</t>
  </si>
  <si>
    <t>Semestral</t>
  </si>
  <si>
    <t>Para el numerador, se consolida la sumatoria de asistencias técnicas ejecutadas por la DDAB  y la DDDI durante el periodo de medición.  
Para el denominador, se consolida la sumatoria de las asistencias técnicas solicitadas a la DDAB y DDDI, durante el periodo de medición.</t>
  </si>
  <si>
    <t>Bases de consolidación de las asistencias realizadas por cada dependencia.</t>
  </si>
  <si>
    <t>Cumplir con el 90% de las asistencias técnicas</t>
  </si>
  <si>
    <t xml:space="preserve">Ultimo valor </t>
  </si>
  <si>
    <t>Base de datos consolidada por cada una de las dos Direcciones (DDAB y DDDI).</t>
  </si>
  <si>
    <t>El indicador de eficacia del nivel de atención del servicio de asistencia técnica presentó un resultado del 100%, lo que corresponde a un 111% de cumplimiento frente a la meta nominal establecida del 90% para la vigencia 2025, evidenciando una atención superior a la inicialmente prevista por el proceso.
Durante el período evaluado, la DDAB y la DDDI, ejecutó la totalidad de las 268 asistencias técnicas solicitadas por las entidades distritales, garantizando la atención oportuna y completa de los requerimientos recibidos.
El resultado superior a la meta refleja una adecuada capacidad de respuesta institucional, articulación entre dependencias y eficiencia en la prestación del servicio de asistencia técnica, lo cual contribuye al fortalecimiento de la gestión pública distrital.
No se presentaron retrasos ni dificultades que afectaran la atención de las solicitudes durante la vigencia evaluada.</t>
  </si>
  <si>
    <t>GES_10_V3</t>
  </si>
  <si>
    <t>Memorando 3-2024-34929 del 09/12/2024</t>
  </si>
  <si>
    <t>Fortalecimiento institucional</t>
  </si>
  <si>
    <t>Porcentaje de cumplimiento de la programación del plan operativo del proceso Fortalecimiento institucional</t>
  </si>
  <si>
    <t>Medir el porcentaje de cumplimiento del plan operativo del proceso Fortalecimiento institucional con el fin de contribuir al mantenimiento y mejora del Sistema de gestión de la entidad.</t>
  </si>
  <si>
    <t>(Número de productos del plan operativo del proceso Fortalecimiento institucional ejecutados en el periodo /Número de productos del plan operativo del proceso Fortalecimiento institucional programados en el periodo )x100</t>
  </si>
  <si>
    <t xml:space="preserve">Número de productos del plan operativo del proceso Fortalecimiento institucional ejecutados en el periodo </t>
  </si>
  <si>
    <t xml:space="preserve">Número de productos del plan operativo del proceso Fortalecimiento institucional programados en el periodo </t>
  </si>
  <si>
    <t>Para el numerador se solicita la información y evidencias de la ejecución de las actividades definidas para el periodo en el plan operativo del proceso Fortalecimiento institucional. Para el denominador se revisa la programación de actividades definidas para el periodo en el plan operativo del proceso Fortalecimiento institucional</t>
  </si>
  <si>
    <t>Plan operativo del proceso Fortalecimiento institucional con seguimiento.</t>
  </si>
  <si>
    <t>Cumplir con el 100 % de los productos programados en el marco de las actividades definidas en el Plan Operativo del proceso Fortalecimiento institucional.</t>
  </si>
  <si>
    <t>Reporte del indicador de gestión del proceso Fortalecimiento Institucional (GES_10) correspondiente al 31/12/2024</t>
  </si>
  <si>
    <t>El indicador de eficacia del proceso de Fortalecimiento Institucional presentó un cumplimiento del 100% frente a la meta nominal establecida para la vigencia 2025.
Durante el período evaluado se ejecutaron las 5 entregas programadas en el Plan Operativo del proceso, correspondientes al desarrollo de los 3 productos definidos, de acuerdo con su programación semestral.
Es importante precisar que algunos productos del proceso contemplan más de una entrega dentro de la vigencia, razón por la cual el seguimiento y reporte del indicador se realiza con base en el número de entregas ejecutadas y no en el conteo de productos únicos.
Nota metodológica: El reporte de este indicador se realiza por entrega ejecutada conforme a la programación definida en el Plan Operativo del Proceso Fortalecimiento Institucional, independientemente de que un mismo producto tenga una o varias entregas durante el período evaluado</t>
  </si>
  <si>
    <t>GES_12_V3</t>
  </si>
  <si>
    <t>Memorando 3-2024-34687 del 06/12/2024</t>
  </si>
  <si>
    <t>Dirección Administrativa y Financiera</t>
  </si>
  <si>
    <t>Porcentaje de cumplimiento de las actividades del Plan Institucional de Gestión Ambiental - PIGA</t>
  </si>
  <si>
    <t xml:space="preserve"> Determinar el nivel de cumplimiento en la ejecución de las actividades programadas en el  Plan de acción del Plan Institucional de Gestión Ambiental  - PIGA de la vigencia, con el fin de emprender acciones pertinentes.</t>
  </si>
  <si>
    <t>(Número de actividades del Plan de acción del Plan Institucional de Gestión Ambiental - PIGA ejecutadas en el período/Número de actividades del Plan de acción del Plan Institucional de Gestión Ambiental - PIGA programadas para el período)x100</t>
  </si>
  <si>
    <t>Número de actividades del Plan de acción del Plan Institucional de Gestión Ambiental - PIGA ejecutadas en el período</t>
  </si>
  <si>
    <t>Número de actividades del Plan de acción del Plan Institucional de Gestión Ambiental - PIGA programadas para el período</t>
  </si>
  <si>
    <t>Para el numerador se solicita evidencia al equipo PIGA de las actividades ejecutadas durante el periodo en cumplimiento del plan de acción del Plan Institucional de Gestión Ambiental - PIGA. 
Para el denominador se consultan las actividades programadas en el  Plan de acción del Plan Institucional de Gestión Ambiental - PIGA  para el período.</t>
  </si>
  <si>
    <t>Plan de Acción del Plan Institucional de Gestión Ambiental - PIGA con seguimiento</t>
  </si>
  <si>
    <t>Cumplir con el 100% de las actividades definidas en el Plan de acción del Plan Institucional de Gestión Ambiental - PIGA</t>
  </si>
  <si>
    <t>Plan de Acción del Plan Institucional de Gestión Ambiental - PIGA (con seguimiento a 31/12/2024)</t>
  </si>
  <si>
    <t>El indicador de eficiencia del cumplimiento de las actividades del Plan Institucional de Gestión Ambiental (PIGA) presentó un cumplimiento del 100% frente a la meta nominal establecida para la vigencia.
Con corte al cierre del período evaluado, se ejecutaron conforme a la programación las 128 actividades definidas en el Plan de Acción del PIGA, de acuerdo con los registros de seguimiento correspondientes.
El resultado del indicador evidencia el cumplimiento integral de la programación establecida para el período, sin que se registraran retrasos durante la vigencia</t>
  </si>
  <si>
    <t>GES_13_V4</t>
  </si>
  <si>
    <t>Memorando 3-2024-3685 del 20/12/2024</t>
  </si>
  <si>
    <t>Gestión de alianzas e internacionalización de Bogotá</t>
  </si>
  <si>
    <t>Jefe Oficina Consejería Distrital de Relaciones Internacionales</t>
  </si>
  <si>
    <t xml:space="preserve">Número de acciones de relacionamiento internacional facilitadas para el Distrito </t>
  </si>
  <si>
    <t>Establecer el número de relacionamientos de cooperación internacional, donde la Dirección Distrital de Relacionamiento Internacional facilitará diferentes tipos de colaboración para coadyuvar en el Cumplimiento del Plan Distrital de Desarrollo y los Objetivos de Desarrollo Sostenible</t>
  </si>
  <si>
    <t>(Total acumulado   de interacciones de cooperación y posicionamiento internacional gestionadas por la Consejería Distrital de Relaciones Internacionales/Total acumulado de interacciones  de cooperación y posicionamiento recibidas de  los Sectores Distritales.)x100</t>
  </si>
  <si>
    <t>Total acumulado   de interacciones de cooperación y posicionamiento internacional gestionadas por la Consejería Distrital de Relaciones Internacionales</t>
  </si>
  <si>
    <t>Total acumulado de interacciones  de cooperación y posicionamiento recibidas de  los Sectores Distritales.</t>
  </si>
  <si>
    <t xml:space="preserve">El numerador medirá la ejecución acumulada al corte del trimestre objeto de reporte    </t>
  </si>
  <si>
    <t xml:space="preserve">Reporte emitido por el sistema de información Globo  a la fecha objeto de reporte </t>
  </si>
  <si>
    <t>Gestionar y efectuar acompañamiento del 100 de las acciones de relacionamiento internacional,  recibidas de los sectores del Distrito y Actores Internacionales con el fin de coadyuvar con el Cumplimiento del Plan Distrital de Desarrollo y los Objetivos de Desarrollo Sostenible</t>
  </si>
  <si>
    <t xml:space="preserve">Acumulación </t>
  </si>
  <si>
    <t xml:space="preserve">Número de acciones de relacionamiento internacional gestionadas para el  Distrito </t>
  </si>
  <si>
    <t>Reporte del sistema de información Globo</t>
  </si>
  <si>
    <t>El indicador de eficiencia en la gestión de alianzas e internacionalización del Distrito alcanzó un cumplimiento del 100% frente a la meta nominal establecida para la vigencia, evidenciando la atención total de las interacciones de cooperación y posicionamiento internacional recibidas por parte de los sectores distritales.
Durante el segundo semestre de 2025 se gestionaron 516 interacciones de relacionamiento y cooperación internacional. De estas, 315 interacciones fueron registradas en el sistema de información GLOBO con corte al 31 de diciembre de 2025, mientras que 201 interacciones adicionales fueron registradas en enero de 2026 (con corte al 19 de enero), en atención al plazo otorgado a las entidades distritales para el cargue y validación de la información correspondiente a la gestión realizada durante la vigencia 2025.
En este sentido, el resultado acumulado del indicador para la vigencia 2025 corresponde a 649 interacciones gestionadas, las cuales reflejan la totalidad de las interacciones de cooperación y posicionamiento internacional recibidas por los sectores distritales en el período evaluado.
La inclusión de registros realizados en el mes de enero de 2026 obedece exclusivamente a criterios operativos de registro en el sistema de información y no afecta la trazabilidad ni la vigencia de la gestión reportada, la cual se ejecutó dentro del año 2025.</t>
  </si>
  <si>
    <t>GES_14_V3</t>
  </si>
  <si>
    <t>Memorando: 3-2024-37375 del 26/12/2024. A partir de la medición del mes de mayo, el proceso mediante memorando 3-2025-12197 cambió la meta nominal de 93% a 100%.</t>
  </si>
  <si>
    <t xml:space="preserve">Gestión de contratación </t>
  </si>
  <si>
    <t>Director(a) de Contratación</t>
  </si>
  <si>
    <t>Dirección de Contratación</t>
  </si>
  <si>
    <t>Porcentaje de cumplimiento en los plazos de atención a las solicitudes de contratación en la modalidad de contratación directa  radicadas en la Dirección de Contratación</t>
  </si>
  <si>
    <t xml:space="preserve">Establecer el grado de cumplimiento en la atención de las solicitudes de contratación en la modalidad de contratación directa radicadas en la Dirección de Contratación, por medio de la cuantificación de los plazos de atención de estas en la Dirección de Contratación, para emprender acciones de mejora frente a la atención oportuna de las mismas en un tiempo no mayor a 4 días hábiles a la fecha de radicación formal del trámite.
</t>
  </si>
  <si>
    <t>(Número de las solicitudes de contratación en la modalidad de contratación directa atendidas de conformidad, en un tiempo no mayor a 4 días hábiles a la fecha de radicación formal del trámite./Solicitudes de contratación en la modalidad de contratación directa radicadas en la Dirección de Contratación con plazo límite de atención dentro del período de medición.)x100</t>
  </si>
  <si>
    <t>Número de las solicitudes de contratación en la modalidad de contratación directa atendidas de conformidad, en un tiempo no mayor a 4 días hábiles a la fecha de radicación formal del trámite.</t>
  </si>
  <si>
    <t>Solicitudes de contratación en la modalidad de contratación directa radicadas en la Dirección de Contratación con plazo límite de atención dentro del período de medición.</t>
  </si>
  <si>
    <t>El numerador medirá el número de las solicitudes de contratación en la modalidad de contratación directa atendidas de conformidad, en un tiempo no mayor a  4 días hábiles a la fecha de radicación formal del trámite.
El denominador debe relacionar las solicitudes de contratación en la modalidad de contratación directa radicadas en la Dirección de Contratación con plazo límite de atención dentro del período de medición.
Nota: En cuanto a las solicitudes de contratación radicadas y que por plazo de atención no sean atendidas en el mes de reporte, se incluirán en el siguiente periodo.</t>
  </si>
  <si>
    <t xml:space="preserve"> Archivo excel Indicadores Gestión Contratación por periodo de medición</t>
  </si>
  <si>
    <t>Atender al menos el 93% de las solicitudes de contratación directa en un plazo máximo de 4 días hábiles desde su recepción, asegurando el cumplimiento de los requisitos establecidos.</t>
  </si>
  <si>
    <t>Reporte del indicador de gestión "Índice de atención oportuna a las solicitudes de contratación en la modalidad de contratación directa radicados en la Dirección de Contratación" el año 2024</t>
  </si>
  <si>
    <t>Con corte a diciembre, el indicador de cumplimiento en los plazos de atención a las solicitudes de contratación en la modalidad de contratación directa presentó un resultado del 95% frente a la meta nominal del 100%, al haberse atendido oportunamente 1128 de las 1190 solicitudes radicadas durante el período de medición, dentro del plazo máximo de cuatro (4) días hábiles establecidos para su atención.
El resultado obtenido evidencia que, aunque la mayoría de las solicitudes fueron atendidas dentro de los plazos definidos, un 5% no cumplió con el tiempo establecido, situación que fue identificada y registrada en los seguimientos realizados durante los distintos períodos de medición.</t>
  </si>
  <si>
    <t>GES_15_V3</t>
  </si>
  <si>
    <t>Memorando: 3-2024-37375 del 26/12/2024, A partir de la medición del mes de mayo, el proceso mediante memorando 3-2025-12197 cambió la meta nominal de 93% a 100%.</t>
  </si>
  <si>
    <t xml:space="preserve">Porcentaje de cumplimiento en los plazos de atención a las solicitudes de contratación en la modalidad de  procesos de selección públicos de oferentes radicadas en la Dirección de Contratación </t>
  </si>
  <si>
    <t xml:space="preserve">Establecer el grado de cumplimiento en la atención de las solicitudes de contratación en la modalidad de procesos de selección públicos de oferentes radicadas en la Dirección de Contratación, por medio de la cuantificación de los plazos de atención de estas, en la Dirección de Contratación,  para emprender acciones de mejora frente a la atención oportuna de las mismas en un tiempo no mayor a 6 días hábiles a la fecha de radicación formal del trámite.
</t>
  </si>
  <si>
    <t>( Número de las solicitudes de contratación en la modalidad de procesos de selección públicos de oferentes atendidas de conformidad, en un tiempo no mayor a 6 días hábiles a la fecha de radicación formal del trámite./Solicitudes de contratación en la modalidad de contratación de procesos de selección públicos de oferentes en la Dirección de Contratación con plazo límite de atención dentro del período de medición.)x100</t>
  </si>
  <si>
    <t xml:space="preserve"> Número de las solicitudes de contratación en la modalidad de procesos de selección públicos de oferentes atendidas de conformidad, en un tiempo no mayor a 6 días hábiles a la fecha de radicación formal del trámite.</t>
  </si>
  <si>
    <t>Solicitudes de contratación en la modalidad de contratación de procesos de selección públicos de oferentes en la Dirección de Contratación con plazo límite de atención dentro del período de medición.</t>
  </si>
  <si>
    <t>El numerador medirá el número de las solicitudes de contratación en la modalidad de procesos de selección públicos de oferentes atendidas de conformidad, en un tiempo no mayor a 6 días hábiles a la fecha de radicación formal del trámite.
El denominador debe relacionar las solicitudes de contratación en la modalidad de contratación de procesos de selección públicos de oferentes en la Dirección de Contratación con plazo límite de atención dentro del período de medición.
Nota: En cuanto a las solicitudes de contratación radicadas y que por plazo de atención no sean atendidas en el mes de reporte, se incluirán en el siguiente periodo.</t>
  </si>
  <si>
    <t>Archivo excel Indicadores Gestión Contratación por periodo de medición</t>
  </si>
  <si>
    <t>Atender al menos el 93% de las solicitudes de contratación en la modalidad de procesos de selección públicos de oferentes atendidas en un plazo máximo de 6 días hábiles desde su recepción, asegurando el cumplimiento de los requisitos establecidos.</t>
  </si>
  <si>
    <t>Acumulación</t>
  </si>
  <si>
    <t>Reporte del indicador de gestión "Índice de atención oportuna a las solicitudes de contratación en las modalidades de procesos de selección públicos de oferentes radicados en la Dirección de Contratación" año del 2024</t>
  </si>
  <si>
    <t>Con corte a diciembre, el indicador de cumplimiento en los plazos de atención a las solicitudes de contratación en la modalidad de procesos de selección pública de oferentes presentó un resultado del 100% frente a la meta nominal establecida, al haberse atendido oportunamente las 95 solicitudes radicadas durante el período de medición, dentro del plazo máximo de seis (6) días hábiles contados a partir de la radicación formal del trámite.
El resultado del indicador evidencia el cumplimiento integral de los tiempos de atención definidos para este tipo de procesos durante el período evaluado.</t>
  </si>
  <si>
    <t>GES_16_V3</t>
  </si>
  <si>
    <t>PORCENTAJE DE CUMPLIMIENTO EN LOS PLAZOS DE ATENCIÓN A LAS SOLICITUDES DE MODIFICACIONES CONTRACTUALES RADICADAS EN LA DIRECCIÓN DE CONTRATACIÓN</t>
  </si>
  <si>
    <t>Establecer el grado de cumplimiento en la atención de las solicitudes de modificaciones contractuales radicadas en la Dirección de Contratación, por medio de la cuantificación de los plazos de atención de estas, en la Dirección de Contratación, para emprender acciones de mejora frente a la atención oportuna de las mismas en un tiempo no mayor a 6 días hábiles a la fecha de radicación formal del trámite.</t>
  </si>
  <si>
    <t>(Número de las solicitudes de modificaciones contractuales atendidas de conformidad, en un tiempo no mayor a 6 días hábiles a la fecha de radicación formal del trámite./Solicitudes de modificaciones contractuales radicadas en la Dirección de Contratación con plazo límite de atención dentro del período de medición.)x100</t>
  </si>
  <si>
    <t>Número de las solicitudes de modificaciones contractuales atendidas de conformidad, en un tiempo no mayor a 6 días hábiles a la fecha de radicación formal del trámite.</t>
  </si>
  <si>
    <t>Solicitudes de modificaciones contractuales radicadas en la Dirección de Contratación con plazo límite de atención dentro del período de medición.</t>
  </si>
  <si>
    <t xml:space="preserve"> El numerador medirá el número de las solicitudes de modificaciones contractuales atendidas de conformidad, en un tiempo no mayor a 6 días hábiles a la fecha de radicación formal del trámite.
El denominador debe relacionar las solicitudes de modificaciones contractuales radicadas en la Dirección de Contratación con plazo límite de atención dentro del período de medición.
Nota: En cuanto a las solicitudes de modificación y que por plazo de atención no sean atendidas en el mes de reporte, se incluirán en el siguiente periodo.</t>
  </si>
  <si>
    <t>Atender al menos el 93% de las solicitudes de modificaciones contractuales  en un plazo máximo de 6 días hábiles desde su recepción, asegurando el cumplimiento de los requisitos establecidos.</t>
  </si>
  <si>
    <t xml:space="preserve">Reporte del indicador de gestión "Índice de atención oportuna a las solicitudes de modificaciones contractuales radicadas en la Dirección de Contratación" del año 2024.   </t>
  </si>
  <si>
    <t>Con corte a diciembre, el indicador de cumplimiento en los plazos de atención a las solicitudes de modificaciones contractuales presentó un resultado del 99% frente a la meta nominal establecida del 100%, al haberse atendido oportunamente 897 de las 906 solicitudes radicadas durante el período de medición, dentro del plazo máximo de seis (6) días hábiles contados a partir de la radicación formal del trámite.
El resultado obtenido evidencia que la mayoría de las solicitudes de modificaciones, adiciones y prórrogas contractuales fueron atendidas dentro de los tiempos definidos; no obstante, se registró una diferencia entre las solicitudes radicadas y las atendidas oportunamente durante el período evaluado.
Las situaciones asociadas a esta diferencia fueron identificadas y documentadas en los respectivos seguimientos del indicador correspondientes a los períodos en los cuales se presentó dicha variación</t>
  </si>
  <si>
    <t>GES_18_V4</t>
  </si>
  <si>
    <t>Memorando3-2024-35475 del 12/12/2024</t>
  </si>
  <si>
    <t>Gestión de recursos físicos</t>
  </si>
  <si>
    <t>Subdirector(a) de Servicios Administrativos y Jefe de la Oficina de Tecnologías de la Información y las Comunicaciones</t>
  </si>
  <si>
    <t>Subdirección de Servicios Administrativos</t>
  </si>
  <si>
    <t>Solicitudes de recursos físicos tramitadas oportunamente</t>
  </si>
  <si>
    <t>Calcular las solicitudes de recursos físicos que fueron atendidas durante el mes con el fin de identificar posibles variaciones en la atención</t>
  </si>
  <si>
    <t>(Número total de solicitudes atendidas en el mes/ Número total de solicitudes recibidas en el mes  )x100</t>
  </si>
  <si>
    <t>Número total de solicitudes atendidas en el mes</t>
  </si>
  <si>
    <t xml:space="preserve"> Número total de solicitudes recibidas en el mes  </t>
  </si>
  <si>
    <t>Numerador: Se verifica  el número de trámites ejecutados en el mes a través del archivo plano que el sistema SAI emite. / Denominador:   Se verifica número de tramites solicitados durante el mes a través del archivo plano que el sistema SAI emite.</t>
  </si>
  <si>
    <t>Consolidado de información descargada del Sistema de Correspondencia Interna del SAI.</t>
  </si>
  <si>
    <t>Atender el 95% de las solicitudes trámites de recursos físicas en el mes.</t>
  </si>
  <si>
    <t>Reporte indicador de gestión 2024 al mes de octubre</t>
  </si>
  <si>
    <t>El indicador de eficiencia en la atención de solicitudes de recursos físicos presentó un resultado del 99,60%, lo que corresponde a un cumplimiento del 105% frente a la meta nominal establecida del 95%.
Con corte a diciembre, se atendieron oportunamente 3.757 solicitudes de recursos físicos de un total de 3.772 solicitudes recibidas durante el período de medición, lo cual evidencia una atención superior al umbral mínimo definido para el indicador.
El resultado refleja el cumplimiento oportuno en la tramitación de las solicitudes recibidas durante el mes, de acuerdo con la información consolidada en el Sistema de Correspondencia Interna del SAI.</t>
  </si>
  <si>
    <t>GES_19_v3</t>
  </si>
  <si>
    <t>Porcentaje de coincidencia de la información de inventarios físicos respecto a la información registrada en el sistema de información SAI</t>
  </si>
  <si>
    <t>Calcular el porcentaje de coincidencia de la información recolectada en la toma física respecto al responsable registrado en el Sistema de Información SAI</t>
  </si>
  <si>
    <t>(Número de elementos que coinciden con los registros de SAI / Número de elementos inventariados en la toma física de inventarios  )x100</t>
  </si>
  <si>
    <t xml:space="preserve">Número de elementos que coinciden con los registros de SAI </t>
  </si>
  <si>
    <t xml:space="preserve"> Número de elementos inventariados en la toma física de inventarios  </t>
  </si>
  <si>
    <t>numerador: Se realiza cruce de información entre inventario de la entidad en el sistema SAI / Denominador: lo registrado de toma física con el fin de conocer cuales coinciden con respecto al responsable.</t>
  </si>
  <si>
    <t>Información consignada en el Sistema de Información SAI y/o FT-1171 Acta Levantamiento de Inventarios y/o FT- 427 REGISTRO MANUAL DE INVENTARIOS</t>
  </si>
  <si>
    <t>Alcanzar el 85% de coincidencia de la información recolectada vs el sistema de información SAI en el último trimestre</t>
  </si>
  <si>
    <t>Reporte indicador de gestión 2024 primer semestre.</t>
  </si>
  <si>
    <t>El indicador de coincidencia entre la información de inventarios físicos y los registros del Sistema de Información SAI presentó un resultado del 77%, lo que equivale a un cumplimiento del 91% frente a la meta nominal del 85% establecida para el período.
Con corte a diciembre, se evidenció coincidencia para 33.044 elementos, respecto de un total de 42.891 bienes verificados durante la toma física de inventarios realizada en las dependencias objeto de revisión.
Las diferencias identificadas entre la información física y la registrada en el sistema se asocian principalmente a traslados de bienes que no han sido actualizados de manera oportuna por parte de las dependencias, situación que en algunos casos se posterga hasta la realización de la toma física de inventarios.
Adicionalmente, se identificó que los traslados de equipos de cómputo requieren la validación de componentes por parte de la Oficina de Tecnologías de la Información y las Comunicaciones – OTIC, lo cual extiende los tiempos de actualización en el sistema frente a otros tipos de bienes.
Para el segundo semestre, de los 4.880 bienes en los que se evidenció diferencia entre el usuario registrado en el sistema y el usuario real, 3.002 bienes, equivalentes al 61%, corresponden a la Red CADE, dependencia que presenta un alto movimiento de personal, lo cual incide en la actualización de la información de inventarios.</t>
  </si>
  <si>
    <t>GES_21_V4</t>
  </si>
  <si>
    <t>Porcentaje de cumplimiento en la prestación de los mantenimiento de las edificaciones y mantenimiento de equipos solicitados.</t>
  </si>
  <si>
    <t>Determinar el nivel de cumplimiento oportuno de los mantenimientos de las edificaciones y de equipos por medio de la cuantificación de los servicios solicitados y prestados dentro del periodo, con el fin de establecer mejoras en caso que sea necesario, para la solución oportuna de las necesidades solicitadas.</t>
  </si>
  <si>
    <t>(Total de mantenimiento prestados en materia de mantenimiento de las edificaciones y mantenimiento de equipos, oportunamente durante el periodo /Total de servicios mantenimiento de las edificaciones y mantenimiento de equipos solicitados y con plazo límite de prestación dentro del período de medición )x100</t>
  </si>
  <si>
    <t xml:space="preserve">Total de mantenimiento prestados en materia de mantenimiento de las edificaciones y mantenimiento de equipos, oportunamente durante el periodo </t>
  </si>
  <si>
    <t xml:space="preserve">Total de servicios mantenimiento de las edificaciones y mantenimiento de equipos solicitados y con plazo límite de prestación dentro del período de medición </t>
  </si>
  <si>
    <t>Trimestral</t>
  </si>
  <si>
    <t>El numerador relacionará el número de mantenimientos de las edificaciones y de equipos, prestados con oportunidad dentro del periodo, según el Procedimiento Mantenimiento de las Edificaciones 4233100 PR 154 y mantenimiento de equipos 4233100 - PR- 379. / El denominador relacionará el número de mantenimientos de las edificaciones y de equipos solicitados hasta el día 15 del mes de finalización del periodo. Las solicitudes realizadas después de esta fecha serán reportadas en el periodo siguiente.</t>
  </si>
  <si>
    <t>Plataforma Sistema de gestión de servicios GLPI.</t>
  </si>
  <si>
    <t>Cumplir trimestralmente con la prestación oportuna del 70% de los mantenimiento de las edificaciones y mantenimiento de equipos, solicitados..</t>
  </si>
  <si>
    <t>Reporte indicador de gestión 2024, medición tercer trimestre.</t>
  </si>
  <si>
    <t>El indicador de eficiencia en la prestación de los servicios de mantenimiento de edificaciones y mantenimiento de equipos presentó un resultado del 58%, lo que equivale a un cumplimiento del 82% frente a la meta nominal establecida del 70% para el período evaluado.
Con corte a diciembre, se atendieron oportunamente 896 servicios de mantenimiento de un total de 1.558 solicitudes recibidas con plazo límite de atención durante el período de medición, de acuerdo con la información registrada en la plataforma del Sistema de Gestión de Servicios GLPI.
El resultado obtenido se encuentra por debajo del nivel esperado y estuvo asociado a limitaciones en la disponibilidad de recursos para la atención oportuna de los servicios solicitados, especialmente en la zona sur. Adicionalmente, se identificaron afectaciones relacionadas con la falta de personal contratado y la ausencia de contratos vigentes para determinados tipos de suministros y servicios, tales como cerrajería y mantenimiento de mobiliario, los cuales incidieron en la oportunidad de la atención.</t>
  </si>
  <si>
    <t>GES_22_V3</t>
  </si>
  <si>
    <t>Memorando 3-2024-34658 del 06/12/2024</t>
  </si>
  <si>
    <t>Gestión de servicios administrativos y tecnológicos</t>
  </si>
  <si>
    <t>Porcentaje de cumplimiento en la prestación de los servicios administrativos en materia de transporte, punto de cafetería y servicio de apoyo solicitados</t>
  </si>
  <si>
    <t>Determinar el nivel de cumplimiento en la prestación oportuna de los servicios de apoyo administrativos en materia de transporte, punto de cafetería y servicio de apoyo, por medio de la cuantificación de los servicios prestados  y solicitados, con el fin de establecer mejoras en caso que sea necesario, para la solución oportuna de las necesidades de servicios administrativos</t>
  </si>
  <si>
    <t>(total de servicios administrativos prestados en materia de transporte, punto de cafetería y servicio de apoyo, oportunamente durante el periodo/Total de servicios administrativos solicitados en materia de transporte, punto de cafetería y servicio de apoyo, y con plazo límite de prestación dentro del período de medición. )x100</t>
  </si>
  <si>
    <t>total de servicios administrativos prestados en materia de transporte, punto de cafetería y servicio de apoyo, oportunamente durante el periodo</t>
  </si>
  <si>
    <t xml:space="preserve">Total de servicios administrativos solicitados en materia de transporte, punto de cafetería y servicio de apoyo, y con plazo límite de prestación dentro del período de medición. </t>
  </si>
  <si>
    <t>El numerador relacionará el número de servicios administrativos en materia de transporte, punto de cafetería y servicio de apoyo, prestados dentro de los tiempos de oportunidad definidos por el proceso Gestión de Servicios administrativos y tecnológicos.  / El denominador relacionará el número de servicios administrativos solicitados en materia de transporte, punto de cafetería y servicio de apoyo, con tiempo límite de prestación dentro del período de medición.</t>
  </si>
  <si>
    <t>Cumplir mensualmente con la prestación oportuna del 95% de los servicios administrativos en materia de transporte, punto de cafetería y servicio de apoyo, solicitados.</t>
  </si>
  <si>
    <t>Reporte indicador de gestión 2024 a octubre.</t>
  </si>
  <si>
    <t>El indicador de eficiencia en la prestación de los servicios administrativos presentó un resultado del 96%, lo que equivale a un cumplimiento del 101% frente a la meta nominal establecida del 95% para el período evaluado.
Con ejecución acumulada a diciembre, se prestaron oportunamente 3.591 servicios administrativos de un total de 3.735 solicitudes recibidas con plazo límite de atención, correspondientes a servicios de transporte, punto de cafetería y apoyo de servicios generales, de acuerdo con la información registrada en la plataforma del Sistema de Gestión de Servicios GLPI.
El resultado del indicador evidencia que la atención de los servicios administrativos se mantuvo por encima del umbral mínimo definido para la medición durante la vigencia evaluada.</t>
  </si>
  <si>
    <t>GES_23_V3</t>
  </si>
  <si>
    <t>Memorando 3-2024-35282 del 11/12/2024</t>
  </si>
  <si>
    <t>Porcentaje de incidentes y/o requerimientos tecnológicos de competencia de la Oficina de Tecnologías de la Información y las Comunicaciones solucionados dentro de los plazos establecidos en los Acuerdos de Nivel de Servicio (ANS)</t>
  </si>
  <si>
    <t>Determinar el grado de cumplimiento en la solución de los incidentes y/o requerimientos tecnológicos de acuerdo con los ANS establecidos en cada categoría, con el fin de garantizar la continuidad de los servicios de TI a los usuarios internos de la Secretaría General para el desarrollo de sus labores y/o funciones.</t>
  </si>
  <si>
    <t>(VARIABLE A: (Total de incidentes y/o requerimientos tecnológicos de competencia de la Oficina de Tecnologías de la Información y las Comunicaciones solucionados de acuerdo con los ANS establecidos /VARIBALE B: Total de incidentes y/o requerimientos de competencia de la Oficina de Tecnologías de la Información y las Comunicaciones recibidos en el período) )x100</t>
  </si>
  <si>
    <t xml:space="preserve">VARIABLE A: (Total de incidentes y/o requerimientos tecnológicos de competencia de la Oficina de Tecnologías de la Información y las Comunicaciones solucionados de acuerdo con los ANS establecidos </t>
  </si>
  <si>
    <t xml:space="preserve">VARIBALE B: Total de incidentes y/o requerimientos de competencia de la Oficina de Tecnologías de la Información y las Comunicaciones recibidos en el período) </t>
  </si>
  <si>
    <t>Para el numerador se debe:
* Determinar el periodo de evaluación para el indicador en la herramienta de Gestión de Servicios con el fin de generar la Data.
* Identificar los casos que no son competencia de la OTIC para no tenerlos en cuenta en la medición del indicador.
* Cruzar data contra los ANS identificando los que incumplieron
* Aplicar formula del indicador para determinar el porcentaje alcanzado.
ANS: Acuerdos de Niveles de Servicio.
El numerador relacionará el número de incidentes y/o requerimientos tecnológicos de competencia de la Oficina de Tecnologías de la Información y las Comunicaciones solucionados en el periodo objeto de medición conforme a los ANS establecidos.
Para el denominador se debe:
*  Determinar el periodo de evaluación para el indicador en la herramienta de Gestión de Servicios con el fin de generar la Data.
* Identificar los casos que no son competencia de la OTIC para no tenerlos en cuenta en la medición del indicador.
El denominador relacionará el número de incidentes y/o requerimientos tecnológicos de competencia de la Oficina de Tecnologías de la Información y las Comunicaciones recibidos en el periodo.
ANS: Acuerdos de Niveles de Servicio.</t>
  </si>
  <si>
    <t xml:space="preserve"> 
*Informe de ANS establecidos en la Oficina de Tecnologías de la Información y las Comunicaciones.</t>
  </si>
  <si>
    <t>Lograr el 96% en la solución de incidentes y requerimientos tecnológicos de la competencia de la OTIC de acuerdo con los ANS establecidos en el período</t>
  </si>
  <si>
    <t xml:space="preserve">Informe de Seguimiento al indicador "Porcentaje de incidentes y/o requerimientos tecnológicos de la competencia de la OTIC solucionados  de acuerdo con los ANS establecidos" . Consulta  Herramienta de Gestión de Servicios GLPI. </t>
  </si>
  <si>
    <t>El indicador de eficiencia en la atención de incidentes y/o requerimientos tecnológicos presentó un resultado del 98%, lo que equivale a un cumplimiento del 102% frente a la meta nominal establecida del 96% para el período evaluado.
Con acumulado a diciembre, se solucionaron dentro de los plazos establecidos en los Acuerdos de Nivel de Servicio (ANS) un total de 25.834 incidentes y/o requerimientos tecnológicos de competencia de la Oficina de Tecnologías de la Información y las Comunicaciones, de un total de 26.356 casos recibidos durante el período de medición, de acuerdo con la información consolidada en el sistema GLPI y los informes de ANS de la OTIC.
El resultado del indicador evidencia que la atención de los requerimientos tecnológicos se mantuvo por encima del umbral mínimo definido para el cumplimiento de los ANS durante la vigencia evaluada.</t>
  </si>
  <si>
    <t>GES_25_V4</t>
  </si>
  <si>
    <t>Memorando3-2024-35671 del 13/12/2024</t>
  </si>
  <si>
    <t xml:space="preserve">Subdirección de Gestión Documental </t>
  </si>
  <si>
    <t>Porcentaje de implementación de los instrumentos archivísticos</t>
  </si>
  <si>
    <t xml:space="preserve">Medir el cumplimiento de la implementación de instrumentos archivísticos en las dependencias </t>
  </si>
  <si>
    <t>(Porcentaje promedio de implementación de instrumentos archivisticos de las dependencias evaluadas/,) )x100</t>
  </si>
  <si>
    <t>Porcentaje promedio de implementación de instrumentos archivisticos de las dependencias evaluadas</t>
  </si>
  <si>
    <t xml:space="preserve">,) </t>
  </si>
  <si>
    <t xml:space="preserve">El porcentaje de implementación se obtiene de calcular el porentaje implementación de cada instrumento en cada dependencia, para luego obtener el promedio de implementación de cada instrumento para todas las dependencias, finalmente se calcula el promedio de todos los insrumentos para todos las dependencias.Que es el valor a registrar como porcentaje de implementación de los instrumentos.
</t>
  </si>
  <si>
    <t>Matriz de evaluación de la implementación de instrumentos archivísticos</t>
  </si>
  <si>
    <t>Evaluar el 100 % de las dependencias establecidas para identificar el porcentaje de implementación de los instrumentos archivisticos, para la vigencia.archivísticos, para la vigencia.</t>
  </si>
  <si>
    <t>porcentaje</t>
  </si>
  <si>
    <t>Matriz en excel: Línea base de seguimiento de instrumentos archivísticos</t>
  </si>
  <si>
    <t>El indicador de eficiencia en la implementación de instrumentos archivísticos presentó un resultado acumulado del 79% para la vigencia evaluada, lo que equivale a un cumplimiento del 99% frente a la meta nominal establecida del 80%.
Durante el tercer trimestre del período evaluado, la medición realizada a través de la matriz de evaluación de implementación de instrumentos archivísticos arrojó un resultado del 82% para las dependencias evaluadas, evidenciando avances en el nivel de implementación en comparación con períodos anteriores.
El resultado acumulado corresponde al promedio de las evaluaciones trimestrales efectuadas durante la vigencia, de acuerdo con la metodología definida para el seguimiento del indicador.</t>
  </si>
  <si>
    <t>GES_26_V4</t>
  </si>
  <si>
    <t>Porcentaje de cumplimiento del Plan de Trabajo Archivístico</t>
  </si>
  <si>
    <t>Realizar medición, control y seguimiento al avance de las metas del plan de trabajo archivístico de intervención de fondos documentales</t>
  </si>
  <si>
    <t>((Total de metros lineales /Total metros lineales programados para intervención en la vigencia))x100</t>
  </si>
  <si>
    <t xml:space="preserve">(Total de metros lineales </t>
  </si>
  <si>
    <t>Total metros lineales programados para intervención en la vigencia)</t>
  </si>
  <si>
    <t>El numerador medirá la cantidad de metros lineales intervenidos en el periodo (trimestre)
El denominador relaciona el total de metros lineales programados a intervenir en la vigencia</t>
  </si>
  <si>
    <t>Informe de ejecución del plan de trabajo archivístico 2025</t>
  </si>
  <si>
    <t xml:space="preserve">Cumplir el 100% de intervención de los metros lineales programados para la vigencia  </t>
  </si>
  <si>
    <t>El indicador de eficacia del cumplimiento del Plan de Trabajo Archivístico presentó un resultado del 103%, lo que corresponde a un cumplimiento del 104% frente a la meta nominal establecida del 99% para la vigencia evaluada.
Con acumulado al cuarto trimestre, se intervinieron 318 metros lineales de archivo frente a 308 metros lineales programados para la vigencia, de acuerdo con lo reportado en el Informe de ejecución del Plan de Trabajo Archivístico 2025.
El resultado del indicador refleja un nivel de intervención superior a lo inicialmente programado para el período evaluado.</t>
  </si>
  <si>
    <t>GES_27_V3</t>
  </si>
  <si>
    <t>Memorando3-2024-34658
 del 06/12/2024</t>
  </si>
  <si>
    <t>Porcentaje de cumplimiento de las actividades del Plan Estratégico de Seguridad Vial - PESV</t>
  </si>
  <si>
    <t>Determinar el nivel de cumplimiento en la ejecución de las actividades programadas en el  Plan de Trabajo del Plan Estratégico de Seguridad Vial - PESV de la vigencia, con el fin de emprender acciones en caso de ser necesario.</t>
  </si>
  <si>
    <t>(Número de actividades del Plan de Trabajo del Plan Estratégico de Seguridad Vial - PESV ejecutadas en el período/Número de actividades del Plan de Trabajo del Plan Estratégico de Seguridad Vial - PESV programadas para el período )x100</t>
  </si>
  <si>
    <t>Número de actividades del Plan de Trabajo del Plan Estratégico de Seguridad Vial - PESV ejecutadas en el período</t>
  </si>
  <si>
    <t xml:space="preserve">Número de actividades del Plan de Trabajo del Plan Estratégico de Seguridad Vial - PESV programadas para el período </t>
  </si>
  <si>
    <t xml:space="preserve">A partir del Plan de Trabajo del Plan Estratégico de Seguridad Vial - PESV de la vigencia identificar las actividades programadas para el período objeto de reporte. / Verificar su ejecución en el período a partir de los soportes remitidos por el equipo PESV.   </t>
  </si>
  <si>
    <t>Plan de Trabajo del Plan Estratégico de Seguridad Vial - PESV con seguimiento.</t>
  </si>
  <si>
    <t xml:space="preserve">Lograr el 100% de ejecución de las actividades del Plan de Trabajo del Plan Estratégico de Seguridad Vial - PESV con seguimiento durante la vigencia </t>
  </si>
  <si>
    <t>Reporte indicador de gestión 2024 a septiembre</t>
  </si>
  <si>
    <t>El indicador de cumplimiento de las actividades del Plan Estratégico de Seguridad Vial – PESV presentó un cumplimiento del 100% frente a la meta nominal establecida para la vigencia, con la ejecución de 43 de las 43 actividades programadas en el Plan de Trabajo.
Durante el cuarto trimestre se ejecutaron 10 actividades, las cuales corresponden al cierre de la programación anual definida para el PESV.</t>
  </si>
  <si>
    <t>GES_30_V4</t>
  </si>
  <si>
    <t>Memorando 3-2024-36087 
16/12/2024
 Alcance Memorando 3-2025-4398 del 11/02/2025</t>
  </si>
  <si>
    <t>Gestión estratégica de comunicación e información</t>
  </si>
  <si>
    <t>Jefe Oficina Consejería Distrital de Comunicaciones</t>
  </si>
  <si>
    <t xml:space="preserve"> Oficina Consejería Distrital de Comunicaciones</t>
  </si>
  <si>
    <t>Porcentaje de cumplimiento de campañas y/o acciones de comunicación Pública desarrolladas y/o divulgadas, conforme a las solicitudes recibidas</t>
  </si>
  <si>
    <t>Monitorear el cumplimiento de las solicitudes objeto de atención para la creación y/o divulgación de campañas o acciones de comunicación pública, que permitan mantener informados a los servidores de la entidad sobre temas institucionales e informar a la ciudadanía sobre la gestión y los avances de la Alcaldía Mayor y la Administración Distrital.</t>
  </si>
  <si>
    <t>(Número de campañas y/o acciones de comunicación pública desarrolladas y/o divulgadas en el mes/Número total de solicitudes recibidas para el desarrollo y/o divulgación de campañas y/o Acciones de comunicación que apliquen realizarlas en el mes)x100</t>
  </si>
  <si>
    <t>Número de campañas y/o acciones de comunicación pública desarrolladas y/o divulgadas en el mes</t>
  </si>
  <si>
    <t>Número total de solicitudes recibidas para el desarrollo y/o divulgación de campañas y/o Acciones de comunicación que apliquen realizarlas en el mes</t>
  </si>
  <si>
    <t xml:space="preserve">
Para el numerador se verifica el número de campañas y/o acciones de comunicación pública desarrolladas y /o divulgadas durante el mes, reportadas por el (la) Asesor (a) de Despacho encargada de las Comunicaciones de la Secretaría General y cuyos soportes se encuentran alojados en el SharePoint y en el One Drive dispuesto por cada oficina.
Para el denominador se verifica el número de solicitudes para el desarrollo y/o divulgación de campañas y/o acciones de comunicación pública allegadas por correo electrónico o informadas en reuniones y que apliquen realizarlas en el mes.
Nota: Para efectos de la medición del indicador, en cada periodo se tendrán en cuenta las solicitudes que se deban desarrollar dentro del mes a evaluar.
Nota: La programación de cubrimientos (eventos institucionales del Despacho de la Secretaría general) para el desarrollo y/o divulgación de campañas y/o acciones de comunicación pública, se cuantifica como solicitudes recibidas  </t>
  </si>
  <si>
    <t>1. Correos electrónicos con las solicitudes para el desarrollo y/o divulgación de campañas y/o acciones de comunicación pública.
2. Programación de cubrimientos (eventos institucionales del Despacho de la Secretaría general) para el desarrollo y/o divulgación de campañas y/o acciones de comunicación pública. 3. Evidencias de reunión con la información o solicitud para el desarrollo y/o divulgación de campañas y/o acciones de comunicación pública. 4. Registros documentales de las campañas y/o acciones de comunicación desarrolladas y/o divulgadas alojados en el SharePoint del equipo encargado de las comunicaciones de la Secretaría General de la Alcaldía Mayor de Bogotá.</t>
  </si>
  <si>
    <t xml:space="preserve">
Atender el 100% de las solicitudes para el desarrollo y/o divulgación de campañas y/o acciones de comunicación Publica.</t>
  </si>
  <si>
    <t>Último valor</t>
  </si>
  <si>
    <t>Reporte en Daruma del indicador GES_30_V3 Porcentaje de cumplimiento de campañas y/o acciones de comunicación Pública desarrolladas y/o divulgadas, conforme a las solicitudes recibidas, corte 30-11-2024</t>
  </si>
  <si>
    <t>El indicador de eficacia en el desarrollo y divulgación de campañas y/o acciones de comunicación pública presentó un cumplimiento del 100% frente a la meta nominal establecida para la vigencia.
Con corte a diciembre de 2025, se desarrollaron y divulgaron la totalidad de las 48 campañas y/o acciones de comunicación pública solicitadas durante el período evaluado, de acuerdo con los registros y evidencias documentales disponibles.
El resultado del indicador evidencia el cumplimiento integral de las solicitudes recibidas para el desarrollo y divulgación de acciones de comunicación pública durante la vigencia.</t>
  </si>
  <si>
    <t>GES_31_V3</t>
  </si>
  <si>
    <t>Memorando3-2024-35084 del 09/12/2024 y con alcance memorando  3-2025-5031 del 17-02-2024</t>
  </si>
  <si>
    <t>Gestión financiera</t>
  </si>
  <si>
    <t>Subdirector(a) Financiero</t>
  </si>
  <si>
    <t>Subdirección Financiera</t>
  </si>
  <si>
    <t>Gestión de pagos</t>
  </si>
  <si>
    <t>Realizar en 6 días hábiles máximo los pagos recibidos a satisfacción y que cumplan con los requisitos legales</t>
  </si>
  <si>
    <t>Número de días hábiles promedio en la gestión integral a las solicitudes de pago en el periodo/No aplica</t>
  </si>
  <si>
    <t>Número de días hábiles promedio en la gestión integral a las solicitudes de pago en el periodo</t>
  </si>
  <si>
    <t>Numero</t>
  </si>
  <si>
    <t>Las solicitudes de pago tramitadas efectivamente en el periodo, son analizadas desde su radicación hasta la fecha de pago, para calcular el promedio de días hábiles en la gestión de los mismos.</t>
  </si>
  <si>
    <t>Cuadro gestión de pagos (Herramienta en Excel).</t>
  </si>
  <si>
    <t xml:space="preserve"> Gestionar en maximo6 días hábiles máximo los pagos recibidos a satisfacción y que cumplan con los requisitos legales.</t>
  </si>
  <si>
    <t>POSITIVA</t>
  </si>
  <si>
    <t xml:space="preserve">Días </t>
  </si>
  <si>
    <t>Fichas indicadores de gestión 2024</t>
  </si>
  <si>
    <t>Durante la vigencia evaluada, el tiempo promedio de gestión integral de las solicitudes de pago fue de 5,26 días hábiles, medidos desde la recepción de la solicitud hasta la autorización del giro, lo cual se ubica por debajo de la meta nominal establecida de 6 días hábiles para el período.
El resultado del indicador evidencia que la gestión de pagos se realizó dentro de los plazos definidos, sin que se presentaran retrasos ni dificultades en el trámite de las cuentas radicadas, de acuerdo con la información registrada en el cuadro de gestión de pagos.</t>
  </si>
  <si>
    <t>GES_32_V3</t>
  </si>
  <si>
    <t>Memorando3-2024-35084 del 09/12/2024  y con alcance memorando  3-2025-5031 del 17-02-2024</t>
  </si>
  <si>
    <t>Porcentaje de la estrategia anual para mejorar la oportunidad en la ejecución de los recursos en la Secretaría General</t>
  </si>
  <si>
    <t>Realizar el seguimiento a la ejecución presupuestal de la Secretaría General</t>
  </si>
  <si>
    <t>(No. actividades realizadas de la estrategia/No. actividades programadas de la estrategia)x100</t>
  </si>
  <si>
    <t>No. actividades realizadas de la estrategia</t>
  </si>
  <si>
    <t>No. actividades programadas de la estrategia</t>
  </si>
  <si>
    <t>trimestral</t>
  </si>
  <si>
    <t>Programación de actividades para el seguimiento a la ejecución presupuestal  de acuerdo con la gestión realizada para los recursos de inversión y funcionamiento de la Secretaria General.</t>
  </si>
  <si>
    <t>Actividades aprobadas para la Estrategia del seguimiento a la ejecución presupuestal para la vigencia</t>
  </si>
  <si>
    <t>100% de la estrategia anual para mejorar la oportunidad en la ejecución de los recursos en la Secretaría General ejecutada.</t>
  </si>
  <si>
    <t>El indicador de eficacia de la estrategia anual para mejorar la oportunidad en la ejecución de los recursos presentó un cumplimiento del 100% frente a la meta nominal establecida para la vigencia.
Durante el período evaluado, se realizaron la totalidad de las 69 actividades programadas en el marco de la estrategia de seguimiento a la ejecución presupuestal, de acuerdo con lo aprobado para la vigencia.</t>
  </si>
  <si>
    <t>GES_33_V3</t>
  </si>
  <si>
    <t xml:space="preserve">Porcentaje de conciliación de las cuentas contables del Balance General y el control de las operaciones de las cuentas			</t>
  </si>
  <si>
    <t xml:space="preserve">Realizar una depuración eficiente de las cuentas contables del Balance General y el control de las operaciones realizadas entre la subdirección financiera y las distintas dependencias de la entidad, para tener el dominio de la información y asegurar que la medición sea confiable con base en las conciliaciones realizadas y seguimiento de las partidas conciliatorias. La  conciliación de los saldos de las cuentas del balance permite tener la certeza y confiabilidad de  la información desde la fuente y como se refleja en la contabilidad"				</t>
  </si>
  <si>
    <t>(Número de conciliaciones elaboradas en el periodo 				/número de conciliaciones identificadas y/o programadas en el periodo)x100</t>
  </si>
  <si>
    <t xml:space="preserve">Número de conciliaciones elaboradas en el periodo 				</t>
  </si>
  <si>
    <t>número de conciliaciones identificadas y/o programadas en el periodo</t>
  </si>
  <si>
    <t>Se establecen las conciliaciones a ejecutar y se verifica que se realicen durante el periodo correspondiente.</t>
  </si>
  <si>
    <t>Documento con las conciliaciones debidamente firmadas por las partes.</t>
  </si>
  <si>
    <t xml:space="preserve">100% de conciliación de las cuentas contables del Balance General y el control de las operaciones de las cuenta.		</t>
  </si>
  <si>
    <t>El indicador de eficacia en la conciliación de las cuentas contables del Balance General presentó un cumplimiento del 100% frente a la meta nominal establecida para la vigencia.
Durante el período evaluado se elaboraron la totalidad de las 124 conciliaciones identificadas y/o programadas, de acuerdo con los registros y documentos de soporte debidamente firmados por las partes responsables.
El resultado del indicador evidencia el cumplimiento integral de la programación definida para la conciliación de las cuentas contables durante la vigencia.</t>
  </si>
  <si>
    <t>GES_35_v2</t>
  </si>
  <si>
    <t>Memorando 3-2024-36540 del 19/12/2024</t>
  </si>
  <si>
    <t>Gestión jurídica</t>
  </si>
  <si>
    <t>jefe de la Oficina Jurídica</t>
  </si>
  <si>
    <t>Oficina Jurídica</t>
  </si>
  <si>
    <t>Cantidad de proyectos de acuerdo y proyectos de ley con análisis jurídico emitidos oportunamente</t>
  </si>
  <si>
    <t xml:space="preserve">Identificar las solicitudes de comentarios a proyectos de acuerdo y proyectos de ley recibidas, y que corresponden al periodo de medición, con el fin de solucionar los asuntos de carácter jurídico    </t>
  </si>
  <si>
    <t>(Total de proyectos de acuerdo y proyectos de ley con análisis jurídico emitidos oportunamente en el periodo /Total de proyectos de acuerdo y proyectos de ley recibidos en el periodo)x100</t>
  </si>
  <si>
    <t xml:space="preserve">Total de proyectos de acuerdo y proyectos de ley con análisis jurídico emitidos oportunamente en el periodo </t>
  </si>
  <si>
    <t>Total de proyectos de acuerdo y proyectos de ley recibidos en el periodo</t>
  </si>
  <si>
    <t xml:space="preserve">El numerador se calcula a partir de los proyectos de acuerdo y proyectos de ley con análisis jurídico emitidos oportunamente en el periodo. 
El denominador es el total de proyectos de acuerdo y proyectos de ley recibidos en el periodo.
  </t>
  </si>
  <si>
    <t xml:space="preserve">Base de correspondencia que administra la Oficina Jurídica </t>
  </si>
  <si>
    <t>Emitir análisis jurídico al 100% de proyectos de acuerdo y proyectos de ley.</t>
  </si>
  <si>
    <t xml:space="preserve">Positiva </t>
  </si>
  <si>
    <t xml:space="preserve">Reporte del indicador de gestión del proceso Gestión jurídica (GES_35) al 31/12/2024
</t>
  </si>
  <si>
    <t>El indicador de eficiencia en la emisión oportuna de análisis jurídicos a proyectos de acuerdo y proyectos de ley presentó un cumplimiento del 100% frente a la meta nominal establecida para la vigencia.
Durante el período evaluado, la Oficina Jurídica emitió oportunamente la totalidad de los análisis jurídicos correspondientes a los 120 proyectos de acuerdo y/o proyectos de ley recibidos, de conformidad con los registros de la base de correspondencia administrada por la dependencia.
El resultado obtenido evidencia el cumplimiento integral de los tiempos definidos para la emisión de los análisis jurídicos, sin registrarse retrasos durante la vigencia.</t>
  </si>
  <si>
    <t>GES_36_V2</t>
  </si>
  <si>
    <t>Cantidad de conceptos jurídicos emitidos oportunamente</t>
  </si>
  <si>
    <t xml:space="preserve">Analizar las solicitudes de elaboración de conceptos que por término de respuesta deben atenderse en el periodo de medición    </t>
  </si>
  <si>
    <t>(Total de conceptos jurídicos emitidos oportunamente en el periodo./Total de conceptos jurídicos recibidos en el periodo.)x100</t>
  </si>
  <si>
    <t>Total de conceptos jurídicos emitidos oportunamente en el periodo.</t>
  </si>
  <si>
    <t>Total de conceptos jurídicos recibidos en el periodo.</t>
  </si>
  <si>
    <t>Bimestral</t>
  </si>
  <si>
    <t xml:space="preserve">El numerador se calcula a partir del total de conceptos jurídicos emitidos oportunamente en el periodo.
El denominador es el total de conceptos jurídicos recibidos en el periodo.
  </t>
  </si>
  <si>
    <t>Base de correspondencia que administra la Oficina Jurídica.</t>
  </si>
  <si>
    <t>Emitir el 100% de los conceptos jurídicos.</t>
  </si>
  <si>
    <t>Reporte del indicador de gestión del proceso Gestión jurídica (GES_36) al 31/12/2024</t>
  </si>
  <si>
    <t>El indicador de eficiencia en la emisión oportuna de conceptos jurídicos presentó un cumplimiento del 100% frente a la meta nominal establecida para la vigencia.
Durante el período evaluado, la Oficina Jurídica recibió y emitió oportunamente la totalidad de los 27 conceptos jurídicos, de conformidad con los registros de la base de correspondencia administrada por la dependencia.
El resultado del indicador evidencia el cumplimiento integral de los plazos definidos para la emisión de conceptos jurídicos, sin que se registraran retrasos durante la vigencia.</t>
  </si>
  <si>
    <t>GES_37_V2</t>
  </si>
  <si>
    <t xml:space="preserve">Cantidad de proyectos de actos administrativos revisados en oportunidad.  </t>
  </si>
  <si>
    <t>Revisar y/o elaborar proyectos de actos administrativos dentro de los términos correspondientes</t>
  </si>
  <si>
    <t>(Total de proyectos de actos administrativos revisados oportunamente en el periodo         /   Total de proyectos de actos administrativos recibidos en el periodo)x100</t>
  </si>
  <si>
    <t xml:space="preserve">Total de proyectos de actos administrativos revisados oportunamente en el periodo         </t>
  </si>
  <si>
    <t xml:space="preserve">   Total de proyectos de actos administrativos recibidos en el periodo</t>
  </si>
  <si>
    <t xml:space="preserve">El numerador se calcula a partir del total de actos administrativos revisados oportunamente en el periodo
El denominador es el total de proyectos de actos administrativos recibidos en el periodo         
  </t>
  </si>
  <si>
    <t>Revisar el 100% de los proyectos de actos administrativos.</t>
  </si>
  <si>
    <t>Reporte del indicador de gestión del proceso Gestión jurídica (GES_37) al 31/12/2024</t>
  </si>
  <si>
    <t>El indicador de eficiencia en la revisión oportuna de proyectos de actos administrativos presentó un cumplimiento del 100% frente a la meta nominal establecida para la vigencia.
Durante el período evaluado, la Oficina Jurídica revisó oportunamente la totalidad de los 1.754 proyectos de actos administrativos recibidos, conforme a los registros de la base de correspondencia administrada por la dependencia.
El resultado del indicador evidencia el cumplimiento integral de los tiempos definidos para la revisión jurídica de los proyectos de actos administrativos, sin que se registraran retrasos durante la vigencia.</t>
  </si>
  <si>
    <t>GES_38_2</t>
  </si>
  <si>
    <t>Cantidad de procesos judiciales, trámites extrajudiciales y acciones de tutela gestionados y notificados oportunamente</t>
  </si>
  <si>
    <t xml:space="preserve">Atender todos los requerimientos de procesos judiciales, trámites extrajudiciales y acciones de tutela </t>
  </si>
  <si>
    <t>(Total de procesos judiciales, trámites extrajudiciales y acciones de tutela gestionados y notificados oportunamente en el periodo/Total de procesos judiciales, trámites extrajudiciales y acciones de tutela recibidos en el periodo )x100</t>
  </si>
  <si>
    <t>Total de procesos judiciales, trámites extrajudiciales y acciones de tutela gestionados y notificados oportunamente en el periodo</t>
  </si>
  <si>
    <t xml:space="preserve">Total de procesos judiciales, trámites extrajudiciales y acciones de tutela recibidos en el periodo </t>
  </si>
  <si>
    <t xml:space="preserve">El numerador se calcula a partir del total de notificaciones judiciales de procesos judiciales, trámites extrajudiciales y acciones de tutela gestionados y notificados en el mismo mes.
 El denominador se calcula a partir de los requerimientos realizados a través del SIPROJ WEB y el correo notificacionesarticulo197secgeneral@alcaldiabogota.gov.co 
  </t>
  </si>
  <si>
    <t>SIPROJ (Sistema de Información de Procesos Judiciales)</t>
  </si>
  <si>
    <t>Gestionar y notificar el 100% de los procesos judiciales, trámites extrajudiciales y acciones de tutela.</t>
  </si>
  <si>
    <t>Reporte del indicador de gestión del proceso Gestión jurídica (GES_38) al 31/12/2024</t>
  </si>
  <si>
    <t>El indicador de eficacia en la gestión y notificación oportuna de procesos judiciales, trámites extrajudiciales y acciones de tutela presentó un cumplimiento del 100% frente a la meta nominal establecida para la vigencia.
Durante el período evaluado, la Oficina Jurídica gestionó y notificó oportunamente la totalidad de las 808 actuaciones judiciales, trámites extrajudiciales y acciones de tutela recibidas, de conformidad con los registros obligatorios del sistema SIPROJ (Sistema de Información de Procesos Judiciales).
El resultado del indicador evidencia el cumplimiento integral de los tiempos definidos para la gestión y notificación de las actuaciones a cargo de la Oficina Jurídica, sin que se registraran retrasos durante la vigencia.</t>
  </si>
  <si>
    <t>GES_39_V4</t>
  </si>
  <si>
    <t>Memorando 3-2024-35213 del 10/12/2024
Memorando de alcance 3-2025-6184 del 28/02/2025</t>
  </si>
  <si>
    <t>Gobierno abierto y relacionamiento con la ciudadanía</t>
  </si>
  <si>
    <t>Subsecretario(a) de Servicio a la Ciudadanía y Jefe Oficina Consejería Distrital de Tecnologías de la Información y las Comunicaciones</t>
  </si>
  <si>
    <t>Oficina Consejería Distrital de Tecnologías de la Información y las Comunicaciones</t>
  </si>
  <si>
    <t>Asesorías en materia de Transformación Digital efectuadas a las entidades distritales</t>
  </si>
  <si>
    <t>Medir la gestión de la Alta Consejería Distrital de Tecnologías de la Información y las Comunicaciones en la prestación de asesorías en materia de transformación digital a las entidades del Distrito para consolidar a Bogotá como un territorio inteligente.</t>
  </si>
  <si>
    <t>(Número de asesorías en materia de transformación digital realizadas por la Consejería Distrital de Tecnologías de la Información y las Comunicaciones a las entidades del Distrito en el periodo./Número de asesorías en materia de transformación digital solicitadas por las entidades del Distrito para ejecutar en el periodo.)x100</t>
  </si>
  <si>
    <t>Número de asesorías en materia de transformación digital realizadas por la Consejería Distrital de Tecnologías de la Información y las Comunicaciones a las entidades del Distrito en el periodo.</t>
  </si>
  <si>
    <t>Número de asesorías en materia de transformación digital solicitadas por las entidades del Distrito para ejecutar en el periodo.</t>
  </si>
  <si>
    <t>Demanda</t>
  </si>
  <si>
    <t>Producto</t>
  </si>
  <si>
    <t xml:space="preserve">El numerador se obtiene a partir del reporte de asesorías realizadas por la Oficina Consejería Distrital de Tecnologías de la Información y las Comunicaciones en materia de transformación digital, por parte de los lideres de proyectos, mediante correo electrónico dirigido al Asesor de despacho y al gestor de calidad, quien diligencia la base de datos de seguimiento (archivo one drive) en el "Repositorio de Asesorías" de acuerdo con las solicitudes recibidas de las entidades distritales durante el semestre.
El denominador se obtiene a partir del número de asesorías en materia de transformación digital solicitadas por las entidades distritales para realizar durante el semestre, a través de los diferentes canales de comunicación disponible. </t>
  </si>
  <si>
    <t>Informe semestral de la gestión de las asesorías en Transformación Digital a entidades Distritales efectuados por  la Consejería Distrital de Tecnologías de la Información y las Comunicaciones.
Formato 4130000-FT-1016 - Asesoría técnica
Formato 4130000-FT-1160 - Identificación Asesoría técnica/Proyecto.</t>
  </si>
  <si>
    <t>Realizar el 100% de las asesorías técnicas en materia de transformación digital solicitadas por las entidades distritales para ejecutar en el periodo.</t>
  </si>
  <si>
    <t>Indicador de gestión GES_39 "Gestión de las asesorías y proyectos en Transformación Digital a entidades Distritales efectuados en la Consejería Distrital de Tecnologías de la Información y las Comunicaciones", proceso Gobierno abierto y relacionamiento con la ciudadanía.</t>
  </si>
  <si>
    <t>El indicador de atención a la demanda de asesorías en materia de Transformación Digital presentó un cumplimiento del 100% frente a la meta nominal establecida para la vigencia.
Durante el período evaluado, la Consejería Distrital de Tecnologías de la Información y las Comunicaciones realizó la totalidad de las 27 asesorías en materia de Transformación Digital solicitadas por las entidades distritales, de conformidad con los registros consignados en el informe semestral de gestión y los formatos de soporte establecidos.
El resultado del indicador refleja la atención integral de las solicitudes recibidas durante la vigencia.</t>
  </si>
  <si>
    <t>GES_42_V4</t>
  </si>
  <si>
    <t>Memorando 3-2024-36922 del 20/12/2024
Memorando de alcance
3-2025-4777 del 14/02/2025</t>
  </si>
  <si>
    <t>Subsecretaría de Servicio al Ciudadano</t>
  </si>
  <si>
    <t xml:space="preserve">Porcentaje de ejecución de las actividades programadas por la Secretaría General para fortalecer el servicio a la ciudadanía.   </t>
  </si>
  <si>
    <t>Medir el porcentaje de ejecución de las actividades planificadas por la Subsecretaría de Servicios a la Ciudadanía,  para contribuir con un adecuado relacionamiento de la administración distrital con los ciudadanos.</t>
  </si>
  <si>
    <t>(Total acumulado de actividades ejecutadas para fortalecer el relacionamiento de la Administración Distrital con la ciudadanía /Total acumulado de actividades programadas para fortalecer el relacionamiento de la Administración Distrital con la ciudadanía)x100</t>
  </si>
  <si>
    <t xml:space="preserve">Total acumulado de actividades ejecutadas para fortalecer el relacionamiento de la Administración Distrital con la ciudadanía </t>
  </si>
  <si>
    <t>Total acumulado de actividades programadas para fortalecer el relacionamiento de la Administración Distrital con la ciudadanía</t>
  </si>
  <si>
    <t>El numerador se obtiene a partir de la sumatoria de actividades así:
El porcentaje de cumplimiento en cuanto a la oferta y disponibilidad de canales de atención a la ciudadanía * (35)
El porcentaje de cumplimiento de actividades en el desarrollo de las capacitaciones y cualificaciones a servidores y colaboradores públicos y sensibilización a partes interesadas * (25)
El porcentaje de cumplimiento de actividades en la meta de evaluación de la calidad de las respuestas a peticiones ciudadanas emitidas por las entidades distritales * (20)
El porcentaje de cumplimiento de actividades en la meta de visitas de monitoreo a los canales de atención * (20)
El denominador se obtiene a partir de la sumatoria de la ponderación de las actividades programadas (oferta y disponibilidad de canales de atención a la ciudadanía (35),  capacitaciones y cualificaciones a servidores y colaboradores públicos y sensibilización a partes interesadas (25), evaluación de la calidad de las respuestas a peticiones ciudadanas emitidas por las entidades distritales (20) y visitas de monitoreo a los canales de atención (20))
NOTA: Para el numerador se reportarán los datos acumulados del número de actividades ejecutadas.
Para el denominador se reportarán los datos acumulados del número de actividades programadas.</t>
  </si>
  <si>
    <t>Tablero de seguimiento a las actividades programadas en la Subsecretaría de Servicio a la Ciudadanía.
Informes de Interacciones por canal
Power Bi de la Dirección Distrital de Calidad del Servicio
Radicados SIGA Socialización Informes de Calidad Enviados
Informe Mensual de Monitoreo a Canales Relacionamiento
Informe mensual de cualificación 
Informe de capacitaciones funcionales Bogotá Te Escucha
Evidencias de reunión a sensibilizaciones de la Red CADE</t>
  </si>
  <si>
    <t xml:space="preserve">Implementar durante la vigencia el 100% de las actividades oferta y disponibilidad de canales de atención a la ciudadanía, capacitaciones y cualificaciones a servidores y colaboradores públicos y sensibilización a partes interesadas, evaluación de la calidad de las respuestas a peticiones ciudadanas emitidas por las entidades distritales y visitas de monitoreo a los canales de atención.   </t>
  </si>
  <si>
    <t>Reporte indicador de gestión GES_42 "Porcentaje de gestión de las actividades realizadas para fortalecer el relacionamiento de la administración distrital en temas propios de servicio a la ciudadanía"- proceso Gobierno abierto y relacionamiento con la ciudadanía.</t>
  </si>
  <si>
    <t>El indicador de eficacia en la ejecución de las actividades programadas para fortalecer el servicio a la ciudadanía presentó un resultado acumulado del 99,92%, lo que equivale a un cumplimiento del 103% frente a la meta nominal establecida del 97% para la vigencia.
Con corte al cierre del período evaluado, se ejecutaron 1.199 actividades de un total de 1.200 actividades programadas para el fortalecimiento del relacionamiento de la Administración Distrital con la ciudadanía, de acuerdo con las fuentes de información y los mecanismos de seguimiento establecidos por la Subsecretaría de Servicio a la Ciudadanía.
El resultado acumulado se soporta en el avance de las siguientes líneas de acción: 
1. Oferta y disponibilidad de los canales de atención a la ciudadanía, 
2. Capacitaciones y cualificación a servidores y colaboradores públicos y procesos de sensibilización a partes interesadas, 
3. Evaluación de la calidad de las respuestas a las peticiones ciudadanas, y 
4. Visitas de monitoreo a los canales de atención, las cuales en su conjunto contribuyen al fortalecimiento integral del servicio a la ciudadanía.</t>
  </si>
  <si>
    <t>GES_43_V4</t>
  </si>
  <si>
    <t xml:space="preserve">Memorando 3-2024-37119 del 23/12/2024
Memorando de alcance 3-2025-4679 del 13/02/2025
Memorando 3-2025- 14769 del 13/06/2025
</t>
  </si>
  <si>
    <t>Paz, Víctimas y Reconciliación</t>
  </si>
  <si>
    <t>Jefe Oficina Consejería Distrital de Paz, Víctimas y Reconciliación</t>
  </si>
  <si>
    <t>Oficina Consejería Distrital de Paz, Víctimas y Reconciliación.</t>
  </si>
  <si>
    <t>Porcentaje de implementación de acciones de apropiación social de la memoria a través de la gestión del conocimiento (conmemoraciones), la pedagogía (visitas guiadas y exposiciones) y las iniciativas de memorias territoriales.</t>
  </si>
  <si>
    <t>Establecer el grado de cumplimiento de la implementación de acciones de apropiación social de la memoria a través de la gestión del conocimiento (conmemoraciones), la pedagogía (visitas guiadas y exposiciones) y las iniciativas de memorias territoriales, para promover una cultura de paz y respeto por los derechos humanos a partir de la memoria y verdad histórica, con el fin de emprender acciones de mejora que permitan la implementación del plan de trabajo dispuesto para tal fin, buscando la participación de diferentes sectores de la ciudadanía y su difusión a través del espacio físico del Centro de Memoria, Paz y Reconciliación, los canales virtuales disponibles y otras publicaciones virtuales y físicas.</t>
  </si>
  <si>
    <t>(Número de acciones de apropiación social de la memoria a través de la gestión del conocimiento (conmemoraciones), la pedagogía (visitas guiadas y exposiciones) y las iniciativas de memorias territoriales ejecutadas  en el periodo/Número de  acciones de apropiación social de la memoria a través de la gestión del conocimiento (conmemoraciones), la pedagogía (visitas guiadas y exposiciones) y las iniciativas de memorias territoriales programadas en el periodo)x100</t>
  </si>
  <si>
    <t>Número de acciones de apropiación social de la memoria a través de la gestión del conocimiento (conmemoraciones), la pedagogía (visitas guiadas y exposiciones) y las iniciativas de memorias territoriales ejecutadas  en el periodo</t>
  </si>
  <si>
    <t>Número de  acciones de apropiación social de la memoria a través de la gestión del conocimiento (conmemoraciones), la pedagogía (visitas guiadas y exposiciones) y las iniciativas de memorias territoriales programadas en el periodo</t>
  </si>
  <si>
    <t>Para el numerador se cuantifican las acciones de apropiación social de la memoria a través de la gestión del conocimiento (conmemoraciones), la pedagogía (visitas guiadas y exposiciones) y las iniciativas de memorias territoriales, ejecutadas en el período, con base en los soportes de su ejecución y se consolida su relación en informes. 
Para el denominador se cuantifican las acciones programadas en el documento de Programación de las acciones de apropiación social de la memoria a través de la gestión del conocimiento (conmemoraciones), la pedagogía (visitas guiadas y exposiciones) y las iniciativas de memorias territoriales.</t>
  </si>
  <si>
    <t>Documento de Programación de las acciones de apropiación social de la memoria.
Soportes documentales de la ejecución de las acciones de apropiación social de la memoria a través de la gestión del conocimiento (conmemoraciones), la pedagogía (visitas guiadas y exposiciones) y las iniciativas de memorias territoriales, los cuales varían dependiendo de la línea de la  acción.
Nota: Debido al gran volumen de los soportes de ejecución de las acciones, en lo que corresponde al numerador,  se reportará en Daruma como evidencia, informes que consoliden la relación del número de acciones ejecutadas en el período objeto de reporte.</t>
  </si>
  <si>
    <t>Cumplir el 100%  de las acciones de apropiación social de la memoria a través de la gestión del conocimiento (conmemoraciones), la pedagogía (visitas guiadas y exposiciones) y las iniciativas de memorias territoriales, para aportar a la consolidación de una cultura de paz, reconciliación y no repetición,  programadas</t>
  </si>
  <si>
    <t>Proyecto de inversión 8094 "Fortalecimiento de las capacidades institucionales y de sociedad civil para la implementación del acuerdo de paz, la memoria y la satisfacción de los derechos de las víctimas del conflicto armado"</t>
  </si>
  <si>
    <t>l indicador presenta un porcentaje de cumplimiento del 75% respecto de la meta nominal establecida para la vigencia 2025. Este resultado obedece a que el reporte correspondiente al primer trimestre no fue avalado por la Oficina Asesora de Planeación, situación que afectó el acumulado anual del indicador.
A corte del cuarto trimestre de 2025, el promedio de cumplimiento de las acciones de apropiación social de la memoria —incluyendo gestión del conocimiento (conmemoraciones), pedagogía (visitas guiadas y exposiciones) e iniciativas de memorias territoriales— se ubicó en 75%.
Para el cierre del año, con corte al 31 de diciembre de 2025, el proceso reportó la ejecución de 196 acciones, correspondientes a la totalidad de las acciones programadas para el periodo, alcanzando el 100% en la relación V2/V1.
Cabe señalar que, en atención al reporte no avalado del primer trimestre, el proceso formuló el Plan de Mejoramiento PA250‑057, orientado a fortalecer la calidad y consistencia de los reportes trimestrales en la herramienta institucional.
A corte del 31 de diciembre de 2025, se registró un total de 196 acciones ejecutadas, cifra equivalente al 100% de las acciones programadas para el período reportado (segundo al cuarto trimestre). No obstante, dado que el primer trimestre no fue validado, el promedio anual de cumplimiento del indicador se mantiene en 75%.
Como acción correctiva, el proceso formuló e implementó el Plan de Mejoramiento PA250‑057, orientado a fortalecer la calidad, oportunidad y consistencia de la información reportada para garantizar el aval de los reportes en los siguientes ciclos de seguimiento.</t>
  </si>
  <si>
    <t>GES_44_V4</t>
  </si>
  <si>
    <t xml:space="preserve">Memorando 3-2024-37119 del 23/12/2024
Memorando de alcance 3-2025-4679 del 13/02/2025
Memorando 3-2025- 5074 del 17/06/2025
</t>
  </si>
  <si>
    <t xml:space="preserve">
Porcentaje de cumplimiento de las acciones de reconciliación y construcción de paz territorial para la implementación del Acuerdo  de Paz en el Distrito</t>
  </si>
  <si>
    <t>Establecer el cumplimiento de las acciones de reconciliación y construcción de paz territorial, por medio de la implementación del Acuerdo de Paz en el Distrito, desarrollando procesos formativos y pedagógicos, acompañamiento técnico y fortalecimiento de capacidades, con el fin de contribuir a la paz y la reconciliación en Bogotá.</t>
  </si>
  <si>
    <t>(Número de actividades de reconciliación y construcción de paz territorial ejecutadas en el periodo/Número de actividades de reconciliación y construcción de paz territorial programadas en el periodo)x100</t>
  </si>
  <si>
    <t>Número de actividades de reconciliación y construcción de paz territorial ejecutadas en el periodo</t>
  </si>
  <si>
    <t>Número de actividades de reconciliación y construcción de paz territorial programadas en el periodo</t>
  </si>
  <si>
    <t>Para el numerador se cuantifican las acciones de reconciliación y construcción de paz territorial, ejecutadas en el período, con base en los soportes de su ejecución. 
Para el denominador se cuantifican las acciones de reconciliación y construcción de paz territorial, programadas en el Documento programación de acciones  de reconciliación y construcción de paz territorial para la implementación del Acuerdo  de Paz</t>
  </si>
  <si>
    <t>Documento de Programación de acciones  de reconciliación y construcción de paz territorial para la implementación del Acuerdo  de Paz. 
Soportes documentales de la ejecución de las acciones de reconciliación y construcción de paz territorial,  como actas, evidencias de reunión, registros de asistencia, registro fotográfico, entre otros, los cuales varían dependiendo de cada acción.</t>
  </si>
  <si>
    <t>Cumplir el 100 % de acciones de reconciliación y construcción de paz territorial para la implementación del Acuerdo Paz en el Distrito programadas</t>
  </si>
  <si>
    <t>El indicador registra un cumplimiento del 92% respecto de la meta nominal establecida para la vigencia 2025. Este resultado corresponde a la ejecución de 46 actividades de reconciliación y construcción de paz territorial para la implementación del Acuerdo de Paz en el Distrito, frente a las 50 actividades programadas para el periodo evaluado.
Las acciones desarrolladas incluyen actividades orientadas a la promoción de la reconciliación, el fortalecimiento de la convivencia y el acompañamiento territorial para la implementación de las medidas del Acuerdo de Paz, cuyos soportes documentales (actas, registros de asistencia, evidencia fotográfica, entre otros) se encuentran disponibles de acuerdo con los lineamientos establecidos por el proceso.
El resultado refleja un avance significativo en la ejecución de las acciones previstas; no obstante, la diferencia frente al total programado sugiere la necesidad de revisar las causas que impidieron la realización de la totalidad de las actividades planteadas, con el fin de fortalecer la planificación y garantizar el cumplimiento pleno en futuros periodos.</t>
  </si>
  <si>
    <t>GES_46_V3</t>
  </si>
  <si>
    <t xml:space="preserve">
Dirección Distrital de Archivo de Bogotá</t>
  </si>
  <si>
    <t>Unidades documentales descritas del patrimonio documental del Distrito Capital en el período</t>
  </si>
  <si>
    <t xml:space="preserve"> Asegurar el acceso y consulta a la ciudadanía, de los fondos y colecciones que custodia el Archivo de Bogotá.</t>
  </si>
  <si>
    <t>(Total acumulado de número de unidades descritas puestas al servicio en el período/No aplica)x100</t>
  </si>
  <si>
    <t>Total acumulado de número de unidades descritas puestas al servicio en el período</t>
  </si>
  <si>
    <t>Es única variable y se genera de la sumatoria mensual de unidades descritas del patrimonio documental de Distrito Capital realizadas.</t>
  </si>
  <si>
    <t>Plan Anual de Organización y Descripción.</t>
  </si>
  <si>
    <t xml:space="preserve">Asegurar el acceso y consulta de "30.000" unidades descritas del patrimonio documental del Distrito Capital, que serán puestas al servicio de la ciudadanía, para la vigencia 2025.
</t>
  </si>
  <si>
    <t>ultimo valor</t>
  </si>
  <si>
    <t>Unidades de descripción</t>
  </si>
  <si>
    <t>Plan Anual de Organización y Descripción</t>
  </si>
  <si>
    <t>Con corte al cierre de la vigencia, se reportó la descripción y puesta al servicio de un total de 30.000 unidades documentales del patrimonio documental del Distrito Capital, de acuerdo con lo establecido en el Plan Anual de Organización y Descripción.
El resultado alcanzado evidencia el cumplimiento del 100% de la meta nominal definida para el período, correspondiente al total de unidades documentales programadas para la vigencia.</t>
  </si>
  <si>
    <t>GES_48_V3</t>
  </si>
  <si>
    <t>Memorando 3-2024-34592 del  5/12/2024 
Memorando de alcance 3-2025-6266 del 28/02/2025</t>
  </si>
  <si>
    <t>Gestión del conocimiento</t>
  </si>
  <si>
    <t>Días hábiles promedio de  respuesta a los informes de encuestas de satisfacción revisados</t>
  </si>
  <si>
    <t>Medir el tiempo promedio (en días hábiles) de respuesta a los informes de encuestas de satisfacción revisados por la Oficina Asesora de Planeación, conforme a los informes allegados por los procesos que aplican el Procedimiento Elaboración y análisis de encuestas (4202000-PR-263).</t>
  </si>
  <si>
    <t>(Sumatoria de días hábiles de respuesta a los informes de encuestas de satisfacción/Número de informes de encuestas de satisfacción recibidos y con respuesta dentro del periodo)x100</t>
  </si>
  <si>
    <t>Sumatoria de días hábiles de respuesta a los informes de encuestas de satisfacción</t>
  </si>
  <si>
    <t>Número de informes de encuestas de satisfacción recibidos y con respuesta dentro del periodo</t>
  </si>
  <si>
    <t xml:space="preserve">Numero </t>
  </si>
  <si>
    <t>A partir de los informes de encuestas de satisfacción allegados a la Oficina Asesora Planeación mediante memorando electrónico, se procede la siguiente manera:
1. Para el numerador: Se calcula la sumatoria de días hábiles de respuesta, teniendo en cuenta la fecha del memorando de ingreso hasta la fecha del memorando de salida para cada caso.
2. Para el denominador: Se identifica la cantidad de informes de encuestas de satisfacción contestados mediante memorando durante el trimestre.
3. Se establece el promedio de respuesta en días hábiles durante el trimestre.
Nota 1: Como resultado de la revisión a los informes se puede generar aprobación o solicitud de ajustes. En ambos casos, los memorandos cuentan para el reporte del indicador.
Nota 2: En los casos donde se reciba un alcance al memorando inicial, se entiende como una nueva solicitud.
Nota 3: La medición se tendrá en cuenta solo por radicados que contengan informes de encuestas de satisfacción.</t>
  </si>
  <si>
    <t>Matriz de seguimiento encuestas de satisfacción.</t>
  </si>
  <si>
    <t>Contestar por parte de la Oficina Asesora de Planeación los informes de encuestas de satisfacción en un promedio de 8 días hábiles.</t>
  </si>
  <si>
    <t>Negativa</t>
  </si>
  <si>
    <t>Número de días hábiles</t>
  </si>
  <si>
    <t xml:space="preserve">Matriz de seguimiento encuestas de satisfacción  con datos de la vigencia 2024, sin tener en cuenta el valor excepcional (21 días), que altera la tendencia. </t>
  </si>
  <si>
    <t>Durante la vigencia evaluada, el tiempo promedio de respuesta a los informes de encuestas de satisfacción revisados fue de 5 días hábiles, calculado sobre un total de 52 informes recibidos y atendidos dentro del período de medición.
Este resultado se ubica por debajo de la meta nominal establecida de 8 días hábiles, evidenciando una respuesta más oportuna de la esperada en la revisión de los informes.</t>
  </si>
  <si>
    <t>GES_49_V3</t>
  </si>
  <si>
    <t>Memorando 3-2024-37119 del 23/12/2024
Memorando de alcance 3-2025-4679 del 13/02/2025
Memorando 3-2025- 14769 del 13/06/2025</t>
  </si>
  <si>
    <t xml:space="preserve">Porcentaje de asistencias técnicas realizadas para el seguimiento a la implementación y actualización del Plan de Acción Distrital, en el marco de la Política Nacional de Víctimas en Bogotá
</t>
  </si>
  <si>
    <t>Realizar asistencias técnicas, por medio del seguimiento a la implementación y actualización del Plan de Acción Distrital y sus planes conexos, con el fin de garantizar el cumplimiento de la Política Nacional de Víctimas en Bogotá.</t>
  </si>
  <si>
    <t>(Número de asistencias técnicas realizadas para seguimiento, implementación y actualización del Plan de Acción Distrital  en el periodo/Número de asistencias técnicas programadas para seguimiento, implementación y actualización del Plan de Acción Distrital en el periodo)x100</t>
  </si>
  <si>
    <t>Número de asistencias técnicas realizadas para seguimiento, implementación y actualización del Plan de Acción Distrital  en el periodo</t>
  </si>
  <si>
    <t>Número de asistencias técnicas programadas para seguimiento, implementación y actualización del Plan de Acción Distrital en el periodo</t>
  </si>
  <si>
    <t>Para el numerador se cuantifican las asistencias técnicas realizadas en el periodo, las cuales se encuentran registradas en las respectivas actas. 
 Para el denominador se cuantifican las asistencias técnicas programadas  para realizar en el periodo; programación registrada en el documento de  Programación  de asistencias técnicas.</t>
  </si>
  <si>
    <t>Documento de Programación de asistencias técnicas.     
Actas de las asistencias técnicas realizadas</t>
  </si>
  <si>
    <t>Cumplir con el 100% de las asistencias técnicas para el seguimiento, implementación y actualización del Plan de Acción Distrital programadas</t>
  </si>
  <si>
    <t>El indicador de eficacia en la realización de asistencias técnicas para el seguimiento, implementación y actualización del Plan de Acción Distrital presentó un cumplimiento del 100% frente a la meta nominal establecida para la vigencia.
De manera acumulada, con corte a diciembre de 2025, se realizaron las 49 asistencias técnicas programadas para las entidades del SDARIV, de acuerdo con el plan de trabajo y los documentos de soporte (programación y actas de asistencia técnica). Este resultado refleja el cumplimiento integral de las actividades previstas para el período evaluado..</t>
  </si>
  <si>
    <t>GES_50_V2</t>
  </si>
  <si>
    <t>Memorandos3-2024-35719 del 13/12/2024</t>
  </si>
  <si>
    <t>Gestión de talento humano</t>
  </si>
  <si>
    <t>Director(a) de Talento Humano</t>
  </si>
  <si>
    <t>Dirección de Talento Humano</t>
  </si>
  <si>
    <t>Porcentaje de satisfacción de las actividades de Bienestar ejecutadas desde el Plan Institucional de Bienestar e Incentivos - PIB.</t>
  </si>
  <si>
    <t>Determinar el nivel de satisfacción de los(as) servidores(as) públicos(as) que participan en las actividades de Bienestar ejecutadas desde el Plan Institucional de Bienestar e Incentivos - PIB.</t>
  </si>
  <si>
    <t>(Sumatoria de los promedios del nivel de satisfacción obtenidos por medio del instrumento de medición aplicado en cada una de las actividades que, desde el Plan Institucional de Bienestar e Incentivos - PIB, se desarrollan, durante el período.//Total de actividades que, desde el Plan Institucional de Bienestar e Incentivos - PIB, se desarrollaron durante el durante el período  )x100</t>
  </si>
  <si>
    <t>Sumatoria de los promedios del nivel de satisfacción obtenidos por medio del instrumento de medición aplicado en cada una de las actividades que, desde el Plan Institucional de Bienestar e Incentivos - PIB, se desarrollan, durante el período.</t>
  </si>
  <si>
    <t xml:space="preserve">/Total de actividades que, desde el Plan Institucional de Bienestar e Incentivos - PIB, se desarrollaron durante el durante el período  </t>
  </si>
  <si>
    <t>Satisfacción usuario</t>
  </si>
  <si>
    <t>Resultado</t>
  </si>
  <si>
    <t>El numerador relaciona la sumatoria de los promedios de los resultados obtenidos a través de la tabulación del instrumento por el cual se mide la satisfacción de cada una de las actividades de bienestar que, desde el Plan Institucional de Bienestar e Incentivos - PIB, se ejecutan y que están contenidas en el cronograma del plan.
El denominador relaciona la cantidad de actividades que, desde el Plan Institucional de Bienestar e Incentivos - PIB, se ejecutan y que están contenidas en el cronograma del plan.</t>
  </si>
  <si>
    <t>Tabulación de instrumento aplicado para medir la satisfacción de las actividades de bienestar que se ejecutan desde el Plan Institucional de Bienestar e Incentivos. Instrumento contenido en el procedimiento 4232000-FT-163 Gestión de Bienestar e Incentivos.</t>
  </si>
  <si>
    <t>Alcanzar un nivel de satisfacción mayor o igual al 80% sobre las actividades de bienestar desarrolladas desde el Plan Institucional de Bienestar e Incentivos - PIB.</t>
  </si>
  <si>
    <t>Reporte del indicador de "Porcentaje de satisfacción de las actividades de Bienestar ejecutadas desde el Plan Institucional de Bienestar e Incentivos - PIB." con ID GES_50, correspondiente al 30 de septiembre de 2024.</t>
  </si>
  <si>
    <t>El indicador de satisfacción de las actividades ejecutadas en el marco del Plan Institucional de Bienestar e Incentivos (PIB) presentó un resultado acumulado del 94%, lo que equivale a un cumplimiento del 118% frente a la meta nominal establecida del 80% para la vigencia.
El resultado del indicador corresponde al promedio de los niveles de satisfacción obtenidos a partir de los instrumentos de medición aplicados en las actividades desarrolladas durante los distintos trimestres de la vigencia, de acuerdo con la metodología definida para su cálculo.
Es importante revisar y ver la opción de ajustar la meta nominal, teniendo en cuenta los resultados de las mediciones.</t>
  </si>
  <si>
    <t>GES_51_V2</t>
  </si>
  <si>
    <t>Porcentaje de satisfacción de las jornadas y/o actividades de capacitación desarrolladas a través de las líneas de autogestión y contratación.</t>
  </si>
  <si>
    <t>Determinar el nivel de satisfacción de los(as) servidores(as) públicos(as) que asisten a las jornadas de capacitación ofertadas desde el Plan Institucional de Capacitación - PIC y que se ejecutan a través de las líneas de autogestión y contratación, con el fin de emprender acciones de mejora en caso de ser necesario.</t>
  </si>
  <si>
    <t>(Sumatoria de los promedios del nivel de satisfacción obtenidos por medio del instrumento de medición aplicado en cada una de las jornadas que, desde el Plan Institucional de Capacitación - PIC, se desarrollan a través de las líneas de autogestión y contratación, durante el período/Total de actividades que, desde el Plan Institucional de Capacitación - PIC, se desarrollaron desde las líneas de autogestión y contratación durante el durante el período  )x100</t>
  </si>
  <si>
    <t>Sumatoria de los promedios del nivel de satisfacción obtenidos por medio del instrumento de medición aplicado en cada una de las jornadas que, desde el Plan Institucional de Capacitación - PIC, se desarrollan a través de las líneas de autogestión y contratación, durante el período</t>
  </si>
  <si>
    <t xml:space="preserve">Total de actividades que, desde el Plan Institucional de Capacitación - PIC, se desarrollaron desde las líneas de autogestión y contratación durante el durante el período  </t>
  </si>
  <si>
    <t>El numerador relaciona la sumatoria de los porcentajes de los promedios de los resultados obtenidos a través de la tabulación del instrumento por el cual se mide la satisfacción de cada una de las jornadas de capacitación que, desde el Plan Institucional de Capacitación - PIC, se ejecutan por medio de las líneas de autogestión y contratación, y que están contenidas en el cronograma del plan.
El denominador relaciona la cantidad de actividades y jornadas de capacitación que, desde el Plan Institucional de Capacitación - PIC, se ejecutan por medio de las líneas de autogestión y contratación, y que están contenidas en el cronograma del plan</t>
  </si>
  <si>
    <t>Tabulación de instrumento aplicado para medir la satisfacción de las actividades - jornadas de capacitación que se ejecutan desde el Plan Institucional de Capacitación. Instrumento dispuesto por el Departamento Administrativo del Servicio Civil Distrital - DASCD.</t>
  </si>
  <si>
    <t>Alcanzar un nivel de satisfacción mayor o igual al 80% sobre las actividades - jornadas de capacitación desarrolladas desde el Plan Institucional de Capacitación - PIC.</t>
  </si>
  <si>
    <t>Reporte del indicador de "Porcentaje de satisfacción de las jornadas y/o actividades de capacitación desarrolladas a través de las líneas de autogestión y contratación." con ID GES_51, correspondiente al 30 de septiembre de 2024.</t>
  </si>
  <si>
    <t>El indicador de satisfacción de las jornadas y/o actividades de capacitación desarrolladas en el marco del Plan Institucional de Capacitación (PIC) presentó un resultado acumulado del 90%, lo que equivale a un cumplimiento del 113% frente a la meta nominal establecida del 80% para la vigencia.
El resultado del indicador corresponde al promedio de los niveles de satisfacción obtenidos a partir de los instrumentos de medición aplicados a las actividades desarrolladas durante los distintos trimestres de la vigencia, de acuerdo con la metodología definida para su cálculo y con el instrumento dispuesto por el Departamento Administrativo del Servicio Civil Distrital.
Es importante revisar y ver la opción de ajustar la meta nominal, teniendo en cuenta los resultados de las mediciones.</t>
  </si>
  <si>
    <t>GES_52_V2</t>
  </si>
  <si>
    <t>Porcentaje de cumplimiento del Plan de Seguridad y Salud en el Trabajo.</t>
  </si>
  <si>
    <t>Determinar el nivel de cumplimiento en la ejecución de las actividades programadas en el  Plan de Seguridad y Salud en el Trabajo de la vigencia, con el fin de emprender acciones de mejora en caso de ser necesario.</t>
  </si>
  <si>
    <t>(Total de actividades del Plan de Seguridad y Salud en el Trabajo ejecutadas  durante el período/Total de actividades del Plan de Seguridad y Salud en el Trabajo programadas para  ejecutar durante el período )x100</t>
  </si>
  <si>
    <t>Total de actividades del Plan de Seguridad y Salud en el Trabajo ejecutadas  durante el período</t>
  </si>
  <si>
    <t xml:space="preserve">Total de actividades del Plan de Seguridad y Salud en el Trabajo programadas para  ejecutar durante el período </t>
  </si>
  <si>
    <t>El numerador relaciona el número de actividades que efectivamente se ejecutaron en el periodo objeto de medición  desde el Plan de Seguridad y Salud en el Trabajo,  y que están contenidas en su respectivo cronograma.
El denominador relaciona la cantidad de actividades que se programaron en el cronograma del plan de Seguridad y Salud en el Trabajo,  para ejecutar  en el periodo objeto de medición y que determinan el marco de acción del plan</t>
  </si>
  <si>
    <t>Reporte de ejecución y avance del Plan de Seguridad y Salud en el Trabajo.</t>
  </si>
  <si>
    <t>Cumplir el 100% de las actividades programadas en el Plan de Seguridad y Salud en el Trabajo de la vigencia.</t>
  </si>
  <si>
    <t xml:space="preserve">Reporte del indicador de "Porcentaje de cumplimiento del Plan de Seguridad y Salud en el Trabajo." con ID GES_52, correspondiente al 30 de septiembre de 2024.   </t>
  </si>
  <si>
    <t>El indicador de eficacia del cumplimiento del Plan de Seguridad y Salud en el Trabajo presentó un resultado del 100%, lo que equivale a un cumplimiento del 125% frente a la meta nominal establecida del 80% para la vigencia.
Con corte al cierre del período evaluado, se ejecutaron la totalidad de las 393 actividades programadas en el Plan de Seguridad y Salud en el Trabajo, conforme a lo reportado en el informe de ejecución y avance del Plan.
El resultado del indicador refleja el cumplimiento integral de la programación definida para el período evaluado.</t>
  </si>
  <si>
    <t>GES_54_2</t>
  </si>
  <si>
    <t>Memorando 3-2024-34592del  5/12/2024 Memorando de alcance 3-2025-6266 del 28/02/2025</t>
  </si>
  <si>
    <t>Jefe Oficina Asesora de Planeación</t>
  </si>
  <si>
    <t>Porcentaje de buenas prácticas y/o lecciones aprendidas documentadas y socializadas.</t>
  </si>
  <si>
    <t>Medir el porcentaje de buenas prácticas y/o lecciones aprendidas documentadas y socializadas durante la vigencia, que han sido identificadas y aprobadas por parte de los directivos en la Entidad.</t>
  </si>
  <si>
    <t>(Sumatoria de buenas prácticas y/o lecciones aprendidas documentadas y socializadas durante la vigencia. / Sumatoria de buenas prácticas y/o lecciones aprendidas identificadas y aprobadas durante la vigencia)*100%</t>
  </si>
  <si>
    <t>Sumatoria de buenas prácticas y/o lecciones aprendidas documentadas y socializadas durante la vigencia.</t>
  </si>
  <si>
    <t>Sumatoria de buenas prácticas y/o lecciones aprendidas identificadas y aprobadas durante la vigencia.</t>
  </si>
  <si>
    <t>Anual</t>
  </si>
  <si>
    <t xml:space="preserve">A partir de los correos o memorandos que anexan las buenas prácticas y/o lecciones aprendidas documentadas y que son remitidos por parte de los directivos a la Oficina Asesora de Planeación, se procede de la siguiente manera:
1. Para el numerador: Se calcula la sumatoria de las buenas prácticas y/o lecciones aprendidas, que han sido documentadas en los formatos (4202000-FT-1311 y 4202000-FT-1312) establecidos y que fueron socializadas de acuerdo con la estrategia definida por la OAP para la vigencia.
2. Para el denominador: Se calcula la sumatoria de las buenas prácticas y/o lecciones aprendidas, que han sido identificadas y aprobadas para luego pasar a la documentación y socialización durante la vigencia.
NOTA: Se tienen en cuenta las buenas prácticas y/o lecciones aprendidas, que surtan las etapas de la planeación operativa establecida por la OAP, para la respectiva vigencia.
</t>
  </si>
  <si>
    <t xml:space="preserve">Archivo excel de seguimiento de buenas prácticas y lecciones aprendidas
Formatos diligenciados 4202000-FT-1311 y 4202000-FT-1312
Presentaciones de socialización </t>
  </si>
  <si>
    <t>Documentar y socializar el 95% de las propuestas de buenas prácticas y/o lecciones aprendidas aprobadas por cada directivo para la vigencia.</t>
  </si>
  <si>
    <t xml:space="preserve">Porcentaje </t>
  </si>
  <si>
    <t>31/12/2024
Nota: la línea base fue calculada teniendo en cuenta el promedio de los resultados obtenidos en las vigencias 2023 (83,33%) y 2024 (100%)</t>
  </si>
  <si>
    <t>El indicador de eficacia en la documentación y socialización de buenas prácticas y lecciones aprendidas presentó un resultado del 100%, lo que equivale a un cumplimiento del 105% frente a la meta nominal establecida del 95% para la vigencia.
Durante la vigencia 2025, la entidad documentó y socializó un total de 13 experiencias, correspondientes a 9 buenas prácticas y 4 lecciones aprendidas, las cuales fueron previamente identificadas y aprobadas por los directivos de las dependencias.
Las actividades de socialización se realizaron en espacios institucionales de gestión del conocimiento, entre los cuales se encuentran la IV sesión de la Mesa Técnica de Apoyo a la Gestión del Conocimiento, la Innovación y la Gestión de la Información Estadística, así como reuniones con enlaces y profesionales de conocimiento de la entidad, de acuerdo con los soportes y formatos establecidos.</t>
  </si>
  <si>
    <t>GES_55</t>
  </si>
  <si>
    <t>Porcentaje de utilización de capacidad instalada para la producción de artes gráficas</t>
  </si>
  <si>
    <t>Medir la eficiencia en la utilización de recursos productivos disponibles para la producción de artes gráficas.</t>
  </si>
  <si>
    <t>(Total de productos impresos en el mes/Total de capacidad instalada o de producción en el mes
)x100</t>
  </si>
  <si>
    <t>Total de productos impresos en el mes</t>
  </si>
  <si>
    <t xml:space="preserve">Total de capacidad instalada o de producción en el mes
</t>
  </si>
  <si>
    <t>El numerador se calcula de: La cantidad de tiros realizados en un mes, corresponde a la suma de tiros de impresión de cada una de las impresoras, el cual se extrae del reporte de planeado vs ejecutado en esos centros de costo, en el aplicativo EMLAZE.
El denominador corresponde la sumatoria de la capacidad instalada o de producción de impresión en cada uno de los centros de costo (Digital y Off set), bajo condiciones de normalidad operativa que garantice la oportuna y adecuada disponibilidad de los recursos productivos de mano de obra, materiales y maquinaria, expresado en tiros impresos.,
Nota: Se define como TIRO: El número de pasadas de una hoja de papel (De cualquier tamaño), por cualquiera de los dispositivos o partes que realizan la impresión de un arte gráfica (Digital u off set)</t>
  </si>
  <si>
    <t>Reporte de tiros impresos en el mes del aplicativo EMLAZE</t>
  </si>
  <si>
    <t>Utilizar como mínimo el 75% de la capacidad instalada  en la producción de artes gráficas</t>
  </si>
  <si>
    <t>Registros históricos disponibles. (aplicativo EMLAZE)</t>
  </si>
  <si>
    <t>El indicador de eficiencia en la utilización de la capacidad instalada para la producción de artes gráficas presentó un resultado del 68%, lo que corresponde a un cumplimiento del 90% frente a la meta nominal establecida del 75% para la vigencia.
Durante el período evaluado, la producción acumulada alcanzó un total de 5.678 MT, frente a una capacidad instalada acumulada de 8.406 MT, de acuerdo con los reportes de tiros impresos registrados en el aplicativo EMLAZE.
El resultado del indicador refleja el nivel de utilización de la capacidad instalada alcanzado durante la vigencia evaluada, conforme a la información consolidada en el sistema de seguimiento.</t>
  </si>
  <si>
    <t>GES_57</t>
  </si>
  <si>
    <t>Memorando3-2024-37203 del 24/12/2024</t>
  </si>
  <si>
    <t>Oficina de Tecnologías de la Información y las comunicaciones</t>
  </si>
  <si>
    <t>Porcentaje de proyectos ejecutados a tiempo y dentro del presupuesto en el marco del Plan Estratégico de Tecnologías de la Información PETI</t>
  </si>
  <si>
    <t>Asegurar que cada uno de los proyectos dentro del Plan Estratégico de Tecnologías de la Información PETI esté avanzando según lo planeado, a partir del seguimiento a los cronogramas y presupuestos definidos identificando posibles problemas o retrasos específicos en cada uno de ellos, con el fin de definir acciones para dar cumplimiento a las metas definidas</t>
  </si>
  <si>
    <t>(Número de proyectos a tiempo y dentro del presupuesto del Plan Estratégico de Tecnologías de la Información PETI/Número total de proyectos del Plan Estratégico de Tecnologías de la Información PETI)x100</t>
  </si>
  <si>
    <t>Número de proyectos a tiempo y dentro del presupuesto del Plan Estratégico de Tecnologías de la Información PETI</t>
  </si>
  <si>
    <t>Número total de proyectos del Plan Estratégico de Tecnologías de la Información PETI</t>
  </si>
  <si>
    <t>El numerador corresponde al número de proyectos que se encuentran a tiempo y dentro del presupuesto planeado de acuerdo con la información reportada por cada responsable de ejecución del proyecto
El denominador corresponde al número total de proyectos de acuerdo con la información del Plan Estratégico de Tecnologías de la Información PETI, adoptado en enero de cada vigencia</t>
  </si>
  <si>
    <t>*Plan Estratégico de Tecnologías de la Información (PETI) y
*Seguimiento Trimestral PETI (4204000-FT-1138)</t>
  </si>
  <si>
    <t>Lograr el 99% en la ejecución del Plan Estratégico de Tecnologías de la Información PETI</t>
  </si>
  <si>
    <t>* Plan Estratégico de Tecnologías de la Información adoptado en enero de cada vigencia
* Cronograma y presupuesto para cada proyecto o herramienta gestión de proyectos</t>
  </si>
  <si>
    <t>El indicador de eficiencia en la ejecución de los proyectos del Plan Estratégico de Tecnologías de la Información (PETI) presentó un resultado del 99,8%, lo que equivale a un cumplimiento del 101% frente a la meta nominal establecida del 99% para la vigencia.
Durante el período evaluado se realizó seguimiento trimestral al avance en tiempo y presupuesto de los proyectos formulados en el marco del PETI, evidenciándose que 63,9 de los 64 proyectos se ejecutaron conforme a los parámetros definidos, de acuerdo con la información registrada en el seguimiento institucional.
Al cierre de la vigencia, se identificaron compromisos asociados a reservas presupuestales pendientes de giro, cuya ejecución financiera se continuará en los primeros meses de la vigencia siguiente, sin que ello afecte el resultado del indicador relacionado con la ejecución en tiempo y dentro del presupuesto del período evaluado.</t>
  </si>
  <si>
    <t>GES_58</t>
  </si>
  <si>
    <t>Memorando 2024-37119  del 23 /12 /2024 
Memorando de alcance 3-2025-4679 del 13/02/2025</t>
  </si>
  <si>
    <t>Porcentaje de personas atendidas en el servicio de acompañamiento psicosocial en la ruta de asistencia, atención y reparación integral</t>
  </si>
  <si>
    <t>Establecer el grado de cumplimiento respecto a la atención a las personas que solicitan el servicio de acompañamiento psicosocial en la ruta de asistencia, atención y reparación integral, mediante seguimiento mensual, con el fin de implementar en caso que aplique las medidas necesarias que aseguren el propósito de mitigar el impacto emocional y la gestión del acceso a la oferta social para la garantía de derechos en contexto de ciudad en el marco de la ruta de asistencia, atención y reparación integral.</t>
  </si>
  <si>
    <t>(Número de personas que recibieron acompañamiento psicosocial en la ruta de asistencia, atención y reparación integral/Número de personas que solicitaron o que manifestaron la necesidad de ser atendidos con acompañamiento psicosocial en la ruta de asistencia, atención y reparación integral)x100</t>
  </si>
  <si>
    <t>Número de personas que recibieron acompañamiento psicosocial en la ruta de asistencia, atención y reparación integral</t>
  </si>
  <si>
    <t>Número de personas que solicitaron o que manifestaron la necesidad de ser atendidos con acompañamiento psicosocial en la ruta de asistencia, atención y reparación integral</t>
  </si>
  <si>
    <t>Para el numerador se cuantifican las personas atendidas en el servicio de acompañamiento psicosocial en la ruta de asistencia, atención y reparación integral ((estrategia psicosocial: orientación psicosocial, atención en crisis, apoyo y acciones psicosociales colectivas) durante el período objeto de reporte; para lo cual se consultará la base de datos generada por el Sistema de Información a Víctimas Bogotá - SIVIC; específicamente el reporte del servicio de acompañamiento psicosocial, generado por el módulo integrado de reportes MIR”.
Para el denominador Se cuantifican las personas que solicitaron o que manifestaron de manera libre y voluntaria la necesidad de ser atendidos con acompañamiento psicosocial en la ruta de asistencia, atención y reparación integral (estrategia psicosocial: orientación psicosocial, atención en crisis, apoyo y acciones psicosociales colectivas) durante el período objeto de reporte; para lo cual se consultará la base de datos generada por el Sistema de Información a Víctimas Bogotá - SIVIC; específicamente el reporte del servicio de acompañamiento psicosocial, generado por el módulo integrado de reportes MIR”.</t>
  </si>
  <si>
    <t>Base de datos del Módulo Integrado de Reportes - MIR del Sistema de Información de Victimas - SIVIC</t>
  </si>
  <si>
    <t>Atender el 100% de víctimas que demanden el servicio de acompañamiento psicosocial en la ruta de asistencia, atención y reparación integral</t>
  </si>
  <si>
    <t>99,99%</t>
  </si>
  <si>
    <t>Base de datos del Módulo Integrado de Reportes - MIR del Sistema de Información de Victimas - SIVIC (Reporte de diciembre 2022 a diciembre 2024)</t>
  </si>
  <si>
    <t>El indicador de demanda del servicio de acompañamiento psicosocial presentó un cumplimiento del 100% frente a la meta nominal establecida para la vigencia.
Con corte a diciembre de 2025, se atendieron la totalidad de las 15.330 personas únicas que solicitaron o manifestaron la necesidad de recibir acompañamiento psicosocial en el marco de la ruta de asistencia, atención y reparación integral, de acuerdo con los registros del Módulo Integrado de Reportes – MIR del Sistema de Información de Víctimas (SIVIC).
Las atenciones realizadas incluyeron orientación psicosocial, apoyo emocional, atención en crisis y acciones psicosociales de carácter individual y colectivo, lo cual permitió dar respuesta integral a la demanda presentada durante la vigencia</t>
  </si>
  <si>
    <t xml:space="preserve">Programación de las actividades </t>
  </si>
  <si>
    <t>Plan de acción integrado 2025</t>
  </si>
  <si>
    <t>Aprobado en Comité Insitucional de Gestión y Desempeño del 30 de enero de 2025.</t>
  </si>
  <si>
    <t>Seguimiento enero a marzo</t>
  </si>
  <si>
    <t>Seguimiento abril a junio</t>
  </si>
  <si>
    <t>Seguimiento julio a septiembre</t>
  </si>
  <si>
    <t>Seguimiento octubre a diciembre</t>
  </si>
  <si>
    <t>Seguimiento enero a junio (I semestre)</t>
  </si>
  <si>
    <t>Seguimiento ACUMULADO VIGENCIA</t>
  </si>
  <si>
    <t>Nombre del plan institucional y estratégico</t>
  </si>
  <si>
    <t>Dependencia</t>
  </si>
  <si>
    <t>ID DARUMA</t>
  </si>
  <si>
    <t>Actividad</t>
  </si>
  <si>
    <t>Ponderación</t>
  </si>
  <si>
    <t>Variable</t>
  </si>
  <si>
    <t>Enero</t>
  </si>
  <si>
    <t>Febrero</t>
  </si>
  <si>
    <t>Marzo</t>
  </si>
  <si>
    <t>Abril</t>
  </si>
  <si>
    <t>Mayo</t>
  </si>
  <si>
    <t>Junio</t>
  </si>
  <si>
    <t>Julio</t>
  </si>
  <si>
    <t>Agosto</t>
  </si>
  <si>
    <t>Septiembre</t>
  </si>
  <si>
    <t>Octubre</t>
  </si>
  <si>
    <t>Noviembre</t>
  </si>
  <si>
    <t>Diciembre</t>
  </si>
  <si>
    <t>AVANCE ACUMULADO</t>
  </si>
  <si>
    <t>Programación 
I trimestre</t>
  </si>
  <si>
    <t>Ejecución 
I trimestre</t>
  </si>
  <si>
    <t>% de avance 
I trimestre</t>
  </si>
  <si>
    <t>Programación 
II trimestre</t>
  </si>
  <si>
    <t>Ejecución 
II trimestre</t>
  </si>
  <si>
    <t>% de avance 
II trimestre</t>
  </si>
  <si>
    <t>Programación 
III trimestre</t>
  </si>
  <si>
    <t>Ejecución 
III trimestre</t>
  </si>
  <si>
    <t>% de avance 
III trimestre</t>
  </si>
  <si>
    <t>Programación 
IV trimestre</t>
  </si>
  <si>
    <t>Ejecución 
IV trimestre</t>
  </si>
  <si>
    <t>% de avance 
IV trimestre</t>
  </si>
  <si>
    <t>Programación</t>
  </si>
  <si>
    <t>Ejecución</t>
  </si>
  <si>
    <t>% de avance</t>
  </si>
  <si>
    <t>Programación 
2025</t>
  </si>
  <si>
    <t>Ejecución acumulada
2025</t>
  </si>
  <si>
    <t>% de avance 
2025</t>
  </si>
  <si>
    <t>Programa de Transparencia y Ética Pública</t>
  </si>
  <si>
    <t xml:space="preserve">Formular el Programa de Transparencia y Ética Pública para la vigencia  2025 y realizar un monitoreo mensual (mes vencido). </t>
  </si>
  <si>
    <t>% PROGRAMADO</t>
  </si>
  <si>
    <t>Se formuló y publicó en el menú de transparencia de la página web de la entidad el Programa de Transparencia y Ética Pública - PTEP 2025 (versión 01).
. 
Se actualizó y publicó la versión 02 del Programa de Transparencia y Ética Pública-(vigencia 2025) en el menú de transparencia de la página web de la entidad.
Se actualizó y publicó la versión 03 del Programa de Transparencia y Ética Pública-(vigencia 2025) en el menú de transparencia de la página web de la entidad.
Se actualizó y publicó la versión 04 del Programa de Transparencia y Ética Pública (vigencia 2025) en el menú de transparencia de la página web de la entidad.
Se realizó el monitoreo mensual (mes vencido) al Programa de Transparencia y Ética Pública - PTEP vigencia 2025 para los meses de enero, febrero, marzo, abri, mayo, junio, julio, agosto, septiembre, octubre y noviembre.</t>
  </si>
  <si>
    <t>ENTREGABLES</t>
  </si>
  <si>
    <t>Programa de transparencia y Ética Pública publicado</t>
  </si>
  <si>
    <t>Informe de monitoreo</t>
  </si>
  <si>
    <t>% EJECUTADO</t>
  </si>
  <si>
    <t>% CUMPLIMIENTO</t>
  </si>
  <si>
    <t>AVANCE PARA EL PERIODO</t>
  </si>
  <si>
    <t>Se formuló y publicó en el menú de transparencia de la página web de la entidad el Programa de Transparencia y Ética Pública - PTEP 2025</t>
  </si>
  <si>
    <t>Se realizó el monitoreo (mes vencido) al Programa de Transparencia y Ética Pública - PTEP vigencia 2025. Se actualizó y publicó la versión 02 del Programa de Transparencia y Ética Pública-(vigencia 2025) en el menú de transparencia de la página web de la entidad.</t>
  </si>
  <si>
    <t>Se realizó el monitoreo (mes vencido) al Programa de Transparencia y Ética Pública - PTEP vigencia 2025.</t>
  </si>
  <si>
    <t>Se realizó el monitoreo (mes vencido) al Programa de Transparencia y Ética Pública - PTEP vigencia 2025. Se actualizó y publicó la versión 03 del Programa de Transparencia y Ética Pública-(vigencia 2025) en el menú de transparencia de la página web de la entidad.</t>
  </si>
  <si>
    <t>Se realizó el monitoreo (mes vencido) al Programa de Transparencia y Ética Pública - PTEP vigencia 2025.
Evidencia: Informe de monitoreo (agosto)</t>
  </si>
  <si>
    <t xml:space="preserve">Se realizó el monitoreo mensual (mes vencido) al Programa de Transparencia y Ética Pública - PTEP. Se actualizó y publicó la versión 04 del Programa de Transparencia y Ética Pública (vigencia 2025) en el menú de transparencia y acceso a la información pública de la página web de la entidad.
Evidencia: Informe de monitoreo septiembre 2025
</t>
  </si>
  <si>
    <t>Se realizó el monitoreo mensual (mes vencido) al Programa de Transparencia y Ética Pública - PTEP vigencia 2025. 
Evidencia: Informe de monitoreo octubre 2025</t>
  </si>
  <si>
    <t>Se realizó el monitoreo mensual (mes vencido) al Programa de Transparencia y Ética Pública - PTEP vigencia 2025. 
Evidencia: Informe de monitoreo noviembre 2025</t>
  </si>
  <si>
    <t>Plan Institucional de Participación Ciudadana</t>
  </si>
  <si>
    <t xml:space="preserve">Formular el Plan Institucional de Participación Ciudadana  y realizar un monitoreo trimestral (mes vencido). </t>
  </si>
  <si>
    <t>Se formuló y publicó en el menú de transparencia de la página web de la entidad el Plan Institucional de Participación Ciudadana 2025.
Se actualizó el Plan Institucional de Participación Ciudadana 2025 y se publicó la versión 02 en el menú de transparencia de la página web de la entidad.
Se realizó monitoreo trimestral (enero-marzo), (abril-junio) y (julio-septiembre) al Plan Institucional de Participación Ciudadana - PIPC vigencia 2025.</t>
  </si>
  <si>
    <t xml:space="preserve">Plan Institucional de Participación Ciudadana publicado  </t>
  </si>
  <si>
    <t>Informe de monitoreo trimestral</t>
  </si>
  <si>
    <t>Se formuló y publicó en el menú de transparencia de la página web de la entidad el Plan Institucional de Participación Ciudadana 2025</t>
  </si>
  <si>
    <t>Se realizó el monitoreo trimestral (enero-marzo) al Plan Institucional de Participación Ciudadana - PIPC vigencia 2025.</t>
  </si>
  <si>
    <t>Se realizó el monitoreo trimestral (abril-junio) al Plan Institucional de Participación Ciudadana - PIPC vigencia 2025.</t>
  </si>
  <si>
    <t xml:space="preserve">Se realizó el monitoreo trimestral (julio-septiembre) al Plan Institucional de Participación Ciudadana - PIPC vigencia 2025. Se actualizó el plan y se publicó la versión 02 en el menú de transparencia y acceso a la información pública de la página web de la entidad.
Evidencia: Informe de monitoreo trimestral (julio-septiembre).
</t>
  </si>
  <si>
    <t>Plan Estratégico de Talento Humano</t>
  </si>
  <si>
    <t>Formular el Plan Estratégico de Talento Humano  para la vigencia 2025 y realizar seguimiento a la implementación</t>
  </si>
  <si>
    <t xml:space="preserve">Adopción del Plan Estratégico de Talento Humano 2025 y los cinco (5) planes que conforman.
Con corte a diciembre de 2025, se realizaron las actividades tendientes al seguimiento de la implementación del Plan Estratégico de Talento Humano a través del Comité Institucional de Gestión y Desempeño y a los reportes publicados en la Página Web de la Entidad. 
</t>
  </si>
  <si>
    <t>Plan Estratégico de Talento Humano para la vigencia 2025.
Acta del Comité Institucional de Gestión y Desemepeño con la aprobación del plan</t>
  </si>
  <si>
    <t>Reporte de seguimiento de las actividades desarrolladas en el  Plan Estratégico de Talento Humano</t>
  </si>
  <si>
    <t xml:space="preserve"> En enero de 2025 se realizaron las actividades tendientes a la adopción del Plan Estratégico de Talento Humano a través del Comité Institucional de Gestión y Desempeño. Evidencias: Resolución 034 de 2025</t>
  </si>
  <si>
    <t>Con corte a junio de 2025 se realizaron las actividades tendientes al seguimiento de la implementación del Plan Estratégico de Talento Humano a través del Comité Institucional de Gestión y Desempeño y a los reportes publicados en la página Web de la entidad. Evidencias: Seguimientos Primer trimestre 2025: Plan Anual de Vacantes y Plan de Previsión de RRHH: De acuerdo al procedimiento Gestión Organizacional establecido, los seguimientos a estos planes se realizan de manera anual. Capacitación: https://secretariageneral.gov.co/transparencia-y-acceso-la-informacion-publica/plan-de-accion/plan-de-capacitacion Bienestar e Integridad:https://secretariageneral.gov.co/transparencia-y-acceso-la-informacion-publica/plan-de-accion/plan-de-bienestar SST: https://secretariageneral.gov.co/transparencia-y-acceso-la-informacion-publica/plan-de-accion/plan-de-seguridad-y-salud Para el segundo trimestre de 2025 se envía la presentación del Comité de Gestión y Desempeño que da cuenta del seguimiento realizado, los informes serán publicados en los enlaces mencionados.</t>
  </si>
  <si>
    <t xml:space="preserve">Con corte a diciembre de 2025, se realizaron las actividades tendientes al seguimiento de la implementación del Plan Estratégico de Talento Humano a través del Comité Institucional de Gestión y Desempeño y a los reportes publicados en la Página Web de la Entidad. </t>
  </si>
  <si>
    <t>Plan de Anual de Vacantes</t>
  </si>
  <si>
    <t>Efectuar el reporte a través de SIMO de la Oferta Pública de Empleos de Carrera - OPEC correspondientes a las vacantes definitivas que se generen.</t>
  </si>
  <si>
    <t>Reporte de sesenta y ocho (68) vacantes, a través de SIMO 4.0, para ser provistas por medio del mérito.</t>
  </si>
  <si>
    <t>Soporte reporte de Oferta Pública de Empleos de Carrera - OPEC a través de SIMO 4.0 o el canal que la CNSC disponga</t>
  </si>
  <si>
    <t>El proceso no reportó dentro de los tiempos establecidos y se remitió memorando 3-2025-4975 del 17/02/2025.</t>
  </si>
  <si>
    <t>En enero de 2025, desde el procedimiento de Gestión Organizacional, se realizó la identificación de las vacantes definitivas de empleos de carrera administrativa en la Planta de la entidad. Evidencia: archivo con la relación de empleos de carrera administrativa en vacancia definitiva reportados.</t>
  </si>
  <si>
    <t>Desde el procedimiento de Gestión Organizacional, se realizó la identificación de las vacantes definitivas de empleos de carrera administrativa en la Planta de la entidad. Para el periodo de marzo de 2025 fueron reportadas 2 vacantes en el aplicativo SIMO. Evidencia: archivo con la relación de empleos de carrera administrativa en vacancia definitiva reportados en el aplicativo SIMO.</t>
  </si>
  <si>
    <t>Desde el procedimiento de Gestión Organizacional, se realizó la identificación de las vacantes definitivas de empleos de carrera administrativa en la Planta de la entidad. Para el periodo de abril y mayo de 2025 fueron reportadas 8 vacantes en el aplicativo SIMO. Evidencia: archivo con la relación de empleos de carrera administrativa en vacancia definitiva reportados en el aplicativo SIMO.</t>
  </si>
  <si>
    <t xml:space="preserve"> Desde el procedimiento de Gestión Organizacional, se realizó la identificación de las vacantes definitivas de empleos de carrera administrativa en la Planta de la entidad. Para el periodo de junio y julio de 2025 fueron reportadas 6 vacantes en el aplicativo SIMO. Evidencia: archivo con la relación de empleos de carrera administrativa en vacancia definitiva reportados en el aplicativo SIMO.</t>
  </si>
  <si>
    <t>Desde el procedimiento de Gestión Organizacional, se realizó la identificación de las vacantes definitivas de empleos de carrera administrativa en la Planta de la entidad. Para el periodo de agosto y septiembre de 2025 fueron reportadas 6 vacantes en el aplicativo SIMO. Evidencia: archivo con la relación de empleos de carrera administrativa en vacancia definitiva reportados en el aplicativo SIMO.</t>
  </si>
  <si>
    <t>Desde el procedimiento de Gestión Organizacional, se realizó la identificación de las vacantes definitivas de empleos de carrera administrativa en la Planta de la entidad. Para el periodo de octubre y noviembre de 2025, fueron reportadas 21 vacantes en el aplicativo SIMO. Evidencia: archivo con la relación de empleos de carrera administrativa en vacancia definitiva reportados en el aplicativo SIMO.</t>
  </si>
  <si>
    <t>Calcular indicador de cubrimiento de vacantes durante el periodo a reportar.</t>
  </si>
  <si>
    <t xml:space="preserve">Se realizó el cálculo del indicador de poblamiento de la planta, así:
Enero 2025: 84,88%
Febrero 2025: 83,88%
Marzo 2025: 84,59%
Abril 2025: 84,31%
Mayo 2025: 84,59%
Junio 2025: 84,45%
Julio 2025: 83,74%
Agosto 2025: 83,88%
Septiembre 2025: 84,02%
Octubre 2025: 81,80%
Noviembre 2025: 81,25% 
Diciembre 2025: 81,66 %
</t>
  </si>
  <si>
    <t>Indicador del período calculado.</t>
  </si>
  <si>
    <t>El proceso no reportó dentro de los tiempos establecidos y se remitió memorando 3-2025-4975 del 17/02/2025</t>
  </si>
  <si>
    <t xml:space="preserve"> En enero de 2025 se realizó el cálculo del indicador de poblamiento de la planta de la entidad obteniendo un resultado del 84,88%. En febrero de 2025 se realizó el cálculo del indicador de poblamiento de la planta de la entidad obteniendo un resultado del 83,88%. Evidencia: Indicador de poblamiento de la planta de empleos de la Secretaría General de la Alcaldía Mayor de Bogotá, D.C., calculado para los meses de enero y febrero de 2025.</t>
  </si>
  <si>
    <t>En marzo de 2025 se realizó el cálculo del indicador de poblamiento de la planta de la entidad obteniendo un resultado del 84,59%. Evidencia: Indicador de poblamiento de la planta de empleos de la Secretaría General de la Alcaldía Mayor de Bogotá, D.C., calculado para marzo de 2025.</t>
  </si>
  <si>
    <t>El proceso no reportó dentro de los tiempos establecidos. Se remitió memorando 3-2025-12165 del 15/05/2025.</t>
  </si>
  <si>
    <t>En abril de 2025 se realizó el cálculo del indicador de poblamiento de la planta de la entidad obteniendo un resultado del 84,31%. Evidencia: Indicador de poblamiento de la planta de empleos de la Secretaría General de la Alcaldía Mayor de Bogotá, D.C., calculado para abril de 2025.
En mayo de 2025 se realizó el cálculo del indicador de poblamiento de la planta de la entidad obteniendo un resultado del 84,59%. Evidencia: Indicador de poblamiento de la planta de empleos de la Secretaría General de la Alcaldía Mayor de Bogotá, D.C., calculado para mayo de 2025.</t>
  </si>
  <si>
    <t>En junio de 2025 se realizó el cálculo del indicador de poblamiento de la planta de la entidad obteniendo un resultado del 84,45%. Evidencia: Indicador de poblamiento de la planta de empleos de la Secretaría General de la Alcaldía Mayor de Bogotá, D.C., calculado para junio de 2025.</t>
  </si>
  <si>
    <t>En julio de 2025 se realizó el cálculo del indicador de poblamiento de la planta de la entidad obteniendo un resultado del 83,74%. Evidencia: Indicador de poblamiento de la planta de empleos de la Secretaría General de la Alcaldía Mayor de Bogotá, D.C., calculado para julio de 2025.</t>
  </si>
  <si>
    <t>En agosto de 2025 se realizó el cálculo del indicador de poblamiento de la planta de la entidad obteniendo un resultado del 83,88%. Evidencia: Indicador de poblamiento de la planta de empleos de la Secretaría General de la Alcaldía Mayor de Bogotá, D.C., calculado paraagosto de 2025.</t>
  </si>
  <si>
    <t>Se realizó el cálculo del indicador de poblamiento de la planta de la entidad obteniendo un resultado del 84,02%. Evidencia: Indicador de poblamiento de la planta de empleos de la Secretaría General de la Alcaldía Mayor de Bogotá, D.C., calculado para septiembre de 2025.</t>
  </si>
  <si>
    <t xml:space="preserve"> En octubre de 2025, se realizó el cálculo del indicador de poblamiento de la planta de la entidad, obteniendo un resultado del 81,80%. Evidencia: Indicador de poblamiento de la planta de empleos de la Secretaría General de la Alcaldía Mayor de Bogotá, D.C., calculado para octubre de 2025.</t>
  </si>
  <si>
    <t>En noviembre de 2025, se realizó el cálculo del indicador de poblamiento de la planta de la entidad, obteniendo un resultado del 81,25%. Evidencia: Indicador de poblamiento de la planta de empleos de la Secretaría General de la Alcaldía Mayor de Bogotá, D.C., calculado para noviembre de 2025.</t>
  </si>
  <si>
    <t>En diciembre de 2025, se realizó el cálculo del indicador de poblamiento de la planta de la entidad, obteniendo un resultado del 81,66%. Evidencia: Indicador de poblamiento de la planta de empleos de la Secretaría General de la Alcaldía Mayor de Bogotá, D.C., calculado para diciembre de 2025.</t>
  </si>
  <si>
    <t>Plan de Previsión de Recursos Humanos</t>
  </si>
  <si>
    <t>Identificar las vacantes definitivas y temporales de los empleos de la Secretaría durante el periodo a reportar.</t>
  </si>
  <si>
    <t>Se realizó la identificación de las vacantes tanto definitivas como temporales de la planta de empleos de la Entidad:
Enero 2025: 163 vacantes definitivas y 211 vacantes temporales (*)
Febrero 2025: 168 vacantes definitivas y 202 vacantes temporales (*)
Marzo 2025: 168 vacantes definitivas y 204 vacantes temporales (*)
Abril 2025: 150 vacantes definitivas y 184 vacantes temporales (*)
Mayo 2025: 185 vacantes definitivas y 182 vacantes temporales (*)
Junio 2025: 190 vacantes definitivas y 178 vacantes temporales (*)
Julio 2025: 194 vacantes definitivas y 174 vacantes temporales (*)
Agosto 2025: 193 vacantes definitivas y 172 vacantes temporales (*)
Septiembre 2025: 196 vacantes definitivas y 189 vacantes temporales (*)
Octubre 2025: 219 vacantes definitivas y 209 vacantes temporales (*)
Noviembre 2025: 218 vacantes definitivas y 207 vacantes temporales (*) 
Diciembre 2025: 222 vacantes definitivas y 196 vacantes temporales (*) 
(*) Las vacantes definitivas de empleos de carrera administrativa y las va
(*) Las vacantes definitivas de empleos de carrera administrativa y las vacantes temporales pueden estar provistas a través de nombramientos en encargo o provisionales</t>
  </si>
  <si>
    <t>Archivo con vacancias definitivas y temporales generadas en el período a reportar</t>
  </si>
  <si>
    <t>En enero de 2025, desde el procedimiento de Gestión Organizacional, se realizó la identificación de las vacantes definitivas y temporales de empleos de carrera administrativa contenidas en la planta de empleos de la Secretaría General de la Alcaldía Mayor de Bogotá, D.C. En febrero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a 31 de enero de 2025 y 28 de febrero de 2025.</t>
  </si>
  <si>
    <t>En MARZO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a 31 de MARZO de 2025.</t>
  </si>
  <si>
    <t>En ABRIL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a 30 de abril de 2025.</t>
  </si>
  <si>
    <t>En MAYO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31 de mayo de 2025.</t>
  </si>
  <si>
    <t xml:space="preserve"> En JUNIO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t>
  </si>
  <si>
    <t>En JULIO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31 de julio de 2025</t>
  </si>
  <si>
    <t>En AGOSTO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31 de agosto de 2025</t>
  </si>
  <si>
    <t>En SEPTIEMBRE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30 de septiembre de 2025</t>
  </si>
  <si>
    <t xml:space="preserve"> En octubre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31 de octubre de 2025</t>
  </si>
  <si>
    <t xml:space="preserve"> En noviembre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30 de noviembre de 2025.</t>
  </si>
  <si>
    <t xml:space="preserve"> En diciembre de 2025, desde el procedimiento de Gestión Organizacional, se realizó la identificación de las vacantes definitivas y temporales de empleos de carrera administrativa contenidas en la planta de empleos de la Secretaría General de la Alcaldía Mayor de Bogotá, D.C. Evidencia: Archivo con la relación de empleos de carrera administrativa en vacancia definitiva y temporal a 31 de diciembre de 2025.</t>
  </si>
  <si>
    <t>Plan Institucional de Capacitación</t>
  </si>
  <si>
    <t>Medir la satisfacción promedio de las jornadas de capacitación ejecutadas durante el período a reportar a través de las líneas de contratación y de autogestión.</t>
  </si>
  <si>
    <t xml:space="preserve">A 31 de diciembre de 2025, la satisfacción de los(as) servidores(as) que participaron en las actividades desarrollados en el marco del Plan Institucional de Capacitación – PIC 2025, corresponde para primer trimestre al 91,02%, para el segundo trimestre al 87.89%, para el tercer trimestre 92.53% y para el cuarto trimestre 90,25% 
</t>
  </si>
  <si>
    <t>Documento que contenga la información de la satisfacción promedio de las jornadas de capacitación objeto de evaluación durante el período a reportar.</t>
  </si>
  <si>
    <t>Se encuentra en ajuste por parte de la Dirección de Talento Humano</t>
  </si>
  <si>
    <t>Durante el 1° trimestre de 2025 se realizó la medición de la satisfacción de los(as) servidores(as) que participaron en las actividades del Plan Institucional de Capacitación – PIC 2025 que se desarrollaron durante las mensualidades de enero, febrero y marzo de 2025 bajo la línea de autogestión y que, de conformidad con lo definido en el procedimiento 42232000-PR-164 Gestión de la formación y la capacitación, son objeto de aplicación de la encuesta de satisfacción.</t>
  </si>
  <si>
    <t>Durante el 2° trimestre de 2025 se realizó la medición de la satisfacción de los(as) servidores(as) que participaron en las actividades del Plan Institucional de Capacitación – PIC 2025 que se desarrollaron durante las mensualidades de abril, mayo y junio de 2025 y que, de conformidad con lo definido en el procedimiento 42232000-PR-164 Gestión de la formación y la capacitación, son objeto de aplicación de la encuesta de satisfacción. En total se midió la satisfacción a 18 actividades de 43 actividades desarrolladas, se precisa que las no se les mide la satisfacciónes por lo siguiente: 1. Cursos dados u ofrecidos por entidades diferentes a la Secretaría General y que no son de manejo interno; 2. Cursos dados por escuelas virtuales y curso de inducción.</t>
  </si>
  <si>
    <t>Durante el 3° trimestre de 2025 se realizó la medición de la satisfacción de los(as) servidores(as) que participaron en las actividades del Plan Institucional de Capacitación – PIC 2025 que se desarrollaron durante las mensualidades de julio, agosto y septiembre de 2025 y que, de conformidad con lo definido en el procedimiento 42232000-PR-164 Gestión de la formación y la capacitación, son objeto de aplicación de la encuesta de satisfacción. En total se midió la satisfacción a 19 actividades de 24 actividades desarrolladas, se precisa que las no se les mide la satisfacciónes por lo siguiente: 1. Cursos dados u ofrecidos por entidades diferentes a la Secretaría General y que no son de manejo interno; 2. Cursos dados por escuelas virtuales y curso de inducción.</t>
  </si>
  <si>
    <t xml:space="preserve"> Durante el 4° trimestre de 2025 se realizó la medición de la satisfacción de los(as) servidores(as) que participaron en las actividades del Plan Institucional de Capacitación – PIC 2025 que se desarrollaron durante los meses de octubre, noviembre y diciembre de 2025 y que, de conformidad con lo definido en el Procedimiento 42232000-PR-164, Gestión de la Formación y la Capacitación, son objeto de aplicación de la encuesta de satisfacción. En total se midió la satisfacción a 8 actividades de 32 actividades desarrolladas, se precisa que las no se les mide las satisfacciones por lo siguiente: 1. Cursos dados u ofrecidos por entidades diferentes a la Secretaría General y que no son de manejo interno; 2. Cursos dados por escuelas virtuales y curso de inducción.</t>
  </si>
  <si>
    <t xml:space="preserve">Plan de Incentivos Institucionales </t>
  </si>
  <si>
    <t>Medir la satisfacción promedio de las actividades que, desde el Plan Institucional de Bienestar - PIB, son objeto de evaluación.</t>
  </si>
  <si>
    <t xml:space="preserve">Avance acumulado: Se realizó la ejecución del Plan Institucional de Bienestar - PIB 2025, el cual hace parte integral del Plan Estratégico de Talento Humano de la Entidad; se realizó la medición de la satisfacción promedio de las actividades que, desde el PIB, son objeto de evaluación: 
Primer Trimestre 2025: 86.74% 
Segundo trimestre 2025: 97.31% 
Tercer Trimestre 2025: 97.49% 
Cuarto Trimestre 2025: 90.37% 
</t>
  </si>
  <si>
    <t>Documento que contenga la informació de la satisfacción promedio de las actividades de bienestar objeto de evaluación durante el período a reportar.</t>
  </si>
  <si>
    <t>Se encuentra en ajuste por parte de la Dirección de Talento Humano. Se remitió memorando 3-2025-12165 del 15/05/2025.</t>
  </si>
  <si>
    <t>Durante el 1° trimestre de 2025 se realizó la medición de la satisfacción de los(as) servidores(as) que participaron en las actividades del Plan Institucional de Bienestar – PIB 2025 que se desarrollaron durante las mensualidades de enero, febrero, y marzo de 2025 y que, de conformidad con lo definido en el procedimiento 42232000-PR-163 Gestión de Bienestar e Incentivos, son objeto de aplicación de la evaluación actividades de bienestar por medio del formato 4232000-FT-192. Evidencias: archivo de Excel con la información consolidada de la evaluación de una actividad de bienestar que se desarrolló durante el primer trimestre de 2025.</t>
  </si>
  <si>
    <t>Durante el segundo trimestre del año 2025 se midió la satisfacción de once (11) actividades programada en el Plan de Bienestar e incentivos, cuyo resultado fue del 97.31%. En total se desarollaron 11 actividades</t>
  </si>
  <si>
    <t>Durante el tercer trimestre del año 2025 se midió la satisfacción de ocho (8) actividades programada en el Plan de Bienestar e incentivos, cuyo resultado fue del 97.49%. En total se desarollaron 8 actividades.</t>
  </si>
  <si>
    <t>Durante el cuarto trimestre del año 2025 se midió la satisfacción de doce (12) actividades programadas en el Plan de Bienestar e incentivos, cuyo resultado fue del 90.37%.</t>
  </si>
  <si>
    <t>Plan de Trabajo Anual en Seguridad y Salud en el Trabajo</t>
  </si>
  <si>
    <t>Ejecutar las actividades programadas en el cronograma del Plan de Seguridad y Salud en el Trabajo para la vigencia 2024.</t>
  </si>
  <si>
    <t>Ejecución de 393 actividades programadas desde el cronograma del Plan de Seguridad y Salud en el Trabajo 2025 (Primer Trimestre 90 actividades ejecutadas, Segundo trimestre 107 actividades ejecutadas, Tercer trimestre 103 actividades ejecutadas y Cuarto trimestre 93 actividades ejecutadas).</t>
  </si>
  <si>
    <t>Herramienta de seguimiento de las actividades programadas en el plan</t>
  </si>
  <si>
    <t>Durante el 1° trimestre de 2025 se realizó la ejecución de las actividades programadas durante las mensualidades de enero, febrero y marzo de 2025</t>
  </si>
  <si>
    <t>Durante el 2° trimestre de 2025 se realizó la ejecución de las actividades programadas durante las mensualidades de abril, mayo y junio de 2025.</t>
  </si>
  <si>
    <t xml:space="preserve"> Durante el tercer trimestre de 2025 se realizó la ejecución de las actividades programadas durante las mensualidades de julio, agosto y septiembre de 2025.</t>
  </si>
  <si>
    <t>Durante el cuarto trimestre de 2025 se realizó la ejecución de las actividades programadas durante los meses de octubre, noviembre y diciembre de 2025.</t>
  </si>
  <si>
    <t>Plan Institucional de Archivos de la Entidad –PINAR</t>
  </si>
  <si>
    <t xml:space="preserve">Actualizar y realizar seguimiento al plan Institucional de Archivos PINAR </t>
  </si>
  <si>
    <t>Porcentaje de Avance Acumulado: 100%
Se avanzo con el reporte de avance del Plain Institucional de Archivos - PINAR.</t>
  </si>
  <si>
    <t>Propuesta documento PINAR</t>
  </si>
  <si>
    <t>Documento PINAR Acto Administrativo de Adopción</t>
  </si>
  <si>
    <t xml:space="preserve">Informe de seguimiento al plan Institucional de Archivos PINAR </t>
  </si>
  <si>
    <t>e estructuró la propuesta de PINAR para la vigencia 2025 - 2028 mediante la realización de mesas técnicas con el equipo. Dificultades presentadas: Durante el período reportado no se presentaron inconvenientes para el desarrollo de las tareas.</t>
  </si>
  <si>
    <t>Se avanzo con el documento PINAR validado por la Mesa Técnica de Archivo y Seguridad de la Información con la resolución de adopción proyectada el cual se llevará al Comité Institucional de Gestión y Desempeño en Julio 2025.</t>
  </si>
  <si>
    <t>Se da avance del 30% con lo cual se da cumplimiento lo programado para la vigencia con el reporte de avance del Plain Institucional de Archivos - PINAR 25%. y un 5% pendiente del reporte del segundo trimestre para lo cual se presenta versión final del PINAR y Resolución de adopción.</t>
  </si>
  <si>
    <t xml:space="preserve">Se da avance del 25 con lo cual se da cumplimiento lo programado para la vigencia con el reporte de avance del Plain Institucional de Archivos - PINAR 25%. </t>
  </si>
  <si>
    <t>Gestionar  y trámitar los  actos administrativos</t>
  </si>
  <si>
    <t>PORCENTAJE DE AVANCE ACUMULADO: 100%
AVANCE: Se cumplió con la gestión y trámite de los actos administrativos de los meses de octubre a diciembre.</t>
  </si>
  <si>
    <t xml:space="preserve">Informe Gestión y trámite de actos administrativos </t>
  </si>
  <si>
    <t>Se realzó la gestión y trámite de los actos administrativos de enero a marzo consolidando</t>
  </si>
  <si>
    <t>Se realzó la gestión y trámite de los actos administrativos de abril a junio consolidando</t>
  </si>
  <si>
    <t>Se realzó la gestión y trámite de los actos administrativos de julio a septiembre consolidando</t>
  </si>
  <si>
    <t>Se realzó la gestión y trámite de los actos administrativos de octibrer a diciembre consolidando</t>
  </si>
  <si>
    <t>Implementar los instrumentos archivísticos definidos en el Decreto 1080 de 2015</t>
  </si>
  <si>
    <t>PORCENTAJE DE AVANCE ACUMULADO: 100%
AVANCE: Durante el período se realizaron las actividades de seguimiento a la implementación de Instrumentos Archivísticos de las áreas.</t>
  </si>
  <si>
    <t>Metodología de implementación de instrumentos archivísticos actualizada</t>
  </si>
  <si>
    <t>Informe de implementación de instrumentos archivísticos</t>
  </si>
  <si>
    <t xml:space="preserve">Se estructuró la metodología para la evaluación del cumplimiento en la implementación de los instrumentos archivísticos para las dependencias de la entidad. </t>
  </si>
  <si>
    <t>Se realizaron las actividades de seguimiento a la implementación de Instrumentos Archivísticos de las áreas.</t>
  </si>
  <si>
    <t>Se realizaron las actividades de seguimiento a la implementación de 5 Instrumentos Archivísticos de las áreas.</t>
  </si>
  <si>
    <t>Elaborar y ejecutar el plan de trabajo archivístico de intervención de fondos documentales</t>
  </si>
  <si>
    <t>PORCENTAJE DE AVANCE ACUMULADO: 100%
AVANCE: se reporta información el avance del trimestre y corresponde al Plan de trabajo archivístico 2025 de octubre a diciembre.</t>
  </si>
  <si>
    <t>Plan de trabajo archivístico 2025</t>
  </si>
  <si>
    <t>Durante el primer trimestre se elaboró el plan de trabajo para la intervención de fondos acumulados de la entidad</t>
  </si>
  <si>
    <t>se reporta información de avance y corresponde al Plan de trabajo archivístico 2025 abril a junio.</t>
  </si>
  <si>
    <t>se reporta información de avance y corresponde al Plan de trabajo archivístico 2025 Julio a Septiembre.</t>
  </si>
  <si>
    <t>se reporta información de avance y corresponde al Plan de trabajo archivístico 2025 octubre  a diciembre.</t>
  </si>
  <si>
    <t>Plan de Tratamiento de Riesgos de Seguridad y Privacidad de la Información</t>
  </si>
  <si>
    <t>Definir el plan de tratamiento de riesgos de seguridad</t>
  </si>
  <si>
    <t>AVANCE ACUMULADO: 100%: 
En lo corrido de la vigencia 2025, se definió y aprobó el Plan de Tratamiento de Riesgos de Seguridad, se realizó monitoreo de los planes de tratamiento formulados por las dependencias y se llevaron a cabo capacitaciones y/o sensibilizaciones con el fin de fortalecer competencias para evitar la pérdida de confidencialidad e integridad de la información. Teniendo en cuenta lo anterior, la actividad se encuentra cumplida en un 100%.</t>
  </si>
  <si>
    <t>1. Acta del Comité Institucional de Gestión y Desempeño con la aprobación del plan de tratamiento de riesgos de seguridad.
2. evidencias reportadas por las dependencias de las actividades de plan de tratamiento</t>
  </si>
  <si>
    <t xml:space="preserve">Evidencias reportadas por las dependencias de las actividades de plan de tratamiento </t>
  </si>
  <si>
    <t xml:space="preserve">Durante el mes de marzo se adelantaron las siguientes actividades: Aprobación del plan de tratamiento de riesgos de seguridad mediante sesión del Comité Institucional de Gestión y Desempeño realizada el 30 de enero de 2025. Planes de tratamiento formulados por las dependencias, los cuales se adjuntan. Se ejecutaron las acciones de acuerdo con la programación establecida. 
Mediante el CIGD del 30 de enero de 2025, se dio aprobación al plan de tratamiento de riesgos de seguridad en el marco del plan de acción institucional para la vigencia 2025. De igual manera, se remiten los planes de tratamiento definidos por las áreas de la Entidad para la actual vigencia
Se realizó el Informe de Seguimiento a los Planes de Tratamiento de Riesgos de Seguridad de la Información / Seguridad Digital – Secretaría General de la Alcaldía Mayor de Bogotá, el cual se adjunta.
</t>
  </si>
  <si>
    <t>Con corte a 31 de julio de 2025, se continuó dando cumplimiento al plan de tratamiento de riesgos de seguridad aprobado por el Comité Institucional de Gestión y Desempeño mediante sesión realizada el 30 de enero de 2025 . De igual manera, se llevaron a cabo reuniones con las dependencias, con el fin de fortalecer competencias sobre controles de seguridad y manejo de la información electrónica digital, a fin de evitar la pérdida de confidencialidad e integridad de la información.</t>
  </si>
  <si>
    <t>Plan de Seguridad y Privacidad de la Información</t>
  </si>
  <si>
    <t>Definir el Plan de seguridad y privacidad</t>
  </si>
  <si>
    <t xml:space="preserve">
AVANCE ACUMULADO: 100% 
Con corte a 31 de diciembre se llevaron a cabo las actividades formuladas en el Plan de Seguridad y Privacidad de la Información 2025, entre las cuales se encuentran:
 - Aprobación del Plan de seguridad y privacidad de la información 2025.
- Plan de sensibilización y comunicación de seguridad y privacidad de la información 2025, alineado al Plan de Comunicaciones de la Secretaría General de la Alcaldía Mayor de Bogotá.
- Revisión de instrumentos para la documentación del programa Integral de Gestión de Datos Personales .
- Actividades realizadas para el fortalecimiento del Modelo de Seguridad y Privacidad de la Información – MSPI en la entidad</t>
  </si>
  <si>
    <t xml:space="preserve">Reporte del Plan de seguridad y privacidad de la información con avances </t>
  </si>
  <si>
    <t xml:space="preserve"> Avance para el período. Con corte a marzo se definió el Plan de seguridad y privacidad de la información para la vigencia 2025, el cual fue aprobado por el Comité Institucional de Gestión y Desempeño.</t>
  </si>
  <si>
    <t>En el segundo trimestre de 2025, se realizaron las siguientes actividades: - Se realizaron ajustes a la resolución de adopción de la política de seguridad digital y al Documento de estrategia de seguridad digital y se presentaron para aprobación ante la Mesa Técnica de Archivo, posteriormente se remitieron junto con la presentación para aprobación del Comité Institucional de Gestión y Desempeño. - Se realizó revisión de instrumentos de ciclo de vida del dato entregados. Se realizaron mesas de trabajo de apoyo a las dependencias para el diligenciamiento del instrumento de ciclo de vida del dato personal. Se creó e implementó formato de autorización de tratamiento de datos personales. Se definió documento inicial de pruebas de impacto de privacidad alineado a instrumento de ciclo de vida del dato OCDPVR - Se apoyó en mesas de trabajo a las dependencias que solicitaron apoyo en lo relacionado con datos personales. - Se realizó reunión con equipo interno de administradores de la plataforma de office para revisar el control de etiquetado de información. - Se realizaron ajustes solicitados al procedimiento de gestión de seguridad y privacidad de la información. Guía de Gestión de Activos de Información - Se realizaron mesas de trabajo para apoyar la actualización de activos de información y riesgos de seguridad. Se revisaron matrices de las diferentes dependencias. Se realizó recordatorio para el monitoreo de riesgos de seguridad - Se realizaron escaneos programados a los servidores de windows , linux y servicios priorizados. Se realizaron escaneos solicitados a servicios que se colocarían en producción - portal transaccional - servicio de SIVIC. Se realizaron escaneos solicitados por la OCDTIC para entidad animales Bogotá. - Se realizó gestión del proceso de DRP. Se realizaron mesas de trabajo con equipo de coem para definir actividades principales de la prueba real de DRP Portales. - Se realizaron charlas de seguridad y privacidad de la información alineadas a planes de tratamiento de riesgos de seguridad. Se realizó charla de seguridad alineada al plan de sensibilizaciones de seguridad - Datos personales / Datos Abiertos Se remitieron piezas de seguridad relacionada con; - El uso de Onedrive. - Gestión de contraseñas seguras - Protector de pantalla - Uso de doble factor de autenticación - Recomendaciones para evitar ataques cibernéticos. - Recomendaciones de seguridad de la información. - Se realiza seguimiento a los siguientes controles de seguridad Gestión de accesos Físico - Entrega Sistema de gestión de acceso / Apoyo implementación sistema gestión acceso geométrico DRP - Control Doble factor de Autenticación - Gestión de usuarios de Directorio Activo Borrado Seguro - Se reportan requerimientos solicitados por la líder de calidad. - Se reportan los indicadores de seguridad conforme con la periodicidad programada - Se realizó actualización de Instrumento MSPI / Diagnóstico de datos personales. 1 adjun</t>
  </si>
  <si>
    <t>En el tercer trimestre se realizaron las siguientes actividades con el fin de dar cumplimiento al Plan de Seguridad y Privacidad de la información para la vigencia 2025: IMPLEMENTACION DRP PORTALES Se realizaron mesas de trabajo de seguimiento con proveedor COEM, personal de OTIC y personal de las dependencias para revisiones técnicas y funcionales previo a la prueba de DRP para portales. Se ejecutó prueba de DRP Portales conforme con lo planeado. PLAN DE SENSIBILIZACIÓN DE SEGURIDAD Y PRIVACIDAD DE LA INFORMACIÓN - Se realizaron charlas de seguridad y privacidad de la información para funcionarios y contratistas – Evita riesgos – lineamientos de seguridad digital para tu trabajo diario - Subdirección de Gestión Documental (presencial) - Subdirección del Sistema distrital de Archivos - Subdirección de Gestión Documental (virtual) - Charla de contexto de seguridad en transferencia de conocimiento Onedrive. - Charla de contexto de seguridad en transferencia de conocimiento Sharepont - Se creó documento inicial de planeación del día de la seguridad de la información. - Se realizó reunión con la Oficina consejería de TIC con el fin de solicitar apoyo en actividades relacionadas con: - Día de la seguridad de la información - Ejercicio de phishing - Prueba de Impacto de privacidad - Se realizó reunión con proveedor controles empresariales con el fin de solicitar apoyo para desarrollar ejercicio de Phishing. IMPLEMENTACIÓN DE CONTROLES Se realizó mesas de trabajo y seguimiento a la implementación de los siguientes controles de seguridad con el fin de fortalecer la implementación del MSPI - Controles documentales -Procedimiento de Gestión de Seguridad y Privacidad de la Información -Manual de Políticas y controles de seguridad de la información Se realizó gestión y seguimiento a la aprobación de : - Resolución de la política de seguridad de la información Estrategia de seguridad digital - Control de Etiquetado y cifrado de información Se realizaron sesiones para implementar el control de etiquetado a usuarios designados de 7 dependencias Se realizó seguimiento a los siguientes controles de seguridad - Control MFA - Control Gestión de Credenciales GESTIÓN DE INCIDENTES DE SEGURIDAD DE LA INFORMACIÓN Se realizó la respectiva gestión de incidentes de información (reporte en GLPI) Se realizó la gestión de vulnerabilidades – escaneos programados y a demanda.</t>
  </si>
  <si>
    <t xml:space="preserve"> Durante el cuarto trimestre se realizó seguimiento a las actividades formuladas en el Plan de seguridad y privacidad de la información para la vigencia 2025, entre las cuales se encuentran: - Se ajustó documento de plan de seguridad y privacidad de la información para la vigencia 2026 y plan de sensibilización de seguridad y privacidad de la información 2026 remitiéndose para aprobación de la Jefe de la OTIC. - Se realizó revisión de instrumentos de ciclo de vida del dato entregados, - Se actualizó el Manual de Políticas y Controles de seguridad y privacidad de la información (4204000-MA-031) a Versión 08. - Se realizó seguimiento al proceso de aprobación de activos de información /riesgos de seguridad y planes de tratamiento. - Se ejecutaron escaneos programados de los servidores de Windows y Linux. - Se encuentra en ejecución proceso de implementación de 4 servicios críticos en la nube de azure. - Se definió un ejercicio de ingeniería social el cual se realiza con el equipo de la Subsecretaría de Servicio a la Ciudadanía. - Se realiza seguimiento a la implementación de controles de seguridad - Implementación de control de antivirus - Implementación DRP.</t>
  </si>
  <si>
    <t>Plan Estratégico de Tecnologías de la Información y las Comunicaciones – PETI</t>
  </si>
  <si>
    <t>Identificar las necesidades de Actualización el Plan Estratégico de Tecnologías de la Información-PETI cuando se evidencien modificaciones frente a los dominios de negocio, sistemas de información, infraestructura y portafolio de proyectos de TI para la vigencia 2025</t>
  </si>
  <si>
    <t>AVANCE ACUMULADO: 100%: 
En lo corrido de la vigencia 2025, se realizaron actividades encaminadas a la identificación de las necesidades de actualización del PETI en los dominios de sistemas de información, infraestructura tecnológica, gestión de datos, entre otros. De igual manera, como resultado del ejercicio de arquitectura empresarial realizado en la Secretaría General en el año 2025, se actualizarán los servicios, catálogos y proyectos de acuerdo con la hoja de ruta planteada.</t>
  </si>
  <si>
    <t>Documento de validación con las dependencias sobre necesidades de modificación del PETI dominios: sistemas de información, servicios e infraestructura</t>
  </si>
  <si>
    <t>Documento de validación sobre necesidades de modificación del PETI dominio de negocio y portafolio de proyectos con componente TI</t>
  </si>
  <si>
    <t>Documento borrador PETI para actualizar en enero de la siguiente vigencia o documento en donde se indique la no necesidad de su actualización para la siguiente vigencia</t>
  </si>
  <si>
    <t>Con corte al 31 de octubre de 2025, se desarrollaron reuniones y actividades orientadas a identificar las necesidades de actualización del PETI en los dominios de sistemas de información, infraestructura tecnológica, gestión de datos, entre otros, con miras a la planificación para el año 2025. Es así, como el 9 de julio se realizó reunión con la participación de la Jefe de la Oficina de Tecnologías de la Información y las Comunicaciones – OTIC y el Secretario General, en la cual se presentaron los proyectos de TI programados para el segundo semestre de 2025 y se definieron las fechas y prioridades de ejecución, teniendo en cuenta las necesidades estratégicas de la entidad.</t>
  </si>
  <si>
    <t>Durante el mes de noviembre se remitió memorando a la Oficina Asesora de Planeación mediante el radicado No Memorando 3-2025-28345 del 6 de noviembre de 2025, solicitando información de las dependencias que en los proyectos de inversión para la vigencia 2026 incluyeron actividades relacionadas con iniciativas de TI. La OAP dio respuesta con memorando 3-2025-30019 del 25 de noviembre adjuntando documento en Excel. Posteriormente, la OTIC llevó a cabo revisión y verificación de la información frente a los proyectos del PETI que se encuentra en ejecución en la vigencia en curso, teniendo como insumo el documento de “Seguimiento_PETI del 3er trimestre_FT-1138”</t>
  </si>
  <si>
    <t>Con corte a 31 de diciembre de 2025, Se realizó documento borrador que contiene la actualización de los servicios, catálogos y proyectos de acuerdo con la hoja de ruta planteada, como resultado del ejercicio de arquitectura empresarial realizado en la Secretaría General en el año 2025.</t>
  </si>
  <si>
    <t>Plan Anual de Adquisiciones</t>
  </si>
  <si>
    <t>Realizar mesas de seguimiento y monitoreo al Plan Anual de Adquisiciones  en donde participen los enlaces de cada ordenación del gasto</t>
  </si>
  <si>
    <r>
      <rPr>
        <b/>
        <sz val="10"/>
        <color rgb="FF000000"/>
        <rFont val="Arial"/>
        <family val="2"/>
      </rPr>
      <t>Marzo:</t>
    </r>
    <r>
      <rPr>
        <sz val="10"/>
        <color rgb="FF000000"/>
        <rFont val="Arial"/>
        <family val="2"/>
      </rPr>
      <t xml:space="preserve"> Verificados los soportes cargados por el proceso dentro del seguimiento a la acción, se evidencia que los mismos dan cuenta de la realización de mesas de trabajo adelantadas entre el 5 y 6 de marzo de 2025, las cuales están soportadas con listados de asistencia en excel, generados por la herramienta Teams.
Al respecto, si bien los listados cargados son una evidencia importante para soportar el avance, se recomiendó que en los próximos seguimientos se incluya algún registro que permita corroborar los temas abordados en las reuniones, bien sea a través de un acta, presentación ppt, informe o correo electrónico, cualquiera de estos medios.
Con base en lo anterior, la acción presenta un avance para el primer trimestre del 25%.
</t>
    </r>
    <r>
      <rPr>
        <b/>
        <sz val="10"/>
        <color rgb="FF000000"/>
        <rFont val="Arial"/>
        <family val="2"/>
      </rPr>
      <t xml:space="preserve">Junio: </t>
    </r>
    <r>
      <rPr>
        <sz val="10"/>
        <color rgb="FF000000"/>
        <rFont val="Arial"/>
        <family val="2"/>
      </rPr>
      <t>Verificados los soportes cargados por el proceso dentro del seguimiento a la acción, se evidencia que los mismos dan cuenta de la realización de mesas de trabajo efectuadas en el seguntro trimestre de la vigencia 2025, las cuales están soportadas con listados de asistencia en excel y  presentaciones.
Con base en lo anterior, la acción presenta un avance para el segundo trimestre del 50%.
Septiembre: Para dar cumplimiento a la actividad para el tercer trimestre de la vigencia 2025, se remiten listas las asistencias de las mesas de seguimientos las cuales se llevaron a cabo en agosto.
Con base en lo anterior, la acción presenta un avance para el segundo trimestre del 75%.
Diciembre: Verificados los soportes cargados por el proceso dentro del seguimiento a la acción, se evidencia que los mismos dan cuenta de la realización de mesas de trabajo efectuadas en el cuarto trimestre de la vigencia 2025, las cuales están soportadas con las asistencias de las mesas de seguimientos y presentaciones, dando cumplimiento a la actividad.
Con base en lo anterior, la acción presenta un avance para el último trimestre del 100%.</t>
    </r>
  </si>
  <si>
    <t>Invitación a las mesas de seguimiento al Plan Anual de Adquisiciones a los enlaces de cada ordenación de gasto de la Entidad mediante memorando electrónico o correo electrónico,  listados de asistencia y material de apoyo cuando aplique en el periodo de reporte.</t>
  </si>
  <si>
    <t xml:space="preserve">Verificados los soportes cargados por el proceso dentro del seguimiento a la acción, se evidencia que los mismos dan cuenta de la realización de mesas de trabajo adelantadas entre el 5 y 6 de marzo de 2025, las cuales están soportadas con listados de asistencia en excel. </t>
  </si>
  <si>
    <t>Verificados los soportes cargados por el proceso dentro del seguimiento a la acción, se evidencia que los mismos dan cuenta de la realización de mesas de trabajo adelantadas entre los meses de abril, mayo y junio de  2025 y se incluyen las presentaciones y listados de assistencia</t>
  </si>
  <si>
    <t>Para dar cumplimiento a la actividad para el tercer trimestre de la vigencia 2025, se remiten listas las asistencias de las mesas de seguimientos las cuales se llevaron a cabo en agosto.</t>
  </si>
  <si>
    <t>Verificados los soportes cargados por el proceso dentro del seguimiento a la acción, se evidencia que los mismos dan cuenta de la realización de mesas de trabajo efectuadas en el cuarto trimestre de la vigencia 2025, en octubre y noviembre.</t>
  </si>
  <si>
    <t>Plan de Austeridad del Gasto</t>
  </si>
  <si>
    <t>Subsecretaría Corporativa</t>
  </si>
  <si>
    <t xml:space="preserve">Formular el Plan de Austeridad del Gasto 2025 y realizar un monitoreo semestral 
(mes vencido). </t>
  </si>
  <si>
    <t>PORCENTAJE DE AVANCE ACUMULADO: 100%
AVANCE: Se reporta información de avance y corresponde Plan de Austeridad del Gasto 2025 Informe de austeridad I semestre 2025</t>
  </si>
  <si>
    <t>Plan de Austeridad del Gasto 2025
Informe de auteridad I semestre 2025</t>
  </si>
  <si>
    <t/>
  </si>
  <si>
    <t>Se reporta el Plan de Austeridad del Gasto 2025
Informe de auteridad I semestre 2025, donde da cuenta de la reducción de gastos operativos, Racionalización en la contratación de recurso humano de apoyo a la gestión, Priorización de las Inversiones,Fortalecimiento de la Contratación Transparente,</t>
  </si>
  <si>
    <t>Fecha inicio de corte plan de acción</t>
  </si>
  <si>
    <t>Fecha fin de corte plan de acción</t>
  </si>
  <si>
    <t>Programación de Gestión de riesgos</t>
  </si>
  <si>
    <t>Mapa de riesgos institucional 2025</t>
  </si>
  <si>
    <r>
      <t xml:space="preserve">Los controles se encuentran anonimizados, por lo cual el detalle podrá ser solicitado al correo electrónico de la Oficina Asesora de Planeación: </t>
    </r>
    <r>
      <rPr>
        <b/>
        <sz val="11"/>
        <color theme="4" tint="-0.249977111117893"/>
        <rFont val="Arial Narrow"/>
        <family val="2"/>
      </rPr>
      <t>oapsecgeneral@alcaldiabogota.gov.co</t>
    </r>
  </si>
  <si>
    <t>Causas y efectos</t>
  </si>
  <si>
    <t>Instrumentos posiblemente afectados</t>
  </si>
  <si>
    <t>Análisis (antes de controles)</t>
  </si>
  <si>
    <t>Análisis (después de controles)</t>
  </si>
  <si>
    <t>Tratamiento del riesgo</t>
  </si>
  <si>
    <t>Gestión del Cambio</t>
  </si>
  <si>
    <t>Impacto por perspectivas</t>
  </si>
  <si>
    <t>Acciones frente a las características de los controles y la valoración de riesgos</t>
  </si>
  <si>
    <t>Acciones de contingencia</t>
  </si>
  <si>
    <t>Equipo de trabajo</t>
  </si>
  <si>
    <t>Elementos de análisis</t>
  </si>
  <si>
    <t>Contextos</t>
  </si>
  <si>
    <t>Identificación</t>
  </si>
  <si>
    <t>Análisis</t>
  </si>
  <si>
    <t>Definir controles</t>
  </si>
  <si>
    <t>Evaluar controles</t>
  </si>
  <si>
    <t>CONTROL DE CAMBIOS</t>
  </si>
  <si>
    <t>OPCIÓN DE TRATAMIENTO</t>
  </si>
  <si>
    <t>VISTO BUENO METODOLÒGICO</t>
  </si>
  <si>
    <t>APROBACIÓN</t>
  </si>
  <si>
    <t>Cantidad controles</t>
  </si>
  <si>
    <t>PLAN DE ACCIÓN</t>
  </si>
  <si>
    <t>Proceso / Proyecto de inversión</t>
  </si>
  <si>
    <t>Objetivo</t>
  </si>
  <si>
    <t>Alcance u objetivos específicos</t>
  </si>
  <si>
    <t>Líder de proceso o Gerente de proyecto</t>
  </si>
  <si>
    <t>Tipo de proceso o proyecto</t>
  </si>
  <si>
    <t>Actividad clave o fase del proyecto</t>
  </si>
  <si>
    <t>Id del riesgo en el Aplicativo DARUMA</t>
  </si>
  <si>
    <t>Código del riesgo en el Aplicativo DARUMA</t>
  </si>
  <si>
    <t>Descripción del riesgo</t>
  </si>
  <si>
    <t>Fuente del riesgo</t>
  </si>
  <si>
    <t>Clasificación o tipo de riesgo</t>
  </si>
  <si>
    <t>Responsable del riesgo</t>
  </si>
  <si>
    <t>Internas</t>
  </si>
  <si>
    <t>Externas</t>
  </si>
  <si>
    <t>Efectos (consecuencias)</t>
  </si>
  <si>
    <t>Objetivos estratégicos asociados</t>
  </si>
  <si>
    <t>Trámites, OPA's y consultas asociados</t>
  </si>
  <si>
    <t>Otros procesos del Sistema de Gestión de Calidad</t>
  </si>
  <si>
    <t>Objetivos de Desarrollo Sostenible</t>
  </si>
  <si>
    <t>Proyectos de inversión asociados</t>
  </si>
  <si>
    <t>Probabilidad inherente</t>
  </si>
  <si>
    <t>Valor porcentual probabilidad inherente</t>
  </si>
  <si>
    <t>Financiero</t>
  </si>
  <si>
    <t>Imagen</t>
  </si>
  <si>
    <t>Medidas de control interno y externo</t>
  </si>
  <si>
    <t>Operativo</t>
  </si>
  <si>
    <t>Información</t>
  </si>
  <si>
    <t>Cumplimiento</t>
  </si>
  <si>
    <t>Impacto inherente</t>
  </si>
  <si>
    <t>Valor porcentual impacto inherente</t>
  </si>
  <si>
    <t>Valoración inherente</t>
  </si>
  <si>
    <t>Explicación de la valoración</t>
  </si>
  <si>
    <t>Probabilidad residual</t>
  </si>
  <si>
    <t>Valor porcentual probabilidad residual</t>
  </si>
  <si>
    <t>impacto residual</t>
  </si>
  <si>
    <t>Valor porcentual impacto residual</t>
  </si>
  <si>
    <t>Valoración residual</t>
  </si>
  <si>
    <t>Opción de manejo</t>
  </si>
  <si>
    <t>Acciones (características):
Probabilidad
---------------
Impacto</t>
  </si>
  <si>
    <t>Responsable de ejecución (acciones tratamiento)</t>
  </si>
  <si>
    <t>Nombre del plan en el Aplicativo DARUMA</t>
  </si>
  <si>
    <t>Id de la acción en el Aplicativo DARUMA</t>
  </si>
  <si>
    <t>Fecha de inicio (acciones tratamiento)</t>
  </si>
  <si>
    <t>Fecha de terminación (acciones tratamiento)</t>
  </si>
  <si>
    <t>Acciones contingencia</t>
  </si>
  <si>
    <t>Responsable de ejecución (acciones contingencia)</t>
  </si>
  <si>
    <t>Producto (acciones contingencia)</t>
  </si>
  <si>
    <t>Fecha de cambio</t>
  </si>
  <si>
    <t>Aspecto(s) que cambiaron</t>
  </si>
  <si>
    <t>Descripción de los cambios efectuados</t>
  </si>
  <si>
    <t>Blancos borrar si 54</t>
  </si>
  <si>
    <t>Gestor</t>
  </si>
  <si>
    <t>Administrador del riesgo</t>
  </si>
  <si>
    <t>Equipo</t>
  </si>
  <si>
    <t>Campos:
Debilidades
Oportunidades
Fortalezas
Amenazas
Consecuencias
ODS</t>
  </si>
  <si>
    <t>EQUPO SIG-MIPG ajustes para pasar a Análisis del riego</t>
  </si>
  <si>
    <t>Probabilidad e impacto</t>
  </si>
  <si>
    <t>Incluidos</t>
  </si>
  <si>
    <t>Evaluados</t>
  </si>
  <si>
    <t>Texto</t>
  </si>
  <si>
    <t>MENSAJE</t>
  </si>
  <si>
    <t>FUENTE PARA ESTADO PROCESOS</t>
  </si>
  <si>
    <t>RIESGOS REPORTE ESTADO PROCESOS</t>
  </si>
  <si>
    <t>Controles preventivos x riesgo</t>
  </si>
  <si>
    <t>Controles preventivos x proceso</t>
  </si>
  <si>
    <t>Controles detectivos x riesgo</t>
  </si>
  <si>
    <t>Controles detectivos x proceso</t>
  </si>
  <si>
    <t>Controles correctivos x riesgo</t>
  </si>
  <si>
    <t>Controles correctivos x proceso</t>
  </si>
  <si>
    <t>Total controles por riesgo</t>
  </si>
  <si>
    <t>Controles por proceso</t>
  </si>
  <si>
    <t>Controles documentados preventivos y detectivos por riesgo</t>
  </si>
  <si>
    <t>Controles documentados correctivos por riesgo</t>
  </si>
  <si>
    <t>Controles documentados x proceso</t>
  </si>
  <si>
    <t>Controles aplicación continua preventivos y detectivos por riesgo</t>
  </si>
  <si>
    <t>Controles aplicación continua correctivos por riesgo</t>
  </si>
  <si>
    <t>Controles aplicación continua x proceso</t>
  </si>
  <si>
    <t>Controles con registro preventivos y detectivos por riesgo</t>
  </si>
  <si>
    <t>Controles con registro correctivos por riesgo</t>
  </si>
  <si>
    <t>Redacción estado controles</t>
  </si>
  <si>
    <t>Fecha (control de cambios)</t>
  </si>
  <si>
    <t>Versión (fecha del mapa de riesgos institucional)</t>
  </si>
  <si>
    <t>Componente</t>
  </si>
  <si>
    <t>Riesgo</t>
  </si>
  <si>
    <t>Cambio realizado</t>
  </si>
  <si>
    <t>Justificación del cambio</t>
  </si>
  <si>
    <t>Control Disciplinario</t>
  </si>
  <si>
    <t>Adelantar los procesos disciplinarios contra los(as) servidores(as) y ex servidores(/as) de la Secretaría General de la Alcaldía Mayor de Bogotá D.C., y prevenir las conductas disciplinarias, mediante la aplicación de las normas vigentes en materia disciplinaria y el desarrollo de la estrategia preventiva, con el fin de determinar la posible responsabilidad disciplinaria emitiendo bien sea un fallo sancionatorio o absolutorio, o un auto de archivo, y evitar la ocurrencia de faltas disciplinarias por parte de estos.</t>
  </si>
  <si>
    <t>Inicio con la recepción, registro y revisión de la queja disciplinaria, informe de servidor público u otro medio que amerite credibilidad, y con la elaboración de la estrategia preventiva, continua con el desarrollo de las etapas procesales pertinentes consagradas en la norma vigente en materia disciplinaria, y la ejecución de las acciones preventivas, termina con la decisión disciplinaria que corresponda, el archivo físico del expediente en el archivo de gestión, y seguimiento a la implementación de la estrategia preventiva.</t>
  </si>
  <si>
    <t>Jefe Oficina de Control Disciplinario Interno y Jefe Oficina Jurídica</t>
  </si>
  <si>
    <t>Evaluación</t>
  </si>
  <si>
    <t>Adelantar los procesos disciplinarios en etapa de instrucción</t>
  </si>
  <si>
    <t>EYADP-G158</t>
  </si>
  <si>
    <t xml:space="preserve">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t>
  </si>
  <si>
    <t>Gestión de procesos</t>
  </si>
  <si>
    <t>Ejecución y administración de procesos</t>
  </si>
  <si>
    <t xml:space="preserve">- Equipos tecnológicos obsoletos que generar dificultad en la ejecución de las actividades que desarrolla la entidad.
- Desconocimiento de la norma.
- Los expedientes no cuentan con la custodia adecuada y/o descuido de los/as servidores/as en el manejo de información reservada.
</t>
  </si>
  <si>
    <t xml:space="preserve">- Ataques informáticos a la Infraestructura de la entidad.
- Presiones o motivaciones individuales, sociales o colectivas que inciten a realizar conductas contrarias al deber ser.
- Presión o exigencias por parte de personas interesadas o motivación individual en el resultado del proceso disciplinario.
</t>
  </si>
  <si>
    <t xml:space="preserve">- Procesos disciplinarios por violación a reserva
- Pérdida de credibilidad, transparencia, confianza en el cumplimiento de la misión y tareas encomendadas, probidad en las instituciones del estado; ya sea a nivel nacional, distrital, distrital o institucional.
- Afectación atributo de confidencialidad
- Posible violación al principio de independencia de la autoridad disciplinaria, por eventual injerencia de terceros.
</t>
  </si>
  <si>
    <t>5. Fortalecer las capacidades institucionales para la implementación de las políticas de gestión y desempeño con el fin de generar valor público, contribuir a la solución de los retos de ciudad y promover la participación ciudadana</t>
  </si>
  <si>
    <t xml:space="preserve">- -- Ningún trámite y/o procedimiento administrativo
</t>
  </si>
  <si>
    <t xml:space="preserve">- Procesos de evaluación en el Sistema de Gestión de Calidad
</t>
  </si>
  <si>
    <t>Sin asociación</t>
  </si>
  <si>
    <t>Media (3)</t>
  </si>
  <si>
    <t>Leve (1)</t>
  </si>
  <si>
    <t>Menor (2)</t>
  </si>
  <si>
    <t>Moderado</t>
  </si>
  <si>
    <t>El proceso estima que el riesgo se ubica en una zona moderado, debido a que la frecuencia con la que se realizó la actividad clave asociada al riesgo se presentó 74 veces en el último año; sin embargo, ante su materialización, podrían presentarse efectos en la imagen de la entidad internamente, de conocimiento general nivel interno, de equipo directivo y/o de proveedores.</t>
  </si>
  <si>
    <t>Baja (2)</t>
  </si>
  <si>
    <t>Bajo</t>
  </si>
  <si>
    <t>El riesgo se ubica en una zona baja, debido a que la probabilidad de ocurrencia se determina como “baja”, teniendo en cuenta que se definió un (1) control preventivo y un (1) control detectivo y ante su materialización, podrían disminuirse los efectos, aplicando los tres (3) controles correctivos.</t>
  </si>
  <si>
    <t>Aceptar</t>
  </si>
  <si>
    <t xml:space="preserve">
</t>
  </si>
  <si>
    <t>-</t>
  </si>
  <si>
    <t xml:space="preserve">- Reportar el riesgo materializado de 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en el informe de monitoreo a la Oficina Asesora de Planeación.
- Adelantar las actuaciones disciplinarias en contra del funcionario que reveló la información reservada
- Reasignar el expediente disciplinario a otro profesional de la Oficina de Control Disciplinario Interno, con el fin de continuar con el proceso.
- Actualizar el riesgo 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t>
  </si>
  <si>
    <t>- Oficina de Control Disciplinario Interno
- Jefe de la Oficina de Control Disciplinario Interno
- Jefe de la Oficina de Control Disciplinario Interno
- Oficina de Control Disciplinario Interno</t>
  </si>
  <si>
    <t>- Reporte de monitoreo indicando la materialización del riesgo de 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 Auto de indagación previa o investigación disciplinaria en contra del funcionario que reveló la información reservada.
- Acta de reparto reasignando el expediente disciplinario a otro profesional.
- Riesgo de 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 actualizado.</t>
  </si>
  <si>
    <t xml:space="preserve">Identificación del riesgo
</t>
  </si>
  <si>
    <t>Se ajustó el DOFA del proceso.
Se Actualizó el objetivo estratégico, conforme a la nueva plataforma estratégica aprobada mediante Resolución 630 de 2024.</t>
  </si>
  <si>
    <t xml:space="preserve">Identificación del riesgo
Análisis antes de controles
Establecimiento de controles
Evaluación de controles
</t>
  </si>
  <si>
    <t>´-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los preventivos, detectivos y correctivos quedando de la siguiente manera:  Preventivos (1),  Detectivos (1), Correctivos (3) .
-Evaluación de controles: se evalúan nuevamente los controles conforme a su actualización.
(Rad: 3-2025-8430 - Alcance 3-2024-36211)</t>
  </si>
  <si>
    <t>Linda Katherine Chingate Velez</t>
  </si>
  <si>
    <t>Heidy Yobanna Moreno Moreno</t>
  </si>
  <si>
    <t>CREADO Control Disciplinario_2023</t>
  </si>
  <si>
    <t>Falta crear los demás roles aparte de Cesar</t>
  </si>
  <si>
    <t>CREADO</t>
  </si>
  <si>
    <t>Listo para gestión y corrupción</t>
  </si>
  <si>
    <t>No se puede asociar varias actividades clave</t>
  </si>
  <si>
    <t>OK</t>
  </si>
  <si>
    <t>CONTROL DE CAMBIOS
Conforme al memorando 3-2022-34238 del 2 de diciembre de 2022, se realizó el cargue de este riesgo en DARUMA con las siguientes novedades: 
•	Aspectos: Identificación del riesgo, análisis de controles y tratamiento del riesgo
•	Cambios: Se actualiza el contexto del proceso. Se actualiza la actividad clave según la nueva ficha de caracterización del proceso. Se actualizan las causas internas y consecuencias. Se incluyen los controles preventivos y detectivos relacionados con los procedimientos aplicación de la etapa de instrucción, aplicación de la etapa de juzgamiento juicio ordinario, aplicación de la etapa de juzgamiento juicio verbal y aplicación segunda instancia. Se ajustan los controles correctivos, el plan de contingencia, incluyendo a la Oficina Jurídica y al Despacho de la Secretaría General.
•	Memorando:</t>
  </si>
  <si>
    <t xml:space="preserve">Adelantar los procesos disciplinarios en etapa de instrucción 
Adelantar los procesos disciplinarios en etapa de juzgamiento ordinario o verbal
</t>
  </si>
  <si>
    <t xml:space="preserve">	FI-C013</t>
  </si>
  <si>
    <t>Posibilidad de afectación reputacional por sanción de un ente de control u otro ente regulador en materia disciplinaria, debido a la toma de decisiones ajustadas a intereses propios o de terceros en el trámite de procesos disciplinarios.</t>
  </si>
  <si>
    <t>Corrupción</t>
  </si>
  <si>
    <t>Fraude interno</t>
  </si>
  <si>
    <t xml:space="preserve">Oficina de Control Disciplinario Interno / Oficina Jurídica / Despacho de la Secretaría General </t>
  </si>
  <si>
    <t xml:space="preserve">- Acciones u omisiones de quienes intervienen en el proceso de control disciplinario interno. 
</t>
  </si>
  <si>
    <t xml:space="preserve">- Personas ajenas a quienes intervienen en el proceso que tienen intereses directos o indirectos en sus resultas. 
</t>
  </si>
  <si>
    <t xml:space="preserve">- pérdida de credibilidad, transparencia, confianza en el cumplimiento de la misión y tareas encomendadas, probidad en las instituciones del estado; ya sea a nivel nacional, distrital, distrital o institucional.
</t>
  </si>
  <si>
    <t>Muy baja (1)</t>
  </si>
  <si>
    <t>Moderado (3)</t>
  </si>
  <si>
    <t>Mayor (4)</t>
  </si>
  <si>
    <t>Alto</t>
  </si>
  <si>
    <t>El proceso estima que el riesgo se ubica en una zona alta, debido a que el riesgo no se ha materializado en los últimos cuatro años, sin embargo, ante su materialización, podrían presentarse los efectos significativos, señalados en la encuesta del Departamento Administrativo de la Función Pública.</t>
  </si>
  <si>
    <t>El proceso estima que el riesgo se ubica en una zona alta, debido a que los controles establecidos son los adecuados y la calificación de los criterios es satisfactoria, ubicando el riesgo en la escala de probabilidad mas baja, y ante su materialización, podrían disminuirse los efectos, aplicando las acciones de contingencia, sin embargo, el impacto no disminuye en riesgos de corrupción.</t>
  </si>
  <si>
    <t>Evitar</t>
  </si>
  <si>
    <t xml:space="preserve">- Realizar informes cuatrimestrales sobre acciones preventivas, materialización de riesgos de corrupción y denuncias por posibles actos de corrupción recibidas en el periodo.
- Establecer y desarrollar la estrategia de prevención disciplinaria dirigida a los funcionarios de la Secretaría General para la vigencia 2025.
</t>
  </si>
  <si>
    <t xml:space="preserve">- Oficina de Control Disciplinario Interno
- Oficina de Control Disciplinario Interno
</t>
  </si>
  <si>
    <t xml:space="preserve">
PA250-021</t>
  </si>
  <si>
    <t xml:space="preserve">
1354
1355</t>
  </si>
  <si>
    <t>- Reportar el presunto hecho de Posibilidad de afectación reputacional por sanción de un ente de control u otro ente regulador en materia disciplinaria, debido a la toma de decisiones ajustadas a intereses propios o de terceros en el trámite de procesos disciplinarios. al operador disciplinario, y a la Oficina Asesora de Planeación en el informe de monitoreo en caso que tenga fallo.
- Adelantar las actuaciones disciplinarias pertinentes en contra del funcionario que dio lugar a la decisión ajustada a intereses propios o de terceros en el trámite de procesos disciplinarios. 
- Reasignar el expediente disciplinario a otro profesional de la Oficina de Control Disciplinario Interno, Oficina Jurídica o Despacho de la Secretaría General, según corresponda, con el fin de tramitar las actuaciones derivadas la decisión ajustada a intereses propios o de terceros en el trámite de procesos disciplinarios.
- Actualizar el riesgo Posibilidad de afectación reputacional por sanción de un ente de control u otro ente regulador en materia disciplinaria, debido a la toma de decisiones ajustadas a intereses propios o de terceros en el trámite de procesos disciplinarios.</t>
  </si>
  <si>
    <t xml:space="preserve">- Oficina de Control Disciplinario Interno / Oficina Jurídica / Despacho de la Secretaría General 
- Jefe Oficina de Control Disciplinario Interno.
- Jefe de la Oficina de Control Disciplinario Interno, Jefe de la Oficina Jurídica y/o Secretario General.
- Oficina de Control Disciplinario Interno / Oficina Jurídica / Despacho de la Secretaría General </t>
  </si>
  <si>
    <t>- Notificación realizada del presunto hecho de Posibilidad de afectación reputacional por sanción de un ente de control u otro ente regulador en materia disciplinaria, debido a la toma de decisiones ajustadas a intereses propios o de terceros en el trámite de procesos disciplinarios. al operador disciplinario, y reporte de monitoreo a la Oficina Asesora de Planeación en caso que el riesgo tenga fallo definitivo.
- Expediente de la Investigación disciplinaria en contra del funcionario que dio lugar  a la decisión ajustada a intereses propios o de terceros en el trámite de procesos disciplinarios.
- Acta de reparto reasignando el expediente disciplinario a otro profesional, autos y comunicaciones de las actuaciones derivadas de la decisión ajustada a intereses propios o de terceros en el trámite de procesos disciplinarios.
- Riesgo de Posibilidad de afectación reputacional por sanción de un ente de control u otro ente regulador en materia disciplinaria, debido a la toma de decisiones ajustadas a intereses propios o de terceros en el trámite de procesos disciplinarios., actualizado.</t>
  </si>
  <si>
    <t>Se ajustó el DOFA del proceso
Se Actualizó el objetivo estratégico, conforme a la nueva plataforma estratégica aprobada mediante Resolución 630 de 2024
(Rad: 3-2024-36211)</t>
  </si>
  <si>
    <t>Identificación del riesgo
Análisis antes de controles
Establecimiento de controles
Evaluación de controles
Tratamiento del riesgo</t>
  </si>
  <si>
    <t>´- Identificación del Riesgo: se realizó la actualización de la Matriz DOFA, se modificó el nombre del riesgo y se cambió el objetivo estratégico conforme de la nueva Plataforma Estratégica de la Secretaría General aprobarda mediante la Resolución 630 de 2024.
- Se ajustaron las causas internas, externas y efectos del riesgo.
- Análisis antes de Controles: Se actualizó el análisis antes de controles.
-Establecimiento de controles: se ajustaron los controles los preventivos, detectivos y correctivos quedando de la siguiente manera: Preventivos (3), Detectivos (3), Correctivos (2)
-Evaluación de controles: se evalúan nuevamente los controles conforme a su actualización.
-Tratamiento del Riesgo: Se creó nuevo plan de tratamiento para la vigencia 2025.
(Rad: 3-2025-8430 - Alcance 3-2024-36211)</t>
  </si>
  <si>
    <t>´- Se realizan los siguientes ajustes en las acciones de tratamiento: "Promover acciones preventivas para evitar hechos de corrupción e identificar las denuncias generadas en la entidad por estos hechos" por "Realizar informes cuatrimestrales sobre acciones preventivas, materialización de riesgos de corrupción y denuncias por posibles actos de corrupción recibidas en el periodo". 
-Se modifica la fecha de inicio de la acción "Establecer y desarrollar la estrategia de prevención disciplinaria dirigida a los funcionarios de la Secretaría General para la vigencia 2025.", pasando del 02/04/2025 al 01/02/2025 fecha real en la que inició su ejecución.
(Rad: 3-2025-9840)</t>
  </si>
  <si>
    <t>CONTROL DE CAMBIOS
Conforme al memorando 3-2022-34238 del 2 de diciembre de 2022, se realizó el cargue de este riesgo en DARUMA con las siguientes novedades: 
•	Aspectos: Identificación del riesgo, análisis de controles y tratamiento del riesgo
•	Cambios: Se actualiza el contexto del proceso. Se actualiza la actividad clave según la nueva ficha de caracterización del proceso. Se actualiza las causas internas y consecuencias. Se incluyen un detectivo relacionado con el procedimiento de aplicación de la etapa de instrucción. Se ajustan los controles correctivos y el plan de contingencia, ajustando el nombre del responsable al Jefe de la Oficina de Control Disciplinario Interno
•	Memorando:</t>
  </si>
  <si>
    <t>Direccionamiento Estratégico</t>
  </si>
  <si>
    <t>Formular, implementar, hacer monitoreo y seguimiento a las políticas públicas competencia de la Secretaría General, a los planes institucionales, a los proyectos de inversión, y gestionar el presupuesto de inversión mediante la definición de orientaciones, metodologías, la retroalimentación, acompañamiento y articulación a las dependencias de la entidad con el fin de cumplir el logro de la misión y los objetivos institucionales, en el marco de una cultura transparencia.</t>
  </si>
  <si>
    <t>Inicia con la revisión de lineamientos de origen interno y externo, levantamiento, análisis y procesamiento de información en materia de presupuesto, políticas, planes, proyectos continua con la generación de orientaciones, la aplicación de herramientas para la formulación, implementación y consolidación de planes, presupuesto, proyectos de inversión y políticas públicas, y termina con el seguimiento de las mismas, reporte, y retroalimentación a las instancias competentes, con el fin de tomar de decisiones, así como emprender acciones de prevención.</t>
  </si>
  <si>
    <t>Estratégico</t>
  </si>
  <si>
    <t>Formular, implementar y realizar seguimiento a la Plataforma Estratégica, al Plan Estratégico Institucional, Plan de Acción Institucional, Plan Anticorrupción y de Atención al Ciudadano, Plan Institucional de Participación Ciudadana, Plan Estratégico de Tecnologías de la Información y las Comunicaciones y Plan Estratégico Sectorial
Gestionar las políticas públicas distritales de competencia de la Secretaría General
Formular y realizar seguimiento a proyectos de inversión de la Secretaría General
Gestionar el presupuesto de inversión</t>
  </si>
  <si>
    <t xml:space="preserve">	EYADP-G150</t>
  </si>
  <si>
    <t>Posibilidad de afectación económica (o presupuestal) por decisión (sanción) de un organismo de control u otra entidad, debido a incumplimiento parcial de compromisos en la ejecución de la planeación institucional y la ejecución presupuestal</t>
  </si>
  <si>
    <t>Oficina Asesora de Planeación
Oficina de Tecnologías de la Información y las Comunicaciones</t>
  </si>
  <si>
    <t xml:space="preserve">- Falta de mayor divulgación en todos los niveles de la Organización, frente al cumplimiento de las metas, programas y proyectos.
- Alta rotación de personal y dificultades en la transferencia de conocimiento entre los servidores y/o contratistas que participan en el proceso, en virtud de vinculación, retiro o reasignación de roles.
</t>
  </si>
  <si>
    <t xml:space="preserve">-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 Riesgos de daño a la infraestructura física de la entidad por situaciones de orden público y/o desastres naturales, que afectan la continuidad de prestación de servicios de la entidad.
- Recorte de recursos financieros que impiden las ejecución de metas que influiría notablemente en la sostenibilidad del proceso.
</t>
  </si>
  <si>
    <t xml:space="preserve">- Afectación financiera que impacte el presupuesto de la entidad
- Aplicación de medidas de control (sanciones)
- Incumplimiento al no alcanzar las metas de Plan Distrital de Desarrollo
</t>
  </si>
  <si>
    <t>7. Fortalecer las capacidades institucionales para la implementación de las políticas de gestión y desempeño con el fin de generar valor público, contribuir a la solución de los retos de ciudad y promover la participación ciudadana.</t>
  </si>
  <si>
    <t xml:space="preserve">- Todos los procesos en el Sistema de Gestión de Calidad
</t>
  </si>
  <si>
    <t>Se determino la probabilidad baja teniendo en cuenta que se realiza el seguimiento mensualmente a la planeación institucional de la entidad  y no se ha presentado afectaciones económicas por decisiones o sanciones de entes de control  en los últimos  5 años. El impacto mayor obedece a que de materializarse generaría sanciones por parte de un ente  de control u otro ente regulador. La valoración antes de controles es alta.</t>
  </si>
  <si>
    <t>El proceso estima que el riesgo se ubica en una zona baja, debido a que los controles establecidos son los adecuados y la calificación de los criterios es satisfactoria, ubicando el riesgo en la escala de probabilidad mas baja y ante su materialización, podrían disminuirse los efectos, aplicando las acciones de contingencia.</t>
  </si>
  <si>
    <t>- Reportar el riesgo materializado de Posibilidad de afectación reputacional por pérdida de credibilidad de los grupos de valor y partes interesadas, debido a errores fallas o deficiencias en la formulación y actualización de la planeación institucional en el informe de monitoreo a la Oficina Asesora de Planeación.
- Solicitar a cada dependencia líder de los Planes Institucionales, política o proyecto de inversión, en el que se haya materializado el riesgo, la modificación de los Planes políticas o proyectos, de acuerdo con los lineamientos de la Oficina Asesora de Planeación
- Verificar que se realizaron los ajustes de modificación en los planes, políticas o proyectos de acuerdo con los lineamientos establecidos
- Define la estrategia de comunicación para informar la situación y las decisiones tomadas o acciones emprendidas para subsanarlas
- Actualizar el riesgo Posibilidad de afectación reputacional por pérdida de credibilidad de los grupos de valor y partes interesadas, debido a errores fallas o deficiencias en la formulación y actualización de la planeación institucional</t>
  </si>
  <si>
    <t xml:space="preserve">- Oficina Asesora de Planeación 
- Oficina Asesora de Planeación 
- Oficina Asesora de Planeación 
- Oficina Asesora de Planeación 
- Oficina Asesora de Planeación </t>
  </si>
  <si>
    <t>- Reporte de monitoreo indicando la materialización del riesgo de Posibilidad de afectación reputacional por pérdida de credibilidad de los grupos de valor y partes interesadas, debido a errores fallas o deficiencias en la formulación y actualización de la planeación institucional
- Documento de revisión y/o modificación del mapa de riesgos.
- Documento que evidencie la modificación en los planes.
- Documento de comunicación
- Riesgo de Posibilidad de afectación reputacional por pérdida de credibilidad de los grupos de valor y partes interesadas, debido a errores fallas o deficiencias en la formulación y actualización de la planeación institucional, actualizado.</t>
  </si>
  <si>
    <t xml:space="preserve">Identificación del riesgo
Establecimiento de controles
</t>
  </si>
  <si>
    <t>Se ajustó el DOFA conforme al nuevo contexto estratégico de la entidad.
Se ajustó el objetivo estratégico asociado, conforme con la nueva plataforma estratégica de la entidad.
Se ajustó la explicación de la valoración obtenida antes y despues de controles.
Se ajustaron los controles conforme a la actualización realizada al procedimiento 4204000-PR-116.
Se quito acción de contingencia que se encontraba repetida.</t>
  </si>
  <si>
    <t>7/11/2025
(3-2025-28389)</t>
  </si>
  <si>
    <t>Establecimiento de controles</t>
  </si>
  <si>
    <t>Ficha 1 “Posibilidad de afectación económica (o presupuestal) por decisión (sanción) de un organismo de control u otra entidad, debido a incumplimiento parcial de compromisos en la
ejecución de la planeación institucional y la ejecución presupuestal”: se actualizaron los
controles 1,2,3,4.</t>
  </si>
  <si>
    <t>Sebastián Moreno</t>
  </si>
  <si>
    <t>Bibiana Cardozo</t>
  </si>
  <si>
    <t>CREADO
Direccionamiento Estratégico_2023</t>
  </si>
  <si>
    <t>Listo para gestión</t>
  </si>
  <si>
    <t>Al colocar más de una fase del proyecto, una de ellas se elimina y no es visible en el show ni la lupa</t>
  </si>
  <si>
    <t>CONTROL DE CAMBIOS
Conforme al memorando 3-2022-35997 del 16 de diciembre de 2022, se realizó el cargue de este riesgo en DARUMA con las siguientes novedades: 
•	Aspectos: Identificación del riesgo y análisis de controles
•	Cambios: Se actualizó la actividad clave del proceso. Se incluyeron controles que mitigan la materialización del riesgo asociados a los procedimientos Elaboración y Seguimiento del Plan Estratégico de TI basado en la arquitectura empresarial (4204000-PR-116), Gestión de Bienestar e Incentivos ( 2211300-PR-163) , Gestión Organizacional (2211300-PR-221),  Gestión de Peligros, Riesgos y Amenazas (4232000-PR-372) y  Gestión de la Formación y la Capacitación (4232000-PR-164).
•	Memorando:</t>
  </si>
  <si>
    <t xml:space="preserve">"Formular el Plan Estratégico de Tecnologías de la Información y las Comunicaciones 
 Fase: (Propósito-Objetivo General):  Fortalecer la implementación y apropiación de la Política de Gobierno Digital en la Secretaria General de la Alcaldía Mayor de Bogotá D.C., orientado a la Transformación Digital con el fin de aumentar la confianza en la Gestión Pública."								</t>
  </si>
  <si>
    <t xml:space="preserve">	EYADP-G182</t>
  </si>
  <si>
    <t>Posibilidad de afectación reputacional por pérdida de credibilidad de los grupos de valor y partes interesadas, debido a bajo nivel de cumplimiento en la implementación de la Política de Gobierno Digital.</t>
  </si>
  <si>
    <t>Oficina de Tecnologias de la información y las comunicaciones</t>
  </si>
  <si>
    <t xml:space="preserve">- Ineficiente presupuesto asignado
- Inadecuada planeación para  el desarrollo de soluciones tecnológicas.
- La información necesaria  para el desarrollo de soluciones tecnológicas no es clara, completa y de calidad.
- Falta de conocimiento técnico, funcional y presupuestal para el desarrollo de soluciones tecnológicas
</t>
  </si>
  <si>
    <t xml:space="preserve">- Constante actualización de directrices y normas  Nacionales y Distritales aplicables al proceso que pueden generar variaciones afectando la prestación de los servicios.
- Altos costos de la tecnología.  
</t>
  </si>
  <si>
    <t xml:space="preserve">- Posibles Hallazgos de auditorias
- Incumplimiento de metas de los proyectos de inversión  con componente TIC.
- Insatisfacción por parte de los usuarios internos y externos.
- Afectación de la imagen de las dependencias que involucran componentes TIC´s ante  la  Secretaría General.
- Ataques Ciberneticos
- Incumplimiento a lineamientos y politicas
</t>
  </si>
  <si>
    <t>9. Industria, innovación e infraestructura</t>
  </si>
  <si>
    <t>8110 Fortalecimiento de las tecnologías de la información y las comunicaciones en el sector gestión pública de Bogotá D.C</t>
  </si>
  <si>
    <t>El  riesgo se ubica en una zona moderada, debido a que la exposición con la que se realizó la actividad clave asociada al riesgo se presentó 12 veces en el último año, sin embargo, ante su materialización, podrían presentarse efectos reputacionales al no cumplir con la implementacion de proyectos de transformacion digital orientados al cumplimiento de la politica de Gobierno Digital.</t>
  </si>
  <si>
    <t xml:space="preserve">- Reportar el riesgo materializado de Posibilidad de afectación reputacional por pérdida de credibilidad de los grupos de valor y partes interesadas, debido a bajo nivel de cumplimiento en la implementación de la Política de Gobierno Digital. en el informe de monitoreo a la Oficina Asesora de Planeación.
- Definir la estrategia de comunicación para informar la situación y las decisiones tomadas o acciones emprendidas para subsanarlas.
- Actualizar el riesgo Posibilidad de afectación reputacional por pérdida de credibilidad de los grupos de valor y partes interesadas, debido a bajo nivel de cumplimiento en la implementación de la Política de Gobierno Digital.
</t>
  </si>
  <si>
    <t>Oficina de Tecnologías de la Información y las Comunicaciones
Oficina de Tecnologías de la Información y las Comunicaciones
Oficina de Tecnologías de la Información y las Comunicaciones</t>
  </si>
  <si>
    <t>- Reporte de monitoreo indicando la materialización del riesgo de Posibilidad de afectación económica (o presupuestal) por decisión (sanción) de un organismo de control u otra entidad, debido a incumplimiento parcial de compromisos en la ejecución de la planeación institucional y la ejecución presupuestal
- Memorando de solicitud de ajustes de la planeación institucional
- Evidencia de reunión de revisión o retroalimentación al proceso, proyecto o política 
- Acta de reunión de  comité institucional de Gestión y Desempeño
- Riesgo de Posibilidad de afectación económica (o presupuestal) por decisión (sanción) de un organismo de control u otra entidad, debido a incumplimiento parcial de compromisos en la ejecución de la planeación institucional y la ejecución presupuestal, actualizado.</t>
  </si>
  <si>
    <t>Identificación del riesgo
Análisis antes de controles
Establecimiento de controles
Tratamiento del riesgo</t>
  </si>
  <si>
    <t xml:space="preserve">	Formular y realizar seguimiento de los planes estratégicos, institucionales y el Plan Estratégico Sectorial</t>
  </si>
  <si>
    <t>EYADP-G151</t>
  </si>
  <si>
    <t>Posibilidad de afectación reputacional por pérdida de credibilidad de los grupos de valor y partes interesadas, debido a errores fallas o deficiencias en la formulación y actualización de la planeación institucional</t>
  </si>
  <si>
    <t xml:space="preserve">Oficina Asesora de Planeación </t>
  </si>
  <si>
    <t xml:space="preserve">- Falta de mayor divulgación en todos los niveles de la Organización, frente al cumplimiento de las metas, programas y proyectos.
- La información de entrada que se requiere para formular o actualizar la planeación institucional no es suficiente, clara, completa o de calidad.
- Alta rotación de personal y dificultades en la transferencia de conocimiento entre los servidores y/o contratistas que participan en el proceso, en virtud de vinculación, retiro o reasignación de roles.
</t>
  </si>
  <si>
    <t xml:space="preserve">-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 La variabilidad en las prioridades de la entidad y de la ciudad que impacta en la planeación institucional
- Riesgos de daño a la infraestructura física de la entidad por situaciones de orden público y/o desastres naturales, que afectan la continuidad de prestación de servicios de la entidad.
</t>
  </si>
  <si>
    <t xml:space="preserve"> Se determinó la probabilidad baja  ya que la planeación institucional es susceptible de actualizar en diferentes meses del año, involucrando varios planes operativos como el Plan de Acción Institucional, Plan de Acción Integrado, Plan de Adecuación y Sostenibilidad del MIPG, Plan Anticorrupción y de Atención al Ciudadano, entre otros.  El impacto (4 mayor) obedece a que éste riesgo podría generar incumplimiento de metas de gobierno y los objetivos  institucionales. La valoración antes de controles es alta.</t>
  </si>
  <si>
    <t>Se ajustó el DOFA conforme al nuevo contexto estratégico de la entidad.
Se ajustó el objetivo estratégico asociado, conforme con la nueva plataforma estratégica de la entidad.
Se ajustaron los controles preventivos y detectivos, retirando los controles asociados al procedimiento Elaboración y Seguimiento del Plan Estratégico de TI basado en la arquitectura empresarial (4204000-PR-116).
Se ajustó la explicación de la valoración obtenida despues de controles.</t>
  </si>
  <si>
    <t>Ficha 3 “Posibilidad de afectación reputacional por pérdida de credibilidad de los grupos de valor y partes interesadas, debido a errores fallas o deficiencias en la formulación y actualización de la planeación institucional”: se actualizaron los controles 1,2,3,4,5.</t>
  </si>
  <si>
    <t>Kelly Mireya Correa</t>
  </si>
  <si>
    <t>Jorge Eliecer Gómez</t>
  </si>
  <si>
    <t>CREADO
Evaluación del Sistema de Control Interno_2023</t>
  </si>
  <si>
    <t>CONTROL DE CAMBIOS
Conforme al memorando 3-2022-35997 del 16 de diciembre de 2022, se realizó el cargue de este riesgo en DARUMA con las siguientes novedades: 
•	Aspectos: Identificación del riesgo y análisis de controles
•	Cambios: Se ajusta la matriz DOFA. Se asocia el riesgo a la nueva estructura del proceso. Se ajusta la definición de controles.
•	Memorando:</t>
  </si>
  <si>
    <t>Evaluar de manera independiente y objetiva el Sistema de Control Interno de la Secretaría General de la Alcaldía Mayor de Bogotá, mediante la realización de auditorías internas de gestión y de calidad, seguimientos e informes de ley programados en el Plan de Anual de Auditorias, y la atención a organismos de control, con el propósito de contribuir al mejoramiento continuo de la gestión institucional.</t>
  </si>
  <si>
    <t>Inicia con la definición del Plan Anual de Auditorias, continúa con la ejecución de las auditorías internas de gestión y de calidad, seguimientos e informes de ley, y la atención a organismos de control, termina con la generación de los informes resultado de las auditorias, seguimiento a la implementación de acciones de mejora y emisión de alertas tempranas para prevenir su incumplimiento (excepto de auditorías de calidad).</t>
  </si>
  <si>
    <t>Jefe Oficina de Control Interno</t>
  </si>
  <si>
    <t>Ejecutar las auditorías internas de gestión, seguimientos y realizar informes de ley</t>
  </si>
  <si>
    <t>EYADP-G162</t>
  </si>
  <si>
    <t>Posibilidad de afectación reputacional por la no detección de desviaciones críticas en la muestra establecida para las unidades auditables, debido a errores (fallas o deficiencias) en la aplicación de los controles claves del proceso auditor</t>
  </si>
  <si>
    <t xml:space="preserve">Oficina de Control Interno  </t>
  </si>
  <si>
    <t xml:space="preserve">- Debilidad en las estrategias de sensibilización y apropiación de las normas, directrices, modelos y sistemas
- Errores en la aplicación de controles claves del procedimiento de auditorías internas de gestión
</t>
  </si>
  <si>
    <t xml:space="preserve">- Constante actualización de directrices Nacionales y Distritales, que puedan afectar o limitar el proceso auditor
</t>
  </si>
  <si>
    <t xml:space="preserve">- Pérdida de confianza en la función de verificación y evaluación del sistema de control interno de la entidad
</t>
  </si>
  <si>
    <t>Se determinó la probabilidad "Baja" debido a que la frecuencia con la que se realiza la actividad clave asociada al riesgo se presenta aproximadamente 12 veces al año. El impacto "Moderado" obedece a que la materialización del riesgo podría afectar la imagen de la entidad por pérdida de confianza por parte de los grupos de valor en la verificación y evaluación del sistema de control interno y generar investigaciones disciplinarías. La valoración antes de controles es “Moderado”.</t>
  </si>
  <si>
    <t xml:space="preserve">
El riesgo se ubica en una zona baja, debido a que la probabilidad de ocurrencia se determina como “muy baja”, teniendo en cuenta que se definió un (1) control preventivo y un (1) control detectivo y ante su materialización, podrían disminuirse los efectos, aplicando los dos (2) controles correctivos.
</t>
  </si>
  <si>
    <t>- Reportar el riesgo materializado de Posibilidad de afectación reputacional por la no detección de desviaciones críticas en la muestra establecida para las unidades auditables, debido a errores (fallas o deficiencias) en la aplicación de los controles claves del proceso auditor en el informe de monitoreo a la Oficina Asesora de Planeación.
- Realizar reunión con el equipo auditor para analizar la situación presentada y las causas que generaron la materialización del riesgo y así mismo para definir las acciones correctivas según la causa raíz identificada.  
- Analizar la pertinencia de realizar una auditoría adicional a la unidad auditable relacionada con la materialización del riesgo y en caso de ser necesario, realizar la auditoría.
- Actualizar el riesgo Posibilidad de afectación reputacional por la no detección de desviaciones críticas en la muestra establecida para las unidades auditables, debido a errores (fallas o deficiencias) en la aplicación de los controles claves del proceso auditor</t>
  </si>
  <si>
    <t xml:space="preserve">- Oficina de Control Interno  
- Jefe de la Oficina de Control Interno
- Jefe de la Oficina de Control Interno
- Oficina de Control Interno  </t>
  </si>
  <si>
    <t>- Reporte de monitoreo indicando la materialización del riesgo de Posibilidad de afectación reputacional por la no detección de desviaciones críticas en la muestra establecida para las unidades auditables, debido a errores (fallas o deficiencias) en la aplicación de los controles claves del proceso auditor
- Evidencia o acta de reunión con el resultado del análisis realizado y las acciones correctivas a implementar 
- 
Evidencia o acta con el resultado del análisis de la pertinencia de realizar una auditoría adicional
Informe de auditoría adicional ( en caso que aplique la realización de la auditoría adicional)
- Riesgo de Posibilidad de afectación reputacional por la no detección de desviaciones críticas en la muestra establecida para las unidades auditables, debido a errores (fallas o deficiencias) en la aplicación de los controles claves del proceso auditor, actualizado.</t>
  </si>
  <si>
    <t xml:space="preserve">Se realizaron ajustes en el contexto de la gestión del proceso.
Se modificó la asociación a un nuevo objetivo estratégico (No 5), de acuerdo con la plataforma estratégica actualizada. 
Se realizaron ajustes en la redacción de los controles preventivo, detectivo y primer control correctivo y se cambió el segundo control correctivo.  
Se ajustó la segunda y tercera acción de contingencia, de acuerdo con las modificaciones realizadas a los controles correctivos. 
</t>
  </si>
  <si>
    <t>Ok</t>
  </si>
  <si>
    <t>No se ven las calificaciones dadas a la encuesta</t>
  </si>
  <si>
    <t>CONTROL DE CAMBIOS
Conforme al memorando 3-2022-35997 del 16 de diciembre de 2022, se realizó el cargue de este riesgo en DARUMA con las siguientes novedades: 
•	Aspectos: Identificación del riesgo, análisis de controles y tratamiento del riesgo
•	Cambios: Se ajusta la matriz DOFA. Se asocia el riesgo a la nueva estructura del proceso. Se ajusta la definición de controles. Se define la propuesta de acciones de tratamiento 2023.
•	Memorando:</t>
  </si>
  <si>
    <t>Fortalecimiento de la Gestión Pública</t>
  </si>
  <si>
    <t>Generar capacidades en la gestión pública distrital a través de la expedición de lineamientos, el desarrollo de estrategias, la realización de asistencia técnica, la elaboración de estudios e investigaciones, la prestación de servicios relacionados con el fortalecimiento de la gestión y la política laboral, con el fin de modernizar y mejorar permanentemente el desempeño institucional de las entidades distritales.</t>
  </si>
  <si>
    <t>El proceso inicia con el diagnóstico y la formulación de las acciones a ejecutar para el fortalecimiento de la gestión pública distrital, continúa con el desarrollo de lineamientos, estrategias, asistencia técnica, estudios e investigaciones, servicios y finaliza con el seguimiento.</t>
  </si>
  <si>
    <t>Subsecretario(a) Distrital de Fortalecimiento Instituconal</t>
  </si>
  <si>
    <t>Misional</t>
  </si>
  <si>
    <t xml:space="preserve">Diseñar y emitir lineamientos, desarrollar estrategias, brindar, prestar servicios y realizar análisis, estudios e investigaciones para el fortalecimiento de la gestión pública distrital   </t>
  </si>
  <si>
    <t>EYADP-G138</t>
  </si>
  <si>
    <t>Posibilidad de afectación reputacional por no lograr fortalecer la administración y la gestión pública distrital, debido a deficiencias al planificar, diseñar y/o orientar las estrategias para el fortalecimiento de la administración y la gestión pública distrital</t>
  </si>
  <si>
    <t>Dirección Distrital de Desarrollo  Institucional</t>
  </si>
  <si>
    <t>- Equipos tecnológicos obsoletos que generar dificultad en la ejecución de las actividades que desarrolla la entidad.
- Para el desarrollo de pruebas piloto, capacitación y acompañamiento,no se tiene en cuenta la entidad por parte de las dependencias que brindan asesoría y acompañamiento técnico a nivel distrital.
- Alta rotación de personal generando retrasos en la curva de aprendizaje.
- Dificultades en la transferencia de conocimiento cuando las tareas son tan especializadas o cuando la información no se despliega a todos los niveles.
- Se realizan análisis descriptivos pero no predictivos y prospectivos de los resultados de la gestión de la entidad, lo que dificulta la toma de decisiones basada en evidencia. 
- Dificultad en la articulación de actividades comunes a las dependencias.
- Falta de seguimiento a la adecuada y oportuna ejecución del plan de trabajo de las estrategias.
- Cambios internos (administrativos y rotación de personal) que impacta la continuidad en la implementación de las estrategias y la transferencia del conocimiento.
- Falencias u omisiones al momento de revisar los contenidos de las estrategias.
- Inadecuada planeación de la estrategia, que conlleva a cambios de último momento o incumplimientos en el plan de trabajo o cronograma.</t>
  </si>
  <si>
    <t xml:space="preserve">- Falta de continuidad en los programas y proyectos entre administraciones
-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</si>
  <si>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 Afectación financiera que impacte el presupuesto de la entidad
- Aplicación de medidas de control (sanciones)
- Incumplimiento al no alcanzar las metas de Plan Distrital de Desarrollo
- Insatisfacción de los usuarios que participan de la implementación de la estrategia.
- Afectación en la  transferencia del conocimiento de las
- Generación de reprocesos en las entidades y organismos por falta de articulación entre las entidades líderes de políticas.
- Afectación en la transferencia del conocimiento de las estrategias.
- Imagen institucional perjudicada ante las otras entidades del distrito debido al desarrollo de estrategias que no apliquen a todas las entidades o no generen valor agregado a las mismas.
- Incumplimiento en las metas y objetivos institucionales.
- Insatisfacción de los usuarios que participan en la implementación de la estrategia.</t>
  </si>
  <si>
    <t xml:space="preserve">- Procesos misionales en el Sistema de Gestión de Calidad
</t>
  </si>
  <si>
    <t xml:space="preserve">8. Trabajo decente y crecimiento económico
16. Paz, justicia e instituciones sólidas
</t>
  </si>
  <si>
    <t>8111 Fortalecimiento de la gestión y articulación institucional para la generación de valor público en Bogotá D.C</t>
  </si>
  <si>
    <t xml:space="preserve">En cuanto a la probabilidad se obtiene una valoración baja (2), dado a que en la vigencia se llevaron a cabo 14 estrategias, y en cuanto al impacto se obtiene una valoración menor (2), en razón a que la imagen institucional a nivel distrital puede verse afectada, por hechos que afectan a algunos usuarios o ciudadanos. En consecuencia,  el riesgo quedo ubicado en zona Moderado. </t>
  </si>
  <si>
    <t>El proceso estima que el riesgo se ubica en una escala de probabilidad muy baja (1) y un impacto menor (2), ubicando el riesgo en zona baja después de la aplicación de los controles establecidos, ante la materialización, podrían disminuirse los efectos, aplicando las acciones de contingencia previstas.</t>
  </si>
  <si>
    <t>- Reportar el riesgo materializado de Posibilidad de afectación reputacional por no lograr fortalecer la administración y la gestión pública distrital, debido a deficiencias al planificar, diseñar y/o orientar las estrategias para el fortalecimiento de la administración y la gestión pública distrital en el informe de monitoreo a la Oficina Asesora de Planeación.
- Realizar mesas de trabajo para revisar el documento técnico de la estrategia frente a los parámetros establecidos e informe a los respectivos profesionales
- Actualizar el riesgo Posibilidad de afectación reputacional por no lograr fortalecer la administración y la gestión pública distrital, debido a deficiencias al planificar, diseñar y/o orientar las estrategias para el fortalecimiento de la administración y la gestión pública distrital</t>
  </si>
  <si>
    <t>- Dirección Distrital de Desarrollo  Institucional
- Dirección Distrital de Desarrollo  Institucional
- Dirección Distrital de Desarrollo  Institucional</t>
  </si>
  <si>
    <t>- Reporte de monitoreo indicando la materialización del riesgo de Posibilidad de afectación reputacional por no lograr fortalecer la administración y la gestión pública distrital, debido a deficiencias al planificar, diseñar y/o orientar las estrategias para el fortalecimiento de la administración y la gestión pública distrital
- Documento de esrtaegia aprobadio, evidenca d ereunión y Registro de Asistencia
- ,
- Riesgo de Posibilidad de afectación reputacional por no lograr fortalecer la administración y la gestión pública distrital, debido a deficiencias al planificar, diseñar y/o orientar las estrategias para el fortalecimiento de la administración y la gestión pública distrital, actualizado.</t>
  </si>
  <si>
    <t>Se realizó la actualización de la Matriz DOFA  y la adopción del los objetivos estratégicoS de la nueva Plataforma Estratégica de la  Secretaría General aprobada mediante la Resolución  630 de 2024. 
Así mismo, se revisa y se ajusta el número de controles efectivos y en funcionamiento.</t>
  </si>
  <si>
    <t>Linda Reales</t>
  </si>
  <si>
    <t>Alvaro Arias Cruz</t>
  </si>
  <si>
    <t>CREADO
Fortalecimiento de la Gestión Pública_2023</t>
  </si>
  <si>
    <t>CONTROL DE CAMBIOS
Conforme al memorando 3-2022-34211 del 2 de diciembre de 2022, se realizó el cargue de este riesgo en DARUMA con las siguientes novedades: 
•	Aspectos: Identificación del riesgo y tratamiento del riesgo
•	Cambios: Se asocia el riesgo al nuevo Mapa de procesos de la Secretaría General.
•	Memorando:</t>
  </si>
  <si>
    <t>Diseñar y emitir lineamientos, desarrollar estrategias, brindar, prestar servicios y realizar análisis, estudios e investigaciones para el fortalecimiento de la gestión pública distrital
(Servicio de Publicación de  los actos y documentos administrativos en el Registro Distrital)</t>
  </si>
  <si>
    <t>EYADP-G142</t>
  </si>
  <si>
    <t>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t>
  </si>
  <si>
    <t xml:space="preserve">- Equipos tecnológicos obsoletos que generar dificultad en la ejecución de las actividades que desarrolla la entidad.
- Alta rotación del personal que genera retrasos en la curva de aprendizaje y reprocesos que afectan la ejecución de las actividades de la entidad para el cumplimiento de su misionalidad.
</t>
  </si>
  <si>
    <t xml:space="preserve">- La inestabilidad de la conectividad, no disponibilidad de servidores de información y vulnerabilidad en la seguridad informática.
</t>
  </si>
  <si>
    <t xml:space="preserve">- La buena reputación de la Subdirección de Imprenta Distrital y por consiguiente la Secretaría General de la Alcaldía Mayor de Bogotá, D.C., se vería afectada, lo cual generaría desconfianza ante las partes interesadas.
- Afectar a la entidad emisora del acto o documento administrativo o la ciudadanía, al no divulgar o divulgar información errónea sobre decisiones de la Administración Distrital.
- Sanciones para los funcionarios o servidores que intervienen en el proceso
- Posibles sanciones legales para la Secretaría General de la Alcaldía Mayor de Bogotá D.C
</t>
  </si>
  <si>
    <t xml:space="preserve">- Publicación de actos o documentos administrativos en el Registro Distrital (Trámite)
- Consulta del Registro Distrital (Consulta)
</t>
  </si>
  <si>
    <t>8. Trabajo decente y crecimiento económico
10. Reducción de las desigualdades
16. Paz, justicia e instituciones sólidas</t>
  </si>
  <si>
    <t>8118 Fortalecimiento del acceso y difusión de la memoria histórica y del patrimonio documental de Bogotá D.C.</t>
  </si>
  <si>
    <t>El proceso estima que el riesgo se ubica en una zona moderada, debido a que la frecuencia con la que se realizó la actividad clave asociada al riesgo se presentó 280 veces al año, sin embargo, ante su materialización, podrían presentarse efectos de relativa relevancia, en la imagen de la entidad a nivel local.</t>
  </si>
  <si>
    <t>El proceso estima que el riesgo se ubica en una zona baja, debido a que los controles establecidos son los adecuados y la calificación de los criterios es satisfactoria, ubicando el riesgo en la escala de probabilidad más baja e impacto menor y ante su materialización, podrían disminuirse los efectos, aplicando las acciones de contingencia.</t>
  </si>
  <si>
    <t>- Reportar el riesgo materializado de 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 en el informe de monitoreo a la Oficina Asesora de Planeación.
- Realizar la gestión pertinente para publicar el Registro Distrital en el sistema de información del Registro Distrital - SIRD, solicitando a la Oficina de las Tecnologías de la Información y las Comunicaciones el cargue del archivo PDF del acto o documento, así como del ejemplar corregido. 
- Realizar la gestión pertinente para publicar Fe de Errata (si aplica) en el siguiente ejemplar del Registro Distrital, informando a la entidad, organismo u órgano de control emisor la corrección del error presentado.
- Realizar la gestión pertinente para que se haga la corrección del acto o documento administrativo y el ejemplar del Registro Distrital emitido
- Publicar el acto o documento administrativo y el ejemplar del Registro Distrital corregidos en el sistema de información del Registro Distrital - SIRD o en el medio establecido para tal fin
- Informar al solicitante emisor de la entidad, órgano u organismo de control del Distrito Capital, que el error fue subsanado y que el acto o documento administrativo, así como el ejemplar del Registro está disponible para descarga y consulta en el sistema de información del Registro Distrital - SIRD o en el medio dispuesto para tal fin
- Actualizar el riesgo 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t>
  </si>
  <si>
    <t>- Subdirección de Imprenta Distrital
- Subdirector(a) de Imprenta Distrital
- Subdirector(a) de Imprenta Distrital
- Subdirector(a) de Imprenta Distrital
- Técnico Operativo
- Subdirector(a) de Imprenta Distrital
- Subdirección de Imprenta Distrital</t>
  </si>
  <si>
    <t>- Reporte de monitoreo indicando la materialización del riesgo de 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
-  Archivo PDF del ejemplar del Registro Distrital corregido en el sistema de información del Registro Distrital - SIRD o en el medio dispuesto para tal fin.
- Notificación de publicación del Registro Distrital donde fue incluida la Fe de Errata.
- Archivo PDF del ejemplar del Registro Distrital corregido en el sistema de información del Registro Distrital - SIRD o en el medio dispuesto para tal fin
- Registro Distrital publicado
- Correo electrónico de notificación.
- Riesgo de 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 actualizado.</t>
  </si>
  <si>
    <t>Modificación de DOFA en concordancia con actualización respectiva
Realineamiento de Objetivos estratégicos de acuerdo con la nueva plataforma estartégica aprobada mediante Resolución 630 de 2024.</t>
  </si>
  <si>
    <t>CONTROL DE CAMBIOS
Conforme al memorando 3-2022-34211 del 2 de diciembre de 2022, se realizó el cargue de este riesgo en DARUMA con las siguientes novedades: 
•	Aspectos: Identificación del riesgo y tratamiento del riesgo
•	Cambios: Se asocia el riesgo al nuevo Mapa de procesos de la Secretaría General. Se plantean acciones de tratamiento para el fortalecimiento del riesgo.
•	Memorando:</t>
  </si>
  <si>
    <t>Diseñar y emitir lineamientos, desarrollar estrategias, brindar, prestar servicios y realizar análisis, estudios e investigaciones para el fortalecimiento de la Gestión Pública Distrital</t>
  </si>
  <si>
    <t>EYADP-G143</t>
  </si>
  <si>
    <t>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t>
  </si>
  <si>
    <t xml:space="preserve">- La imagen institucional se ve afectada ante los usuarios que utilizan el servicio, si este no se presta adecuadamente. (pendiente a hoy)
- Dificultad en la articulación de actividades comunes a las dependencias
</t>
  </si>
  <si>
    <t xml:space="preserve">- Cambios de características técnicas del producto por parte de los usuarios.
- Falta de recursos que podría darse por los recortes presupuestales, humanos y técnicos que influirían en la no sostenibilidad de los programas e iniciativas de los proyectos de inversión y en los servicios que presta al Secretaría General en el Distrito
</t>
  </si>
  <si>
    <t xml:space="preserve">- Pérdida de credibilidad institucional
- Desbalance de línea en planta de producción
</t>
  </si>
  <si>
    <t xml:space="preserve">- Impresión de artes gráficas para las entidades del Distrito Capital (OPA)
</t>
  </si>
  <si>
    <t>El proceso estima que el riesgo se ubica en una zona moderada, debido a que la frecuencia con la que se realizó la actividad clave asociada al riesgo se presentó 499 veces al año, sin embargo, ante su materialización, podrían presentarse efectos leves en la operación, cumplimiento e imagen de la entidad a nivel local.</t>
  </si>
  <si>
    <t>El proceso estima que el riesgo se ubica en una zona baja, debido a que los controles establecidos son los adecuados y la calificación de los criterios es satisfactoria, ubicando el riesgo en la escala de probabilidad más baja e impacto leve y ante su materialización, podrían disminuirse los efectos, aplicando las acciones de contingencia.</t>
  </si>
  <si>
    <t>- Reportar el riesgo materializado de 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 en el informe de monitoreo a la Oficina Asesora de Planeación.
- Gestionar la asignación de horas extras para los funcionarios de la Subdirección de Imprenta Distrital que intervienen en el proceso productivo.
- Aprobación de turnos para los funcionarios y servidores de la Subdirección de Imprenta Distrital que intervienen en el proceso productivo.
- Informar al usuario solicitante la reprogramación de entrega realizada al trabajo acordado
- Gestionar la ejecución de mantenimientos correctivos de la maquinaria
- Realizar la gestión pertinente para garantizar la entrega oportuna del producto terminado dentro de los tiempos reprogramados
- Actualizar el riesgo 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t>
  </si>
  <si>
    <t>- Subdirección de Imprenta Distrital
- Subdirector(a) de Imprenta Distrital
- Subdirector(a) de Imprenta Distrital
- Profesional Universitario (Producción)
- Profesional Universitario (Producción)
- Profesional Universitario (Producción)
- Subdirección de Imprenta Distrital</t>
  </si>
  <si>
    <t>- Reporte de monitoreo indicando la materialización del riesgo de 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
- Reporte novedades nómina para los funcionarios de la Subdirección de Imprenta Distrital a la Dirección de Talento Humano
- Programación de los turnos para los funcionarios y servidores de la Subdirección de Imprenta Distrital.
- Radicado SIGA de comunicación
- Ordenes de Servicio de mantenimiento correctivo
- Orden de Producción
- Riesgo de 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 actualizado.</t>
  </si>
  <si>
    <t>Diseñar y emitir lineamientos, desarrollar estrategias, brindar, prestar servicios y realizar análisis, estudios e investigaciones para el fortalecimiento de la gestión pública distrital</t>
  </si>
  <si>
    <t>FI-C036</t>
  </si>
  <si>
    <t>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t>
  </si>
  <si>
    <t>Dirección Distrital Archivo de Bogotá</t>
  </si>
  <si>
    <t xml:space="preserve">- Falta de sistemas de información 
- Dificultades en la transferencia de conocimiento cuando las tareas son tan especializadas o cuando la información no se despliega a todos los niveles.
- Alta rotación del personal que genera retrasos en la curva de aprendizaje y reprocesos que afectan la ejecución de las actividades de la entidad para el cumplimiento de su misionalidad.
- Falta de disponibilidad presupuestal
- Desconocimiento de la ley mediante interpretaciones subjetivas de las normas vigentes para evitar o postergar su aplicación
</t>
  </si>
  <si>
    <t xml:space="preserve">- La inestabilidad de la conectividad, no disponibilidad de servidores de información y vulnerabilidad en la seguridad informática.
- Constante actualización de directrices Nacionales y Distritales,  que no surten suficientes procesos de socialización. 
- Recorte de recursos financieros que impiden las ejecución de metas establecidas en el cuatrienio.
- Falta de continuidad en los programas y proyectos entre administraciones.
- Presiones o motivaciones individuales, sociales o colectivas, que inciten a la realizar conductas contrarias al deber ser.
</t>
  </si>
  <si>
    <t xml:space="preserve">- Detrimento, pérdida, uso indebido, perjuicio o deterioro de documentos de valor patrimonial
- Perdida de confianza, credibilidad y transparencia frente al manejo de la documentación patrimonial del Distrito
- Posibles investigaciones y sanciones de entes de control o entes reguladores
</t>
  </si>
  <si>
    <t xml:space="preserve">9. Promover la apropiación y uso social del patrimonio documental del Distrito Capital, a través de su protección, conservación, adecuada gestión y fácil acceso por parte de la ciudadanía. </t>
  </si>
  <si>
    <t xml:space="preserve">- Consulta del patrimonio documental de Bogotá (Servicio)
</t>
  </si>
  <si>
    <t>el proceso estima que el riesgo se ubica en una zona extrema, debido a que el riesgo no se ha materializado en los últimos cuatro años, sin embargo, ante su materialización, podrían presentarse los efectos significativos, señalados en la encuesta del Departamento Administrativo de la Función.</t>
  </si>
  <si>
    <t>El proceso estima que el riesgo se ubica en una zona alta, debido a que los controles establecidos son los adecuados y la calificación de los criterios es satisfactoria, ubicando el riesgo en la escala de probabilidad más baja e impacto mayor y ante su materialización, podrían disminuirse los efectos, aplicando las acciones de contingencia, sin embargo, el impacto no disminuye en riesgos de corrupción.</t>
  </si>
  <si>
    <t>Reducir</t>
  </si>
  <si>
    <t xml:space="preserve">- Definir plan permanente de socializaicón del procedimiento 4213000-PR-259 - Ingreso de Fondos y Colecciones Privadas al Archivo General de Bogotá - V1
</t>
  </si>
  <si>
    <t xml:space="preserve">- Subdirector de Gestión del Patrimonio Documental del Distrito
</t>
  </si>
  <si>
    <t xml:space="preserve">PA250-026 </t>
  </si>
  <si>
    <t>1357</t>
  </si>
  <si>
    <t>02/05/2025</t>
  </si>
  <si>
    <t>30/06/2025</t>
  </si>
  <si>
    <t>- Reportar el presunto hecho de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 al operador disciplinario, y a la Oficina Asesora de Planeación en el informe de monitoreo en caso que tenga fallo.
- Retirar de las bases de datos de la documentación disponible de valor patrimonial del Archivo de Bogotá el (los) documento(s) en los que se generó la materialización del riesgo
- Aplicar las medidas que determine la Oficina de Control Interno Disciplinario y/o ente de control  frente a la materialización del riesgo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 al Director Distrital del Archivo de Bogotá
- Actualizar el riesgo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t>
  </si>
  <si>
    <t>- Dirección Distrital Archivo de Bogotá
- Profesional universitario de la Subdirección de Gestión de Patrimonio Documental del Distrito								
- Director(a) Distrital de Archivo de Bogotá
- Dirección Distrital Archivo de Bogotá</t>
  </si>
  <si>
    <t>- Notificación realizada del presunto hecho de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 al operador disciplinario, y reporte de monitoreo a la Oficina Asesora de Planeación en caso que el riesgo tenga fallo definitivo.
- Bases de datos de la documentación disponible de valor patrimonial del Archivo de Bogotá
- Soportes de la aplicación de las medidas determinadas por la Oficina de Control Interno Disciplinario y/o ente de control.
- Riesgo de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 actualizado.</t>
  </si>
  <si>
    <t>Identificación del riesgo
Tratamiento del riesgo</t>
  </si>
  <si>
    <t>Modificación de DOFA en concordancia con actualización respectiva
Alineación de Objetivos estratégicos de acuerdo con la nueva plataforma estartégica aprobada mediante Resolución 630 de 2024.
Se creó nuevo plan de tratamiento para la vigencia 2025</t>
  </si>
  <si>
    <t xml:space="preserve">Se ajusta  la acción de tratamiento, su fecha de incio y de terminación
</t>
  </si>
  <si>
    <t>Actualización del riesgo</t>
  </si>
  <si>
    <t>CONTROL DE CAMBIOS
Se realiza la actualización del riesgo con las siguientes novedades:
- Establecimiento de controles: Se ajustan los siguientes controles del riesgo, así: C#1 se excluyó (PR-293), por modificación del procedimiento 4213100-PR-293 V.09 Revisión y Evaluación de las Tablas de Retención Documental - TRD y Tablas de Valoración Documental - TVD para su convalidación del Consejo Distrital de Archivos de Bogotá, D.C. Se crean los controles C#1, C#2 y C#3.</t>
  </si>
  <si>
    <t>FI-C037</t>
  </si>
  <si>
    <t>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t>
  </si>
  <si>
    <t xml:space="preserve">- La inestabilidad de la conectividad, no disponibilidad de servidores de información y vulnerabilidad en la seguridad informática.
- Constante actualización de directrices Nacionales y Distritales, que no surten suficientes procesos de socialización.
- Recorte de recursos financieros que impiden las ejecución de metas establecidas en el cuatrienio
- Falta de continuidad en los programas y proyectos entre administraciones.
- Presiones o motivaciones individuales, sociales o colectivas, que inciten a la realizar conductas contrarias al deber ser.
</t>
  </si>
  <si>
    <t xml:space="preserve">El proceso estima que el riesgo se ubica en una zona alta, debido a que el riesgo no se ha materializado en los últimos cuatro años, sin embargo, ante su materialización, podrían presentarse los efectos significativos, señalados en la encuesta del Departamento Administrativo de la Función Pública.																		</t>
  </si>
  <si>
    <t xml:space="preserve">- Atualizar el procedimiento de Revisión y evaluación de las Tablas de Retención Documental - TRD y Tablas de Valoración Documental - TVD para su convalidación por parte del Consejo Distrital de Archivos de Bogotá, D.C., 4213100-PR-293, con el propósito de fortalecer las actividades y los controles para la revisión y evaluación de los instrumentos de archivo TRD y TVD.
</t>
  </si>
  <si>
    <t xml:space="preserve">- Subdirector del Sistema Distrital de Archivos 
</t>
  </si>
  <si>
    <t>PA250-018</t>
  </si>
  <si>
    <t>- Reportar el presunto hecho de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 al operador disciplinario, y a la Oficina Asesora de Planeación en el informe de monitoreo en caso que tenga fallo.
- Asignar un responsable diferente para realizar la revisión y evaluación de la Tabla de Retención Documental o Tabla de Valoración Documental asociada a la materialización del riesgo
- Realizar nuevamente la revisión y evaluación de la Tabla de Retención Documental o Tabla de Valoración Documental asociada a la materialización del riesgo y emitir el nuevo informe técnico de TRD y TVD
- Remitir a la entidad correspondiente el nuevo informe técnico de TRD y TVD asociado a la materialización del riesgo  Posibilidad de afectación reputacional por sanción de un ente de control u otro ente regulador en materia disciplinaria, debido a decisiones ajustadas a intereses propios o de terceros con la modificación y/o ocultamiento de datos para la emisión de informes técnicos de contratación y de revisión y evaluación de TRD y TVD de la Subdirección del Sistema Distrital de Archivos a cambio de dadivas  
- Informar la situación de materialización del riesgo relacionada con informe técnico de TRD y TVD al Consejo Distrital de Archivo  de Bogotá
- Actualizar el riesgo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t>
  </si>
  <si>
    <t>- Dirección Distrital Archivo de Bogotá
- Director(a) Distrital de Archivo de Bogotá
- Profesional(es) Universitario(s)
- Director(a) Distrital de Archivo de Bogotá
- Director(a) Distrital de Archivo de Bogotá
- Dirección Distrital Archivo de Bogotá</t>
  </si>
  <si>
    <t>- Notificación realizada del presunto hecho de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 al operador disciplinario, y reporte de monitoreo a la Oficina Asesora de Planeación en caso que el riesgo tenga fallo definitivo.
- Correo electrónico de asignación de nuevo  responsable para realizar la revisión y evaluación de la Tabla de Retención Documental o Tabla de Valoración Documental asociada a la materialización del riesgo
- Informe Técnico de Evaluación de Tabla de Valoración Documental o Informe Técnico Evaluación de Tabla de Retención Documental ajustado.
- Oficio o memorando de envío del informe técnico de evaluación de la TRD o TVD, ajustado
- Acta de sesión del Consejo Distrital de Archivo  de Bogotá
- Riesgo de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 actualizado.</t>
  </si>
  <si>
    <t>Identificación del riesgo
Establecimiento de controles
Tratamiento del riesgo</t>
  </si>
  <si>
    <t>Modificación de DOFA en concordancia con actualización respectiva
Alienación de Objetivos estratégicos de acuerdo con la nueva plataforma estartégica aprobada mediante Resolución 630 de 2024.
Se eliminan loscontroles preventivos y detectivos
Se creó nuevo plan de tratamiento para la vigencia 2025</t>
  </si>
  <si>
    <t>Se ajustó la acción de tratamiento, las fechas de inicio y de terminación
(Rad: 3-2025-8310)</t>
  </si>
  <si>
    <t>Se realiza la actualización del riesgo con las siguientes novedades:</t>
  </si>
  <si>
    <t>CONTROL DE CAMBIOS
Se realiza la actualización del riesgo con las siguientes novedades:
- Establecimiento de controles: Se ajustan los siguientes controles del riesgo, así: C#1 y CR#5 (PR-082), C#2 y C#6(PR-375), C#3 Y C#7 (PR-282) por modificación de los procedimientos 4213000-PR-082 Consulta de los Fondos Documentales custodiados por el Archivo de Bogotá V.09 , 4213200-PR-375 V.04 Gestión de Solicitudes Internas de Documentos Históricos y 4213200-PR-282 Ingreso de Transferencias Secuandarias al Archivo General de Bogotá V.7. En C#7 Se realizó el ajuste del número del procedimiento PR-082 por PR-282 Ingreso de Transferencias Secundarias al Archivo General de Bogotá</t>
  </si>
  <si>
    <t>Oscar Eli Gómez</t>
  </si>
  <si>
    <t>Marcela Irene González</t>
  </si>
  <si>
    <t>Diseñar y emitir lineamientos, desarrollar estrategias, brindar, prestar servicios y realizar análisis, estudios e investigaciones para el fortalecimiento de la gestión pública distrital
Fase: propósito: Incrementar la disponibilidad del patrimonio documental para facilitar a la ciudadanía el acceso y la consulta de la memoria e historia de Bogotá)</t>
  </si>
  <si>
    <t>EYADP-G139</t>
  </si>
  <si>
    <t>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</si>
  <si>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 xml:space="preserve">- Falta de actualización de algunos sistemas (interfaz, accesibilidad, disponibilidad) que interactúan con los procesos.
- Falta de disponibilidad presupuestal.
- Alta rotación del personal que genera retrasos en la curva de aprendizaje y reprocesos que afectan la ejecución de las actividades de la entidad para el cumplimiento de su misionalidad.
- Aplicación errónea de criterios e instrucciones establecidas para la realización de las actividades relacionadas con la función archivística del Archivo Patrimonial del Distrito
- Cadenas de revisión, validación y aprobación que  retrasan la gestión
- La planta de personal asignada al proceso no es suficiente para la gestión del mismo
</t>
  </si>
  <si>
    <t xml:space="preserve">- 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 Recorte de recursos financieros que impiden las ejecución de metas establecidas en el cuatrienio.
- Constante actualización de directrices Nacionales y Distritales,  que no surten suficientes procesos de socialización. 
- La inestabilidad de la conectividad, no disponibilidad de servidores de información y vulnerabilidad en la seguridad informática.
- Desconocimiento del propósito, el funcionamiento, los productos y servicios que ofrece el proceso por parte de los usuarios del proceso
</t>
  </si>
  <si>
    <t xml:space="preserve">- Insatisfacción frente al servicio de consulta del patrimonio documental de Bogotá y frente al préstamo de documentos históricos a nivel interno.
- Pérdida de confianza y credibilidad con el manejo de la documentación patrimonial del Distrito
- Eventual afectación de la disponibilidad y recuperación oportuna de los documentos de valor patrimonial
- Deterioro en la documentación patrimonial del distrito
- Posibles investigaciones y sanciones de entes de control o entes reguladores, por eventual incumplimiento de requisitos legales relacionados con la función archivística del patrimonio documental de Bogotá.
</t>
  </si>
  <si>
    <t>Alta (4)</t>
  </si>
  <si>
    <t>El proceso estima que el riesgo se ubica en una zona alta, debido a que la frecuencia con la que se realizó la actividad clave asociada al riesgo se presentó 2900 veces en el último año, sin embargo, ante su materialización, podrían presentarse efectos significativos, en la imagen de la entidad a nivel local.</t>
  </si>
  <si>
    <t>- Reportar el riesgo materializado de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 en el informe de monitoreo a la Oficina Asesora de Planeación.
- Realizar la búsqueda de los documentos históricos objeto de consulta y/o solicitud, en bases de datos alternas a los aplicativos establecidos para la consulta de los documentos históricos o en los inventarios documentales de los fondos o colecciones disponibles o en los depósitos de almacenamiento según corresponda (Documentos Digitalizados o Físicos)
- Entregar a los solicitantes el/los documento(s) objetos de consulta o solicitud interna, frente a  los cuales se presentaron fallas o errores en la disponibilidad para su consulta y/o entrega
- Actualizar el riesgo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</si>
  <si>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 Dirección Distrital Archivo de Bogotá
- Profesional Universitario o Auxiliar Administrativo de la Subdirección de Gestión del Patrimonio Documental del Distrito
- Profesional Universitario o Auxiliar Administrativo de la Subdirección de Gestión del Patrimonio Documental del Distrito
- Dirección Distrital Archivo de Bogotá</t>
  </si>
  <si>
    <t>- Reporte de monitoreo indicando la materialización del riesgo de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
- Registro de Circulación interna de documentos históricos 2215100-FT-161
- Registro de Solicitudes Usuario 2215100-FT-163
- Riesgo de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 actualizado.</t>
  </si>
  <si>
    <t>Modificación de DOFA en concordancia con actualización respectiva
Alienación de Objetivos estratégicos de acuerdo con la nueva plataforma estartégica aprobada mediante Resolución 630 de 2024.
Se elimina control preventivo</t>
  </si>
  <si>
    <t>Se realiza la actualización del riesgo con las siguientes novedades</t>
  </si>
  <si>
    <t>CONTROL DE CAMBIOS
Se realiza la actualización del riesgo con las siguientes novedades:
- Establecimiento de controles: Se ajustan los siguientes controles del riesgo, así: C#1 y CR#2 Instructivo de visitas guiadas en el Archivo Bogotá 4213200-IN-071. Se excluye El C#2 se encontraba duplicado y el C#3 pasa a ser el C#2</t>
  </si>
  <si>
    <t xml:space="preserve">	EYADP-G140</t>
  </si>
  <si>
    <t>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t>
  </si>
  <si>
    <t xml:space="preserve">- Los equipos (su mayoría) no cuentan con los dispositivos requeridos para operar bajo las nuevas condiciones de trabajo (micrófonos, cámaras, entre otros)
- La planta de personal asignada al proceso no es suficiente para la gestión del mismo
- No hay distribución equitativa y objetiva de responsabilidades y tareas.
</t>
  </si>
  <si>
    <t xml:space="preserve">- Falta de continuidad en los programas y proyectos entre administraciones.
- 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</si>
  <si>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 xml:space="preserve">- Pérdida de confianza y credibilidad por parte de los usuarios del servicio
- Generación de reprocesos
</t>
  </si>
  <si>
    <t xml:space="preserve">- Visitas guiadas en el Archivo de Bogotá (OPA)
</t>
  </si>
  <si>
    <t xml:space="preserve">- Ningún otro proceso en el Sistema de Gestión de Calidad
</t>
  </si>
  <si>
    <t xml:space="preserve">El proceso estima que el riesgo se ubica en una zona moderada, debido a que la frecuencia con la que se realizó las visitas guiadas  asociada al riesgo se presentó 30 veces en el último año, ante su materialización, podrían presentarse efectos menores, en imagen y cumplimiento.  </t>
  </si>
  <si>
    <t>El proceso estima que el riesgo se ubica en una zona baja,  teniendo en cuenta que al evaluar los controles la escala de probabilidad es muy baja e impacto menor y ante su materialización, podrían disminuirse los efectos, aplicando las acciones de contingencia.</t>
  </si>
  <si>
    <t>- Reportar el riesgo materializado de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 en el informe de monitoreo a la Oficina Asesora de Planeación.
- Contactar nuevamente al usuario para reprogramar el servicio de visita guiada que presentó incumplimiento
- Realizar la visita guiada concertada con los usuarios frente a los que se presentó el incumplimiento de la prestación del servicio
- Actualizar el riesgo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t>
  </si>
  <si>
    <t>- Dirección Distrital de Archivo de Bogotá
- Profesional Universitario de la Dirección Distrital de Archivo de Bogotá
- Profesional Universitario de la Dirección Distrital de Archivo de Bogotá
- Dirección Distrital de Archivo de Bogotá</t>
  </si>
  <si>
    <t>- Reporte de monitoreo indicando la materialización del riesgo de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
- Correo electrónico u Oficio 2211600-FT-012 de contacto y reprogramación del servicio de visita guiada
- Base de datos de la prestación del servicio de visita guiada
- Riesgo de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 actualizado.</t>
  </si>
  <si>
    <t xml:space="preserve">Modificación de DOFA en concordancia con actualización respectiva
Alienación de Objetivos estratégicos de acuerdo con la nueva plataforma estartégica aprobada mediante Resolución 630 de 2024.
</t>
  </si>
  <si>
    <t xml:space="preserve">Se realiza la actualización del riesgo con las siguientes novedades:
- Establecimiento de controles: Se ajustan los siguientes controles del riesgo, así: C#3  (PR-293), por modificación del procedimiento 4213100-PR-293 V.09 Revisión y Evaluación de las Tablas de Retención Documental - TRD y Tablas de Valoración Documental - TVD para su convalidación del Consejo Distrital de Archivos de Bogotá, D.C. </t>
  </si>
  <si>
    <t>Nelcy Martínez Castillo</t>
  </si>
  <si>
    <t>John Fredy Molano</t>
  </si>
  <si>
    <t>CONTROL DE CAMBIOS
Conforme al memorando 3-2022-34211 del 2 de diciembre de 2022, se realizó el cargue de este riesgo en DARUMA con las siguientes novedades: 
•	Aspectos: Identificación del riesgo y análisis de controles
•	Cambios: Se asocia el riesgo al nuevo Mapa de procesos de la Secretaría General.
•	Memorando:</t>
  </si>
  <si>
    <t>EYADP-G141</t>
  </si>
  <si>
    <t>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</si>
  <si>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 xml:space="preserve">- Falta de actualización de algunos sistemas (interfaz, accesibilidad, disponibilidad) que interactúan con los procesos.
- Cadenas de revisión, validación y aprobación que  retrasan la gestión.
- La planta de personal asignada al proceso no es suficiente para la gestión del mismo
- No contar con el equipo interdisciplinario (ingeniero, archivista, abogado, restaurador y conservador)
</t>
  </si>
  <si>
    <t xml:space="preserve">- 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 Constante actualización de directrices Nacionales y Distritales,  que no surten suficientes procesos de socialización. 
- La inestabilidad de la conectividad, no disponibilidad de servidores de información y vulnerabilidad en la seguridad informática.
- No hay suficiente personal calificado para el desarrollo de la gestión documental en las entidades del distrito.
- El posicionamiento de la gestión documental no es considerado estratégico a nivel directivo en las entidades del Distrito Capital.
- Desconocimiento del propósito, el funcionamiento, los productos y servicios que ofrece el proceso por parte de los usuarios del proceso
</t>
  </si>
  <si>
    <t xml:space="preserve">- Inducir a las entidades en errores en la función archivística.
- Pérdida de credibilidad por parte de las otras entidades del Distrito y privadas que cumplen funciones públicas
- Incumplimiento en la normatividad archivística vigente
</t>
  </si>
  <si>
    <t xml:space="preserve">- Asistencia técnica en Gestión documental y archivos (Servicio)
- Instrumento técnico en gestión documental y archivos (Producto)
</t>
  </si>
  <si>
    <t>El proceso estima que el riesgo se ubica en una zona Moderada, debido a que la frecuencia con la que se realizó la actividad clave asociada al riesgo se presentó 30 veces en el último año, sin embargo, ante su materialización, podrían presentarse efectos significativos, en la imagen de la entidad a nivel local.</t>
  </si>
  <si>
    <t>El proceso estima que el riesgo se ubica en una zona baja, debido a que los controles establecidos son adecuados, ubicando el riesgo en la escala de probabilidad más baja, y ante su materialización, podrían disminuirse los efectos, aplicando las acciones de contingencia.</t>
  </si>
  <si>
    <t>- Reportar el riesgo materializado de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 en el informe de monitoreo a la Oficina Asesora de Planeación.
- Informar por escrito al Subdirector del Sistema Distrital de Archivos, los errores (fallas o deficiencias) en las orientaciones técnicas y seguimiento al cumplimiento de la función archivística, presentados. 
- Analizar el tipo de error o falla presentada en las orientaciones técnicas y/ o en el seguimiento al cumplimiento de la función archivística y definir la(s) acción(es) de tratamiento para asegurar la conformidad en las orientaciones técnicas y/ o en el seguimiento al cumplimiento de la función archivística que presentaron errores o fallas.
- Realizar nuevamente la asistencia técnica, la visita de seguimiento, el concepto de TRD o TVD, o actualizar el instrumento de normalización, según corresponda el error, con el fin de asegurar  la conformidad en las orientaciones técnicas y/ o en el seguimiento al cumplimiento de la función archivística.
- Actualizar el riesgo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</si>
  <si>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 Dirección Distrital de Archivo de Bogotá
- Profesional Universitario y Profesional Especializado de la Subdirección del Sistema Distrital de Archivos   
- Subdirector del Sistema Distrital de Archivos, Profesional Universitario, Profesional Especializado de la Subdirección del Sistema Distrital de Archivos 
- Director Distrital de Archivo de Bogotá
Subdirector del Sistema Distrital de Archivos	
Profesional Universitario y Profesional Especializado de la Subdirección del Sistema Distrital de Archivos
- Dirección Distrital de Archivo de Bogotá</t>
  </si>
  <si>
    <t>- Reporte de monitoreo indicando la materialización del riesgo de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
- Correo electrónico a través del cual se informan los errores (fallas o deficiencias) en las orientaciones técnicas y seguimiento al cumplimiento de la función archivística, presentados
- Evidencia de reunión 4211000-FT-449 de análisis y definición de acciones frente a la materialización del riesgo
-  Los registros establecidos que evidencien la realización de la asistencia técnica, la visita de seguimiento, el concepto de TRD o TVD, o actualizar el instrumentos de normalización, según corresponda
- Riesgo de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 actualizado.</t>
  </si>
  <si>
    <t>Modificación de DOFA en concordancia con actualización respectiva
Alienación de Objetivos estratégicos de acuerdo con la nueva plataforma estartégica aprobada mediante Resolución 630 de 2024.
Se eliminan los controles preventivos y detectivos</t>
  </si>
  <si>
    <t>Control de cambios:
Se realiza la actualización del riesgo con las siguientes novedades:
- Establecimiento de controles: se ajustaron los controles los preventivos, detectivos conforme a la actualización efectuada a los procedimientos 4233000-PR-203 y 4233000-PR-288; así mismo, se ajustan los controles correctivos, quedando así: Preventivos (3), Detectivos (1) y Correctivos (1)
- Evaluación de controles: se evalúan nuevamente los controles conforme a su actualización.</t>
  </si>
  <si>
    <t>Fortalecimiento Institucional</t>
  </si>
  <si>
    <t>Administrar el Sistema de Gestión de la Secretaría General mediante la definición de orientaciones, acompañamiento y seguimiento para su implementación y sostenibilidad con el fin de consolidar la operación por procesos y promover la mejora institucional.</t>
  </si>
  <si>
    <t>Inicia con la definición de orientaciones para el desarrollo de las políticas de gestión y desempeño del Modelo Integrado de Planeación y Gestión y los requisitos de los sistemas de gestión, continúa con el acompañamiento en la implementación de las orientaciones definidas y termina con el seguimiento y mejora del Sistema de Gestión de la Secretaría General.</t>
  </si>
  <si>
    <t>Definir las orientaciones y realizar acompañamiento en la implementación y sostenibilidad de los sistemas que integran el sistema de gestión de la entidad</t>
  </si>
  <si>
    <t>EYADP-G156</t>
  </si>
  <si>
    <t>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t>
  </si>
  <si>
    <t xml:space="preserve">- Alta rotación de personal y dificultades en la transferencia de conocimiento entre los servidores y/o contratistas que participan en el proceso, en virtud de vinculación, retiro o reasignación de roles, que pueden generar mayor carga laboral.
- La infformacíón de entrada que se requiere para registrar en los aplicativos no es suficiente, clara o de calidad, ademas se pueden presentar errores en la cosolidación y digitación de la misma.
- la información remitida por las dependencias y procesos no se encuentra centralizada, ademas esta carece de validación.
</t>
  </si>
  <si>
    <t xml:space="preserve">-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t>
  </si>
  <si>
    <t xml:space="preserve">- Inconsistencias en los resultados presentados en los diferentes informes frente a la gestión realizada por el proceso y/o dependencia 
- posibles hallazgos 
- Afectacoión de la imagen de lass dependencias y procesos, generando desconfianza en la información registrada en los aplicativos institucionales
</t>
  </si>
  <si>
    <t>El proceso estima que el riesgo se ubica en una zona alta, debido a que la frecuencia con la que se realizó la actividad clave asociada al riesgo, lo anterior teniendo en cuenta que la retroalimentación a los procesos y dependencias en el marco de los componentes del Sistema de gestión se realiza de forma programada y de acuerdo con la peiodicidad establecida, ante su materialización se podría generar la entrega inoportuna de información para la toma de decisiones.</t>
  </si>
  <si>
    <t>- Reportar el riesgo materializado de 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 en el informe de monitoreo a la Oficina Asesora de Planeación.
- Informar al proceso o dependencia el incumplimiento presentado en los tiempos establecidos por la Oficina Asesora de Planeación para realizar los reportes relacionados con los componentes del Sistema de Gestión y registrar la nota correspondiente en el aplicativo Daruma.
- Realizar la retroalimentación al proceso o dependencia según correponda en el siguiente periodo de retroalimentación.
- Informar al Comité Institucional de Gestión y Desempeño o Comité Institucional de Coordinación de Control Interno, la justificación de no haber realizado la retroalimentación y los avances presentados para su ejecución, en caso que se afecte el actuar de las líneas de defensa.
- Actualizar el riesgo 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t>
  </si>
  <si>
    <t>- Oficina Asesora de Planeación
- Profesional de la Oficina Asesora de Planeación
- Profesional de la Oficina Asesora de Planeación
- Jefe de la Oficina Asesora de Planeación
- Oficina Asesora de Planeación</t>
  </si>
  <si>
    <t>- Reporte de monitoreo indicando la materialización del riesgo de 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
- Memorando informando iincumplimiento en los tiempos de reporte
- Retroalimentación realizada a través del Aplicativo DARUMA
- Acta del Comité
- Riesgo de 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 actualizado.</t>
  </si>
  <si>
    <t>Se ajustó el DOFA conforme al nuevo contexto estratégico de la entidad.
Se ajustó el objetivo estratégico asociado, conforme con la nueva plataforma estratégica de la entidad.
Se ajusto la valoración obtenida antes y después de controles.
Se ajustaron los controles detectivos y preventivos.
Se ajustaron las medidas de contingencia.</t>
  </si>
  <si>
    <t>CREADO
Fortalecimiento Institucional_2023</t>
  </si>
  <si>
    <t>CONTROL DE CAMBIOS
Conforme al memorando 3-2022-35995 del 16 de diciembre de 2022, se realizó el cargue de este riesgo en DARUMA con las siguientes novedades: 
•	Aspectos: Identificación del riesgo, análisis antes de controles, análisis de controles, análisis después de controles y tratamiento del riesgo
•	Cambios: Nuevo riesgo en el marco del proceso Fortalecimiento Institucional.
•	Memorando:</t>
  </si>
  <si>
    <t xml:space="preserve">"Definir las orientaciones y realizar acompañamiento en la implementación y sostenibilidad de los sistemas que integran el sistema de gestión de la entidad
Fase (Actividad-Meta): Mantener el 100% del nivel de Implementación del Modelo de Seguridad y Privacidad de la Información en la Entidad"	</t>
  </si>
  <si>
    <t>EYADP-G183-</t>
  </si>
  <si>
    <t>Posibilidad de afectación reputacional por pérdida de credibilidad de los grupos de valor y partes interesadas, debido al incumplimiento de compromisos del Modelo de Seguridad y Privacidad de la Información-MSPI en la Secretaria General de la Alcaldía Mayor de Bogotá D.C.</t>
  </si>
  <si>
    <t xml:space="preserve">- Posibles recortes presupuestales, lo cual restringe la adquisición de equipos modernos y la implementación de actualizaciones necesarias. 
- Equipos tecnológicos obsoletos que generar dificultad (interfaz, accesibilidad, disponibilidad ) en la ejecución de las actividades que desarrolla la entidad, generando fallas recurrentes en el funcionamiento de los sistemas de información y plataformas tecnológicas.
- la información remitida por las dependencias y procesos no se encuentra centralizada, ademas esta carece de validación.
- Alta rotación de personal y dificultades en la transferencia de conocimiento entre los servidores y/o contratistas que participan en el proceso, en virtud de vinculación, retiro o reasignación de roles, que pueden generar mayor carga laboral.
</t>
  </si>
  <si>
    <t xml:space="preserve">- Actualización constante de directrices y normas  Nacionales y Distritales aplicables al proceso.
- Altos costos de tecnologia 
</t>
  </si>
  <si>
    <t>2.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</si>
  <si>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El  riesgo se ubico en una zona moderada, debido a que la frecuencia con la que se realizó la actividad clave asociada al riesgo se presentó 12 veces en el último año, sin embargo, ante su materialización, podrían presentarse efectos reputacionales por no cumplir con
los compromisos para la implementación del Modelo de Seguridad y Privacidad de la Información-MSPI.</t>
  </si>
  <si>
    <t>- Reportar el riesgo materializado de Posibilidad de afectación reputacional por pérdida de credibilidad de los grupos de valor y partes interesadas, debido al incumplimiento de compromisos del Modelo de Seguridad y Privacidad de la Información-MSPI en la Secretaria General de la Alcaldía Mayor de Bogotá D.C. en el informe de monitoreo a la Oficina Asesora de Planeación.
- Realizar la revisión de las inconsistencias identificadas en los autodiagnosticos realizados
- Define la estrategia de comunicación para informar la situación y las decisiones tomadas o acciones emprendidas para subsanarlas.
- Actualizar el riesgo Posibilidad de afectación reputacional por pérdida de credibilidad de los grupos de valor y partes interesadas, debido al incumplimiento de compromisos del Modelo de Seguridad y Privacidad de la Información-MSPI en la Secretaria General de la Alcaldía Mayor de Bogotá D.C.</t>
  </si>
  <si>
    <t>- Oficina de Tecnologias de la información y las comunicaciones
- Jefe Oficina de Tecnologías de la Información y las Comunicaciones
- Jefe Oficina de Tecnologías de la Información y las Comunicaciones
- Oficina de Tecnologias de la información y las comunicaciones</t>
  </si>
  <si>
    <t>- Reporte de monitoreo indicando la materialización del riesgo de Posibilidad de afectación reputacional por pérdida de credibilidad de los grupos de valor y partes interesadas, debido al incumplimiento de compromisos del Modelo de Seguridad y Privacidad de la Información-MSPI en la Secretaria General de la Alcaldía Mayor de Bogotá D.C.
- Acta de reunión o evidencia de reunión con las inconsistencias identificadas
- Acta de reunión o evidencia de reunión con la definicion de la estrategia 
- Riesgo de Posibilidad de afectación reputacional por pérdida de credibilidad de los grupos de valor y partes interesadas, debido al incumplimiento de compromisos del Modelo de Seguridad y Privacidad de la Información-MSPI en la Secretaria General de la Alcaldía Mayor de Bogotá D.C., actualizado.</t>
  </si>
  <si>
    <t xml:space="preserve">Identificación del riesgo
Análisis antes de controles
Establecimiento de controles
</t>
  </si>
  <si>
    <t>Se ajustó el DOFA conforme al nuevo contexto estratégico de la entidad.
Se ajustó el objetivo estratégico asociado, conforme con la nueva plataforma estratégica de la entidad
Se ajusta la explicación de la valoración obttenida antes y después de controles.</t>
  </si>
  <si>
    <t>Definir las orientaciones y realizar acompañamiento en la implementación y sostenibilidad de los sistemas que integran el sistema de gestión de la Entidad.Fase (actividad): Implementar el 100% del Plan Institucional de Gestión Ambiental –PIGA para garantizar el cumplimiento de los lineamientos, directrices y normativa en materia ambiental"</t>
  </si>
  <si>
    <t xml:space="preserve">	EYADP-G157</t>
  </si>
  <si>
    <t>Posibilidad de afectación reputacional por perdida de credibilidad en el compromiso ambiental de la Entidad , debido a decisiones erróneas o no acertadas en la formulación del PIGA y su plan de acción</t>
  </si>
  <si>
    <t xml:space="preserve">- Alta rotación de personal y dificultades en la transferencia de conocimiento entre los servidores y/o contratistas que participan en el proceso, en virtud de vinculación, retiro o reasignación de roles, que pueden generar mayor carga laboral.
- Falta de compromiso de los servidores, colaboradores y demas actores  frente a la implementación del Plan Institucional de Gestión Ambiental (PIGA) de la entidad.
- Debilidades en la articulación y comunicación en la operación de las actividades que se gestionan al interior del proceso, generando fallas de coherencia entre lo documentado y lo ejecutado.
</t>
  </si>
  <si>
    <t xml:space="preserve">- Actualización constante de directrices y normas  Nacionales y Distritales aplicables al proceso.
- Demora por parte de los entes de control en materia ambiental en la atención de los trámites y requerimientos de la Secretaría General.
- Fenomeno natural, crisis ambiental, estallido social o de salud pública que genere traumatismos en la operación del proceso, perdidas de información o posibles daños en la infraestructura. 
</t>
  </si>
  <si>
    <t xml:space="preserve">- Pérdida o inadecuada utilización de recursos.
- Pérdida de imagen institucional por inadecuado manejo ambiental en las sedes de la Secretaría General. 
- Posibles hallazgos por parte de las autoridades, entes o instancias de control ambiental.
- Falencias en la implementación del Sistema de Gestión Ambiental de la Entidad.
- Falencia en la formulación de metas para el siguiente cuatrienio.
</t>
  </si>
  <si>
    <t>16. Paz, justicia e instituciones sólidas</t>
  </si>
  <si>
    <t>8098 Optimización de la gestión integral de la Secretaría General de la Alcaldía Mayor de Bogotá D.C.</t>
  </si>
  <si>
    <t>El proceso determina que el riesgo se ubica en una zona baja, debido a que la frecuencia con la que se realizó la actividad clave asociada al riesgo en el último año fue 1 vez, sin embargo, ante su materialización se podría generar efectos significativos, en el cumplimiento de metas y objetivos institucionales y afectación en la imagen institucional.</t>
  </si>
  <si>
    <t>- Reportar el riesgo materializado de Posibilidad de afectación reputacional por perdida de credibilidad en el compromiso ambiental de la Entidad , debido a decisiones erróneas o no acertadas en la formulación del PIGA y su plan de acción en el informe de monitoreo a la Oficina Asesora de Planeación.
- Realizar la propuesta de ajustes al documento PIGA y/o su plan de acción
- Presentar para su aprobación la nueva versión del documento PIGA y/o su plan de acción en la Mesa Técnica de Apoyo en Gestión Ambiental y en el Comité Institucional de Gestión y Desempeño, una vez aprobado realizar la publicación y socialización.
- Actualizar el riesgo Posibilidad de afectación reputacional por perdida de credibilidad en el compromiso ambiental de la Entidad , debido a decisiones erróneas o no acertadas en la formulación del PIGA y su plan de acción</t>
  </si>
  <si>
    <t>- Dirección Administrativa y Financiera
- Director(a) Administrativo y Financiero - Gestor Ambiental
- Director(a) Administrativo y Financiero - Gestor Ambiental
- Dirección Administrativa y Financiera</t>
  </si>
  <si>
    <t>- Reporte de monitoreo indicando la materialización del riesgo de Posibilidad de afectación reputacional por perdida de credibilidad en el compromiso ambiental de la Entidad , debido a decisiones erróneas o no acertadas en la formulación del PIGA y su plan de acción
- Propuesta documento PIGA y/o su plan de acción
- Documento PIGA y/o su plan de acción actualizado, publicado en página web - Botón de transparencia y socializado
- Riesgo de Posibilidad de afectación reputacional por perdida de credibilidad en el compromiso ambiental de la Entidad , debido a decisiones erróneas o no acertadas en la formulación del PIGA y su plan de acción, actualizado.</t>
  </si>
  <si>
    <t>Se ajustó el DOFA conforme al nuevo contexto estratégico de la entidad.
Se ajustó el objetivo estratégico asociado, conforme con la nueva plataforma estratégica de la entidad.
Se asoció el proyecto de inversión 8098 Optimización de la gestión integral de la Secretaría General de la Alcaldía Mayor de Bogotá D.C.
Se ajusto la valoración obtenida antes y después de controles.
Se ajustaron los controles.</t>
  </si>
  <si>
    <t>12/11/2025
(3-2025-28807)</t>
  </si>
  <si>
    <t>Controles</t>
  </si>
  <si>
    <t>Ajuste en la ficha 3; estos cambios se generaron en los controles preventivos y detectivos, conforme a la actualización efectuada en los puntos de control de los procedimientos 4233000-PR-203 y
4233000-PR-288 liderados por esta Dirección.</t>
  </si>
  <si>
    <t>CONTROL DE CAMBIOS
Conforme al memorando 3-2022-35995 del 16 de diciembre de 2022, se realizó el cargue de este riesgo en DARUMA con las siguientes novedades: 
•	Aspectos: Identificación del riesgo, análisis antes de controles, análisis de controles, análisis después de controles y tratamiento del riesgo
•	Cambios: En el marco del nuevo modelo de operación por procesos, se migra el presente riesgo del proceso Gestión de Servicios administrativos al nuevo proceso Fortalecimiento Institucional.
•	Memorando:</t>
  </si>
  <si>
    <t>Gestión de Alianzas e Internacionalización de Bogotá</t>
  </si>
  <si>
    <t>Facilitar acciones estratégicas de cooperación, relacionamiento o posicionamiento internacional, mediante la gestión de alianzas distritales con aliados internacionales, para movilizar recursos técnicos y financieros y posicionar a Bogotá como referente global, permitiendo la consolidación del Plan de Desarrollo Distrital y dando valor agregado a las políticas públicas y gestión del Distrito.</t>
  </si>
  <si>
    <t>Inicia con la formulación y ajustes a los planes de cooperación y posicionamiento internacional continua con la identificación y/o recepción de oportunidades para proyectos y acciones estratégicas para el distrito en términos de cooperación internacional, relacionamiento estratégico y posicionamiento internacional; también conlleva el acompañamiento a las acciones de cooperación, proyección y relacionamiento estratégico finaliza con la visibilización de las acciones.</t>
  </si>
  <si>
    <t>Director(a) Distrital de Relaciones Internacionales</t>
  </si>
  <si>
    <t>Gestionar alianzas y / o acciones de Relacionamiento Internacional, previa aprobación con el sector/entidad y/o la Alcaldía y actores internacionales para el Distrito.
Propósito (Objetivo General): fortalecer la arquitectura Internacional del Distrito para mejorar el desarrollo y seguimiento de la gestión internacional para la ejecución de los proyectos de la administración Distrital.</t>
  </si>
  <si>
    <t>G001</t>
  </si>
  <si>
    <t xml:space="preserve">Posibilidad de afectación reputacional por perdida de confianza en las entidades distritales, debido a errores(fallas o defiiciencias) en la definición de los lineamientos establecidos para la gestión de relacionamiento y cooperación internacional.
</t>
  </si>
  <si>
    <t xml:space="preserve">Consejería Distrital de  Relaciones Internacionales </t>
  </si>
  <si>
    <t xml:space="preserve">- Falta de oportunidad en la entrega de información por parte de los enlaces del Distrito, para la consolidación y respuestas a requerimientos internos y externos dentro de los tiempos establecidos, así mismo, para la toma de decisiones oportuna
- Fuga de conocimiento por cambios en la planta de personal que generan reprocesos en el desarrollo de las actividades de las dependencias y afecta el cumplimiento de la misión y de los objetivos institucionales.
</t>
  </si>
  <si>
    <t xml:space="preserve">- La inestabilidad de la conectividad, indisponibilidad de servidores de información y vulnerabilidad en la seguridad informática.
- Falta de oportunidad en la entrega de información por parte de los enlaces del Distrito, para la consolidación y respuestas a requerimientos internos y externos dentro de los tiempos establecidos, así mismo, para la toma de decisiones oportuna
</t>
  </si>
  <si>
    <t xml:space="preserve">- Pérdida de credibilidad y reputación de la Oficina Consejería Distrital de Relaciones InternacionalesI con actores Locales, Nacionales e Internacionales.
</t>
  </si>
  <si>
    <t>4. Desarrollar y consolidar la arquitectura institucional, los instrumentos de política pública y las alianzas estratégicas necesarias para posicionar a Bogotá como una ciudad globalmente accesible y abierta al mundo.</t>
  </si>
  <si>
    <t xml:space="preserve">- Procesos estratégicos en el Sistema de Gestión de Calidad
</t>
  </si>
  <si>
    <t>5. Igualdad de género
8. Trabajo decente y crecimiento económico
10. Reducción de las desigualdades
11. Ciudades y comunidades sostenibles</t>
  </si>
  <si>
    <t>8112 Fortalecimiento de la internacionalización de Bogotá D.C.</t>
  </si>
  <si>
    <t>El riesgo se ubica en una zona Moderada (probabilidad 3 e Impacto 1), considerando que la actividad clave se presentó 300 veces en el último año. En cuanto al impacto, se considera leve ya que el registro de interacciones de relacionamiento genera en menor grado la pérdida de credibilidad por parte de los grupos de valor y partes interesadas.</t>
  </si>
  <si>
    <t xml:space="preserve">
Teniendo en cuenta que los controles aplicados son adecuados y su  calificación de  es satisfactoria, el resultado frente a la probabilidad del riesgo (según mapa de calor), se ubica en una zona baja (probabilidad muy  baja (1), Impacto leve (1)). Es de señalar que, ante su potencial materialización, podrían disminuirse los efectos, aplicando las acciones de contingencia.</t>
  </si>
  <si>
    <t xml:space="preserve">- Reportar el riesgo materializado de Posibilidad de afectación reputacional por perdida de confianza en las entidades distritales, debido a errores(fallas o defiiciencias) en la definición de los lineamientos establecidos para la gestión de relacionamiento y cooperación internacional.
 en el informe de monitoreo a la Oficina Asesora de Planeación.
- Realizar la gestión para la corrección y  aprobación por parte del enlace de la Consejería Distrital de Relaciones Internaciones y administrador del sistema de información Globo y socialización de dicha corrección a las partes interesadas. 
- Verificar que se realizaron los ajustes correspondientes en el sistema de información Globo
- Actualizar el riesgo Posibilidad de afectación reputacional por perdida de confianza en las entidades distritales, debido a errores(fallas o defiiciencias) en la definición de los lineamientos establecidos para la gestión de relacionamiento y cooperación internacional.
</t>
  </si>
  <si>
    <t xml:space="preserve">- Consejería Distrital de  Relaciones Internacionales 
- Consejería Distrital de  Relaciones Internacionales 
- Consejería Distrital de  Relaciones Internacionales 
- Consejería Distrital de  Relaciones Internacionales </t>
  </si>
  <si>
    <t>- Reporte de monitoreo indicando la materialización del riesgo de Posibilidad de afectación reputacional por perdida de confianza en las entidades distritales, debido a errores(fallas o defiiciencias) en la definición de los lineamientos establecidos para la gestión de relacionamiento y cooperación internacional.
- Correo electrónico con la corrección del lineamiento 
- verificación en el sistema de información Globo sobre los ajustes y correcciones efectuadas
- Riesgo de Posibilidad de afectación reputacional por perdida de confianza en las entidades distritales, debido a errores(fallas o defiiciencias) en la definición de los lineamientos establecidos para la gestión de relacionamiento y cooperación internacional.
, actualizado.</t>
  </si>
  <si>
    <t xml:space="preserve">Se realizó la  actualización del DOFA del proceso, así como el cambio del objetivo estratégico conforme con la nueva plataforma aprobada mediante Resolución 630 de 2024.
</t>
  </si>
  <si>
    <t>CREADO
Gestión de Alianzas e Internacionalización de Bogotá_2023</t>
  </si>
  <si>
    <t>Ajusté la actividad clave según el nuevo proceso</t>
  </si>
  <si>
    <t>CONTROL DE CAMBIOS
Conforme al memorando 3-2022-33773 del 30 de noviembre de 2022, se realizó el cargue de este riesgo en DARUMA con las siguientes novedades: 
•	Aspectos: Identificación del riesgo
•	Cambios: Se asocia el riesgo al nuevo Mapa de procesos de la Secretaría General.
•	Memorando:</t>
  </si>
  <si>
    <t xml:space="preserve">Gestionar alianzas y / o acciones de Relacionamiento Internacional, previa aprobación con el sector/entidad y/o la Alcaldía y actores internacionales para el Distrito.
Fase: Componente (producto): Documentos de lineamientos técnicos
</t>
  </si>
  <si>
    <t>G002</t>
  </si>
  <si>
    <t xml:space="preserve">
 Posibilidad de afectación reputacional por perdida de credibilidad parte de las entidades del distrito y partes interesadas, debido a errores(fallas o defiiciencias)  en el registro y/o reporte de información  desactualizada o errada  según los registros  del Sistema de Información Internacional.</t>
  </si>
  <si>
    <t>- Reportar el riesgo materializado de 
 Posibilidad de afectación reputacional por perdida de credibilidad parte de las entidades del distrito y partes interesadas, debido a errores(fallas o defiiciencias)  en el registro y/o reporte de información  desactualizada o errada  según los registros  del Sistema de Información Internacional. en el informe de monitoreo a la Oficina Asesora de Planeación.
- Realizar la gestión para la corrección y  aprobación por parte del enlace de la Consejería Distrital de Relaciones Internaciones y administrador del sistema de información Globo y socialización de dicha corrección a las partes interesadas. 
- Verificar que se realizaron los ajustes correspondientes en el sistema de información Globo
- Actualizar el riesgo 
 Posibilidad de afectación reputacional por perdida de credibilidad parte de las entidades del distrito y partes interesadas, debido a errores(fallas o defiiciencias)  en el registro y/o reporte de información  desactualizada o errada  según los registros  del Sistema de Información Internacional.</t>
  </si>
  <si>
    <t>- Reporte de monitoreo indicando la materialización del riesgo de 
 Posibilidad de afectación reputacional por perdida de credibilidad parte de las entidades del distrito y partes interesadas, debido a errores(fallas o defiiciencias)  en el registro y/o reporte de información  desactualizada o errada  según los registros  del Sistema de Información Internacional.
- Correo electrónico con la corrección del lineamiento 
- verificación en el sistema de información Globo sobre los ajustes y correcciones efectuadas
- Riesgo de 
 Posibilidad de afectación reputacional por perdida de credibilidad parte de las entidades del distrito y partes interesadas, debido a errores(fallas o defiiciencias)  en el registro y/o reporte de información  desactualizada o errada  según los registros  del Sistema de Información Internacional., actualizado.</t>
  </si>
  <si>
    <t xml:space="preserve">Creación del riesgo </t>
  </si>
  <si>
    <t xml:space="preserve">Gestionar alianzas y / o acciones de Relacionamiento Internacional, previa aprobación con el sector/entidad y/o la Alcaldía y actores internacionales para el Distrito.
Fase: Actividad (meta):  Participar en 50 instrumentos estratégicos de cooperación internacional tales como redes hermanamientos convenios memorandos de entendimiento cartas de intención y otros similares a nivel bilateral y multilateral con el objetivo de fomentar la cooperación internacional y la internacionalización de la ciudad.
</t>
  </si>
  <si>
    <t>G003</t>
  </si>
  <si>
    <t>Posibilidad de afectación reputacional por inconformidad de las entidades del distrito  y partes interesadas debido incumplimiento de compromisos en el seguimiento a la vigencia de los instrumentos estratégicos de cooperación internacional.</t>
  </si>
  <si>
    <t>Como lo señala el mapa de calor la Posibilidad de afectación reputacional por información inoportuna, deficiente o insuficiente, debido a errores (fallas o deficiencias) en el reporte de la información o en la gestión de relacionamiento y cooperación internacional de los sectores y/o entidades, se ubica en una zona moderada   (probabilidad 3 e Impacto 1), considerando que el registro de las interacciones es mensual, con apróximadamente 300 registros al año y el impacto es leve por que no se ve afectada la imagen de la entidad.</t>
  </si>
  <si>
    <t>- Reportar el riesgo materializado de Posibilidad de afectación reputacional por inconformidad de las entidades del distrito  y partes interesadas debido incumplimiento de compromisos en el seguimiento a la vigencia de los instrumentos estratégicos de cooperación internacional. en el informe de monitoreo a la Oficina Asesora de Planeación.
- Realizar la gestión para la corrección y  aprobación por parte del enlace de la Consejería Distrital de Relaciones Internaciones y administrador del sistema de información Globo y socialización de dicha corrección a las partes interesadas. 
- Verificar que se realizaron los ajustes correspondientes en el sistema de información Globo
- Actualizar el riesgo Posibilidad de afectación reputacional por inconformidad de las entidades del distrito  y partes interesadas debido incumplimiento de compromisos en el seguimiento a la vigencia de los instrumentos estratégicos de cooperación internacional.</t>
  </si>
  <si>
    <t>- Reporte de monitoreo indicando la materialización del riesgo de Posibilidad de afectación reputacional por inconformidad de las entidades del distrito  y partes interesadas debido incumplimiento de compromisos en el seguimiento a la vigencia de los instrumentos estratégicos de cooperación internacional.
- Correo electrónico con la corrección del lineamiento 
- verificación en el sistema de información Globo sobre los ajustes y correcciones efectuadas
- Riesgo de Posibilidad de afectación reputacional por inconformidad de las entidades del distrito  y partes interesadas debido incumplimiento de compromisos en el seguimiento a la vigencia de los instrumentos estratégicos de cooperación internacional., actualizado.</t>
  </si>
  <si>
    <t>Gestión de Contratación</t>
  </si>
  <si>
    <t>Gestionar la contratación de bienes, servicios y obras, mediante el desarrollo de procesos contractuales transparentes y conforme a la normativa legal vigente, para satisfacer las necesidades de contratación de las dependencias de la Secretaría General de la Alcaldía Mayor de Bogotá, y contribuir al cumplimento de sus metas y objetivos.</t>
  </si>
  <si>
    <t>Inicia con la identificación y consolidación de las necesidades de bienes, servicios u obras, continúa con la ejecución de las acciones de la gestión precontractual, contractual y post- contractual y, termina con la verificación del cumplimiento de los contratos y convenios celebrados.</t>
  </si>
  <si>
    <t>Apoyo</t>
  </si>
  <si>
    <t>Gestionar los Procesos Contractuales</t>
  </si>
  <si>
    <t>EYADP-G144</t>
  </si>
  <si>
    <t>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t>
  </si>
  <si>
    <t xml:space="preserve">- Debilidad de las estrategias de sensibilización y apropiación de las normas, directrices, modelos y sistemas
- Alta rotación de personal generando retrasos en la curva de aprendizaje.
- Falta de pericia  técnica, financiera y jurídica en la estructuración de los documentos y estudios previos por parte de las áreas técnicas.
- Falta de aplicación de guías, manuales y procedimientos por parte de las áreas técnicas enfocados a la estructuración y/o revisión de documentos en la etapa precontractual, contractual y postcontractual
</t>
  </si>
  <si>
    <t xml:space="preserve">-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t>
  </si>
  <si>
    <t xml:space="preserve">- Sanción por parte de un ente de control u otro ente regulador.
- Pérdida de credibilidad en los procesos de contratación que adelanta la Secretaría General.
- Incumplimiento de las metas y objetivos institucionales, afectando el cumplimiento en la metas regionales.
- Interrupción de las labores del proceso en pro del ajuste de los documentos y estudios previos.
- Detrimento patrimonial  por deficiencias en las estimación del costo total del proceso contractual.
</t>
  </si>
  <si>
    <t>10. Mejorar la oportunidad en la gestión administrativa, garantizando la adquisición de bienes y servicios, que satisfagan las necesidades de la entidad y la ciudadanía, en el marco de la optimización de los recursos asignados.</t>
  </si>
  <si>
    <t>Catastrófico (5)</t>
  </si>
  <si>
    <t>Extremo</t>
  </si>
  <si>
    <t>El proceso estima que el riesgo se ubica en una zona extrema, debido a que la frecuencia con la que se realizó la actividad clave asociada al riesgo se presentó 1337 veces en el último año, sin embargo, ante su materialización, podrían presentarse efectos significativos, en el pago de indemnizaciones por acciones legales en los procesos disciplinarios.</t>
  </si>
  <si>
    <t>El proceso estima que el riesgo se ubica en una zona alta, debido a que los controles establecidos son los adecuados y la calificación de los criterios es satisfactoria, ubicando el riesgo en la escala de probabilidad media, y ante su materialización, podrían disminuirse los efectos, aplicando las acciones de tratamiento y de contingencia.</t>
  </si>
  <si>
    <t xml:space="preserve">- Desarrollar dos (2) jornadas de socialización y/o taller dirigido a los funcionarios y contratistas de la Entidad sobre la debida aplicación de la Guía para la estructuración de estudios previos 4231000-GS-081.
</t>
  </si>
  <si>
    <t xml:space="preserve">- Director de Contratación
</t>
  </si>
  <si>
    <t>PA250-029</t>
  </si>
  <si>
    <t>1362</t>
  </si>
  <si>
    <t xml:space="preserve">01/01/2025
</t>
  </si>
  <si>
    <t xml:space="preserve">31/12/2025
</t>
  </si>
  <si>
    <t>- Reportar el riesgo materializado de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 en el informe de monitoreo a la Oficina Asesora de Planeación.
- Reportar el riesgo materializado de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 en el informe de monitoreo a la Oficina Asesora de Planeación.
- Enviar una comunicación a la Oficina Asesora de Jurídica para iniciar las acciones orientadas a la recuperación del recurso económico y demás acciones a las que haya lugar.
- Tomar las medidas jurídicas y/o administrativas que permitan el restablecimiento de la situación generada por la materialización del riesgo.
- Actualizar el riesgo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t>
  </si>
  <si>
    <t>- Dirección de Contratación
- Director(a) de Contratación
- Director(a) de Contratación
- Director(a) de Contratación
- Dirección de Contratación</t>
  </si>
  <si>
    <t>- Reporte de monitoreo indicando la materialización del riesgo de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
- Reporte de monitoreo indicando la materialización del riesgo de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
- Comunicación enviada a la Oficina Asesora de Jurídica para iniciar las acciones orientadas a la recuperación del recurso económico y demás acciones a las que haya lugar.
- Documento de medida jurídicas y/o administrativas que permitan el restablecimiento de la situación generada por la materialización del riesgo.
- Riesgo de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 actualizado.</t>
  </si>
  <si>
    <t>Trataniento del riesgo</t>
  </si>
  <si>
    <t>Se ajusta fecha de ejecución de la acción de tratamiento</t>
  </si>
  <si>
    <t>María Camila Reyes</t>
  </si>
  <si>
    <t>Mario Alberto Chacón</t>
  </si>
  <si>
    <t>CREADO
Gestión de Contratación_2023</t>
  </si>
  <si>
    <t>CONTROL DE CAMBIOS
Conforme al memorando 3-2022-34097 del 2 de diciembre de 2022, se realizó el cargue de este riesgo en DARUMA con las siguientes novedades: 
•	Aspectos: Identificación del riesgo y tratamiento del riesgo
•	Cambios: Se ajustó la actividad clave del riesgo de conformidad con la caracterización del proceso "Gestión de contratación". Se incluyó una acción de tratamiento del riesgo  para la vigencia 2023.
•	Memorando:</t>
  </si>
  <si>
    <t>EYADP-G145</t>
  </si>
  <si>
    <t>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t>
  </si>
  <si>
    <t xml:space="preserve">- Alta rotación de personal generando retrasos en la curva de aprendizaje.
- Debilidad de las estrategias de sensibilización y apropiación de las normas, directrices, modelos y sistemas
- Falta de aplicación de guías, manuales y procedimientos por parte de las áreas técnicas enfocados a la estructuración y/o revisión de documentos en la etapa precontractual, contractual y postcontractual
- Vacíos en la estructuración del proceso de selección en lo referente a los criterios técnicos, económicos, financieros y jurídicos.
</t>
  </si>
  <si>
    <t xml:space="preserve">- Pérdida de credibilidad en la evaluación en los procesos de selección que adelanta la Secretaría General.
- Incumplimiento de las metas y objetivos institucionales, afectando el cumplimiento en la metas regionales.
- Sanciones por parte de un ente de control u otro ente regulador derivadas de un proceso de selección fallido.
- Detrimento patrimonial por la utilización de recursos financieros que no satisfacen las necesidades iniciales.
- Disposición de recursos financieros adicionales a fin de satisfacer las necesidades insatisfechas por una inadecuada selección de los oferentes.
</t>
  </si>
  <si>
    <t>El proceso estima que el riesgo se ubica en una zona alta, debido a que la frecuencia con la que se realizó la actividad clave asociada al riesgo se presentó 1356 veces en el último año, sin embargo, ante su materialización, podrían presentarse efectos significativos, en el pago de indemnizaciones por acciones legales en los procesos disciplinarios.</t>
  </si>
  <si>
    <t>El proceso estima que el riesgo se ubica en una zona alta, debido a que los controles establecidos son los adecuados y la calificación de los criterios es satisfactoria, ubicando el riesgo en la escala de probabilidad muy baja, y ante su materialización mayor, podrían disminuirse los efectos, aplicando las acciones de contingencia.</t>
  </si>
  <si>
    <t xml:space="preserve">- Realizar una revisión trimestral del 100% de los procesos de selección bajo la modalidad de Licitación Pública, Concurso de Méritos, Selección Abreviada y/o Mínima Cuantía en donde se verifique la debida publicación de los informes de evaluación en el SECOP  y/o Tienda Virtual del Estado Colombiano
- Realizar una revisión trimestral del 100% de los procesos de selección bajo la modalidad de Licitación Pública, Concurso de Méritos, Selección Abreviada y/o Mínima Cuantía en donde se verifique la debida constitución del Comité Evaluador de conformidad con las disposiciones legales vigentes.
</t>
  </si>
  <si>
    <t xml:space="preserve">- Director de Contratación 
- Director de Contratación 
</t>
  </si>
  <si>
    <t>PA250-030</t>
  </si>
  <si>
    <t>1363
1364</t>
  </si>
  <si>
    <t xml:space="preserve">01/01/2025
01/01/2025
</t>
  </si>
  <si>
    <t xml:space="preserve">31/12/2025
31/12/2025
</t>
  </si>
  <si>
    <t>- Reportar el riesgo materializado de 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 en el informe de monitoreo a la Oficina Asesora de Planeación.
- Enviar una comunicación a la Oficina Asesora de Jurídica para iniciar las acciones orientadas a la recuperación del recurso económico y demás acciones a las que haya lugar.
- Tomar las medidas jurídicas y/o administrativas que permitan el restablecimiento de la situación generada por la materialización del riesgo.
- Actualizar el riesgo 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t>
  </si>
  <si>
    <t>- Dirección de Contratación
- Director(a) de Contratación
- Director(a) de Contratación
- Dirección de Contratación</t>
  </si>
  <si>
    <t>- Reporte de monitoreo indicando la materialización del riesgo de 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
- Comunicación enviada a la Oficina Asesora de Jurídica para iniciar las acciones orientadas a la recuperación del recurso económico y demás acciones a las que haya lugar.
- Documento de medida jurídicas y/o administrativas que permitan el restablecimiento de la situación generada por la materialización del riesgo.
- Riesgo de 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 actualizado.</t>
  </si>
  <si>
    <t>CONTROL DE CAMBIOS
Conforme al memorando 3-2022-34097 del 2 de diciembre de 2022, se realizó el cargue de este riesgo en DARUMA con las siguientes novedades: 
•	Aspectos: Identificación del riesgo, análisis de controles y tratamiento del riesgo
•	Cambios: Se ajustó la actividad clave del riesgo de conformidad con la caracterización del proceso "Gestión de contratación". Se ajustó la redacción del responsable de ejecutar el control No 1 de acuerdo con lo mencionado en los procedimientos  4231000-PR-284 "Mínima cuantía", 4231000-PR-339 "Selección Pública de Oferentes" y  4231000-PR-338 “Agregación de Demanda”. Se hizo claridad en la redacción del control No 2 la aplicabilidad del mismo cuando se ejecuta en un proceso bajo las modalidades de Licitación Pública, Concurso de Méritos, Selección Abreviada y/o Mínima Cuantía  y el llevado a cabo mediante Agregación de Demanda. Se incluyeron acciones de tratamiento del riesgo  para la vigencia  2023.
•	Memorando:</t>
  </si>
  <si>
    <t xml:space="preserve">Gestionar los Procesos Contractuales
</t>
  </si>
  <si>
    <t>EYADP-G146</t>
  </si>
  <si>
    <t>Posibilidad de afectación económica (o presupuestal) por fallo en firme de detrimento patrimonial por parte de entes de control, debido a supervisión inadecuada de los contratos y/o convenios</t>
  </si>
  <si>
    <t xml:space="preserve">Dirección de Contratación </t>
  </si>
  <si>
    <t xml:space="preserve">-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t>
  </si>
  <si>
    <t xml:space="preserve">- Sanción por parte de un ente de control u otro ente regulador.
- Pérdida de credibilidad en los procesos de contratación que adelanta la Secretaría General.
- Incumplimiento de las metas y objetivos institucionales, afectando el cumplimiento en la metas regionales.
- Detrimento patrimonial por la utilización de recursos financieros para pagar servicios o productos que no cumplen con los requisitos técnicos solicitados en el marco de la ejecución del contrato
</t>
  </si>
  <si>
    <t>El proceso estima que el riesgo se ubica en una zona moderada, debido a que la frecuencia con la que se realizó la actividad clave asociada al riesgo se presentó 95 veces en el último año, sin embargo, ante su materialización, podrían presentarse efectos significativos, en el pago de indemnizaciones por acciones legales en los procesos disciplinarios.</t>
  </si>
  <si>
    <t xml:space="preserve">- Desarrollar una (1) jornada de socialización y/o taller sobre la publicación de manera oportuna y de acuerdo con la normatividad vigente de la documentación que soporta la ejecución de los contratos o convenios, en el portal de contratación pública / SECOP.
- Desarrollar una (1) jornada de socialización y/o taller con los supervisores y/o enlaces contractuales de cada dependencia a fin de reiterar los lineamientos enfocados a la labor de vigilancia de los contratos descritos en el Manual de Contratación, Supervisión e Interventoría de la Secretaría General de la Alcaldía Mayor de Bogotá así como las normas vigentes
</t>
  </si>
  <si>
    <t xml:space="preserve">- Director de Contratación
- Director de Contratación
</t>
  </si>
  <si>
    <t xml:space="preserve">PA250-031 </t>
  </si>
  <si>
    <t>1365
1366</t>
  </si>
  <si>
    <t>01/01/2025
15/03/2025</t>
  </si>
  <si>
    <t>30/08/2025
30/08/2025</t>
  </si>
  <si>
    <t>- Reportar el riesgo materializado de Posibilidad de afectación económica (o presupuestal) por fallo en firme de detrimento patrimonial por parte de entes de control, debido a supervisión inadecuada de los contratos y/o convenios en el informe de monitoreo a la Oficina Asesora de Planeación.
- Solicitar la aplicación del procedimiento administrativo sancionatorio en caso de presentarse un posible incumplimiento en las obligaciones contractuales del proveedor o prestador del servicio al supervisor del contrato o convenio  para restablecer el cumplimiento de las obligaciones 
- Informar a la ordenación del gasto sobre la necesidad de cambiar la supervisión del contrato o convenio sujeto de la materialización del riesgo
- Actualizar el riesgo Posibilidad de afectación económica (o presupuestal) por fallo en firme de detrimento patrimonial por parte de entes de control, debido a supervisión inadecuada de los contratos y/o convenios</t>
  </si>
  <si>
    <t xml:space="preserve">- Dirección de Contratación 
- Director(a) de Contratación
- Director(a) de Contratación
- Dirección de Contratación </t>
  </si>
  <si>
    <t>- Reporte de monitoreo indicando la materialización del riesgo de Posibilidad de afectación económica (o presupuestal) por fallo en firme de detrimento patrimonial por parte de entes de control, debido a supervisión inadecuada de los contratos y/o convenios
- Solicitud de aplicación del proceso administrativo sancionatorio al supervisor del contrato para restablecer el cumplimiento de las obligaciones del prestador del servicio o proveedor.
- Comunicación dirigida a la ordenación del gasto informando sobre la necesidad de cambiar la supervisión del contrato o convenio sujeto de la materialización del riesgo
- Riesgo de Posibilidad de afectación económica (o presupuestal) por fallo en firme de detrimento patrimonial por parte de entes de control, debido a supervisión inadecuada de los contratos y/o convenios, actualizado.</t>
  </si>
  <si>
    <t>Se ajusta fecha de ejecución de las acciones de tratamiento</t>
  </si>
  <si>
    <t>CONTROL DE CAMBIOS
Conforme al memorando 3-2022-34097 del 2 de diciembre de 2022, se realizó el cargue de este riesgo en DARUMA con las siguientes novedades: 
•	Aspectos: Identificación del riesgo y tratamiento del riesgo
•	Cambios: Se ajustó la actividad clave del riesgo de conformidad con la caracterización del proceso "Gestión de contratación". Se incluyó una acción de tratamiento del riesgo  para la vigencia  2023.
•	Memorando:</t>
  </si>
  <si>
    <t>F001</t>
  </si>
  <si>
    <t>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t>
  </si>
  <si>
    <t>Fiscales</t>
  </si>
  <si>
    <t xml:space="preserve">- Falta de aplicación de guías, manuales y procedimientos por parte de las áreas técnicas enfocados a la estructuración y/o revisión de documentos en la etapa precontractual, contractual y postcontractual
- Alta rotación de personal generando retrasos en la curva de aprendizaje.
- Falta de pericia  técnica, financiera y jurídica en la estructuración de los documentos y estudios previos por parte de las áreas técnicas.
</t>
  </si>
  <si>
    <t xml:space="preserve">- Sanción por parte de un ente de control u otro ente regulador.
- Pérdida de credibilidad en los procesos de contratación que adelanta la Secretaría General.
- Incumplimiento de las metas y objetivos institucionales, afectando el cumplimiento en la metas Distritales.
- Interrupción de las labores del proceso en pro del ajuste de los documentos y estudios previos.
- Detrimento patrimonial  por deficiencias en las estimación del costo total del proceso contractual.
</t>
  </si>
  <si>
    <t>El proceso estima que el riesgo se ubica en una zona moderada, debido alguna vez podria ocurrir el riesgo, sin embargo, ante su materialización, podrían presentarse efectos significativos en investigacion penales, fiscales y disciplinarios y podria afectar la imagen de la entidad a nivel distrital.</t>
  </si>
  <si>
    <t>El proceso estima que el riesgo se ubica en una zona moderada, debido a que los controles establecidos son los adecuados y la calificación de los criterios es satisfactoria, ubicando el riesgo en la escala de probabilidad muy  baja, y escala de impacto moderado ante su materialización, podrían disminuirse los efectos, aplicando las acciones de contingencia.</t>
  </si>
  <si>
    <t xml:space="preserve">- Adelantar mesas trimestrales con los enlaces de las áreas ordenadoras del gasto a fin de realizar seguimiento a la liquidación de los contratos en los tiempos establecidos por la norma y resolver dudas respecto a este tema.
</t>
  </si>
  <si>
    <t xml:space="preserve">- Director de Contratación 
</t>
  </si>
  <si>
    <t>PA250-032</t>
  </si>
  <si>
    <t>- Reportar el riesgo materializado de 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 en el informe de monitoreo a la Oficina Asesora de Planeación.
- Solicitar al supervisor del contrato un informe que describa las actividades llevadas a cabo en procura de la liquidación del contrato y la explicación detallada del fundamento técnico, jurídico o financiero que lo conllevó a no hacer la liquidación en los plazos establecidos.
- Solicitar las medidas jurídicas y/o administrativas que permitan el restablecimiento de la situación generada por la materialización del riesgo.
- Actualizar el riesgo 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t>
  </si>
  <si>
    <t>- Reporte de monitoreo indicando la materialización del riesgo de 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
- Solicitud radicada de informe de actividades de liquidación al supervisor del contrato o convenio
- Comunicación de solicitud de medidas jurídicas y/o administrativas que permitan el restablecimiento de la situación generada por la materialización del riesgo.
- Riesgo de 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 actualizado.</t>
  </si>
  <si>
    <t>Se ajusta fecha de ejecución de una de las acciones de tratamiento.
(Rad: 3-2025-9845)</t>
  </si>
  <si>
    <t>EYADP-G149</t>
  </si>
  <si>
    <t>Posibilidad de afectación económica (o presupuestal) por fallos judiciales y/o sanciones de entes de control, debido a incumplimiento legal en la aprobación del perfeccionamiento y ejecución contractual.</t>
  </si>
  <si>
    <t xml:space="preserve">- Debilidad de las estrategias de sensibilización y apropiación de las normas, directrices, modelos y sistemas
- Alta rotación de personal generando retrasos en la curva de aprendizaje.
- Falta de conocimiento en el manejo de las herramientas contractuales existentes para adelantar los procesos y hacer seguimiento a los contratos que celebre la entidad.
</t>
  </si>
  <si>
    <t xml:space="preserve">- Cambios constantes en la normativa y falta de claridad en la interpretación de la misma.
</t>
  </si>
  <si>
    <t xml:space="preserve">- Sanción por parte de un ente de control u otro ente regulador.
- Afectación económica por no respaldar los compromisos contractuales que la entidad adquirió
- Incumplimiento de las obligaciones de la entidad para asegurar  la correcta ejecución de las obligaciones contractuales por la falta o deficiente verificación de los requisitos de perfeccionamiento de los contratos o convenios.
</t>
  </si>
  <si>
    <t>El proceso estima que el riesgo se ubica en una zona alta, debido a que la frecuencia con la que se realizó la actividad clave asociada al riesgo se presentó 182 veces en el último año, sin embargo, ante su materialización, podrían presentarse efectos significativos, en el pago de indemnizaciones por acciones legales en los procesos disciplinarios.</t>
  </si>
  <si>
    <t>El proceso estima que el riesgo se ubica en una zona alta, debido a que los controles establecidos son los adecuados y la calificación de los criterios es satisfactoria, ubicando el riesgo en la escala de probabilidad muy baja, y ante su materialización, podrían disminuirse los efectos, aplicando las acciones de contingencia.</t>
  </si>
  <si>
    <t xml:space="preserve">- Realizar una revisión aleatoria del 10% de los memorandos que se radiquen mensualmente a la Subdirección Financiera referente a la solicitud de Registro Presupuestal. Lo anterior a fin de verificar que sea consistente con las condiciones presupuestales que se estipulen en el contrato, convenio o aceptación de oferta.
- Realizar una revisión aleatoria del 10% de los memorandos  que se radiquen mensualmente a los supervisores informándoles sobre el cumplimiento de los requisitos de perfeccionamiento e inicio de ejecución del contrato, convenio o aceptación de la oferta, revisando en los casos que hubiere lugar que se haya cumplido con el diligenciamiento del formato 4231000-FT-960 así como la consistencia del memorando remitido con lo estipulado en el contrato o modificación.
</t>
  </si>
  <si>
    <t>PA250-033</t>
  </si>
  <si>
    <t>1368
1369</t>
  </si>
  <si>
    <t>- Reportar el riesgo materializado de Posibilidad de afectación económica (o presupuestal) por fallos judiciales y/o sanciones de entes de control, debido a incumplimiento legal en la aprobación del perfeccionamiento y ejecución contractual. en el informe de monitoreo a la Oficina Asesora de Planeación.
- Solicitar a los funcionarios encargados de adelantar el procedimiento, la presentación de un informe en donde describan jurídicamente el alcance de la materialización del riesgo en cada caso y propongan la subsanación del mismo.
- Tomar las medidas jurídicas y/o administrativas que permitan el restablecimiento de la situación generada por la materialización del riesgo.
- Actualizar el riesgo Posibilidad de afectación económica (o presupuestal) por fallos judiciales y/o sanciones de entes de control, debido a incumplimiento legal en la aprobación del perfeccionamiento y ejecución contractual.</t>
  </si>
  <si>
    <t>- Reporte de monitoreo indicando la materialización del riesgo de Posibilidad de afectación económica (o presupuestal) por fallos judiciales y/o sanciones de entes de control, debido a incumplimiento legal en la aprobación del perfeccionamiento y ejecución contractual.
- Solicitud radicada bajo memorando que describa jurídicamente el alcance de la materialización del riesgo en cada caso y contenga la propuesta de subsanación del mismo.
- Documento de medida jurídicas y/o administrativas que permitan el restablecimiento de la situación generada por la materialización del riesgo.
- Riesgo de Posibilidad de afectación económica (o presupuestal) por fallos judiciales y/o sanciones de entes de control, debido a incumplimiento legal en la aprobación del perfeccionamiento y ejecución contractual., actualizado.</t>
  </si>
  <si>
    <t>Se ajusta la acción de tratamiento y la fecha de ejecución de la misma.</t>
  </si>
  <si>
    <t>Gestionar los Procesos Contractuales
Fase (propósito): Fortalecer la gestión corporativa, jurídica y la estrategia de comunicación conforme con las necesidades de la operación misional de la Entidad.</t>
  </si>
  <si>
    <t>EYADP-G179</t>
  </si>
  <si>
    <t>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t>
  </si>
  <si>
    <t>Se determina una valoracióndel riesgo moderado, teniendo en cuenta que la probabilidad es baja, ya que es posible que ocurra al menos una vez. El impacto moderado obedece a un posible incumplimiento de metas que genere sanciones y exposición reputacional para la entidad.</t>
  </si>
  <si>
    <t>La probabilidad es baja teniendo en cuenta que se tiene diseñado un control para evitar la materialización del riesgo y,  el impacto moderado, teniendo en cuenta que se puede ver afectado el cumplimiento de las metas de llegarse a presentar el riesgo.</t>
  </si>
  <si>
    <t xml:space="preserve">- Realizar 2 jornadas de socialización sobre la planeación, estructuración y elaboración de los análisis del sector y de los estudios previos con los que se busca satisfacer las necesidades de las dependencias.
</t>
  </si>
  <si>
    <t xml:space="preserve">- Dirección de Contratación
</t>
  </si>
  <si>
    <t>PA250-034</t>
  </si>
  <si>
    <t xml:space="preserve">15/03/2025
</t>
  </si>
  <si>
    <t>- Reportar el riesgo materializado de 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 en el informe de monitoreo a la Oficina Asesora de Planeación.
- Realizar una mesa de trabajo con los líderes de las dependencias intervinientes con el propósito de identificar una alternativa institucional que busque reducir el impacto del riesgo materializado.
- Actualizar el riesgo 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t>
  </si>
  <si>
    <t>- Dirección de Contratación
- Dirección de Contratción y dependencia involucrada
- Dirección de Contratación</t>
  </si>
  <si>
    <t>- Reporte de monitoreo indicando la materialización del riesgo de 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
- Evidencia de reunión
- Riesgo de 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 actualizado.</t>
  </si>
  <si>
    <t xml:space="preserve"> Se ajusta fecha de ejecución de la acción de tratamiento.</t>
  </si>
  <si>
    <t>CONTROL DE CAMBIOS
Conforme al memorando 3-2022-34097 del 2 de diciembre de 2022, se realizó el cargue de este riesgo en DARUMA con las siguientes novedades: 
•	Aspectos: Identificación del riesgo, análisis de controles y tratamiento del riesgo
•	Cambios: Se ajustó la actividad clave del riesgo de conformidad con la caracterización del proceso “Gestión de contratación”. Se ajustó la redacción del control No 2 de acuerdo a lo descrito en el procedimiento “42321000-PR-022 “Liquidación de contrato/convenio”. Se incluyó una acción de tratamiento del riesgo para la vigencia  2023.
•	Memorando:</t>
  </si>
  <si>
    <t>FI-C042</t>
  </si>
  <si>
    <t>Posibilidad de afectación reputacional por pérdida de la confianza ciudadana en la gestión contractual de la Entidad, debido a decisiones ajustadas a intereses propios o de terceros durante la etapa precontractual con el fin de celebrar un contrato</t>
  </si>
  <si>
    <t xml:space="preserve">- Debilidad de las estrategias de sensibilización y apropiación de las normas, directrices, modelos y sistemas
- Alta rotación de personal generando retrasos en la curva de aprendizaje.
- Falta de pericia  técnica, financiera y jurídica en la estructuración de los documentos y estudios previos por parte de las áreas técnicas.
- Falta de aplicación de guías, manuales y procedimientos por parte de las áreas técnicas enfocados a la estructuración y/o revisión de documentos en la etapa precontractual, contractual y postcontractual
- Falta de valores y sentido pertenencia de los servidores públicos que laboran en la entidad
- Intereses propios o de terceros para cometer actos de corrupción a cambio de dinero
- Utilización de la jerarquía y de la autoridad para desviar u omitir los procedimientos al interior de la entidad
</t>
  </si>
  <si>
    <t xml:space="preserve">-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
</t>
  </si>
  <si>
    <t>El proceso estima que el riesgo se ubica en una zona extrema, debido a que el riesgo no se ha materializado en los últimos cuatro años, sin embargo, ante su materialización, podrían presentarse los efectos significativos, señalados en la encuesta del Departamento Administrativo de la Función Pública.</t>
  </si>
  <si>
    <t>El proceso estima que el riesgo se ubica en una zona extrema, debido a que los controles establecidos son los adecuados y la calificación de los criterios es satisfactoria, ubicando el riesgo en la escala de probabilidad muy baja, y ante su materialización, podrían disminuirse los efectos, aplicando las acciones de contingencia, sin embargo, el impacto no disminuye en riesgos de corrupción.</t>
  </si>
  <si>
    <t xml:space="preserve">PA250-035 </t>
  </si>
  <si>
    <t xml:space="preserve">15/03/2025
</t>
  </si>
  <si>
    <t>- Reportar el presunto hecho de Posibilidad de afectación reputacional por pérdida de la confianza ciudadana en la gestión contractual de la Entidad, debido a decisiones ajustadas a intereses propios o de terceros durante la etapa precontractual con el fin de celebrar un contrato al operador disciplinario, y a la Oficina Asesora de Planeación en el informe de monitoreo en caso que tenga fallo.
- Asignar nuevos profesionales para  reevaluar el proceso de selección técnica, jurídica y financieramente, con el fin que adelanten un análisis a fin de tomar decisiones respecto a adelantar o no, un nuevo proceso de contratación.
- Tomar las medidas jurídicas y/o administrativas que permitan el restablecimiento de la situación generada por la materialización del riesgo.
- Actualizar el riesgo Posibilidad de afectación reputacional por pérdida de la confianza ciudadana en la gestión contractual de la Entidad, debido a decisiones ajustadas a intereses propios o de terceros durante la etapa precontractual con el fin de celebrar un contrato</t>
  </si>
  <si>
    <t>- Notificación realizada del presunto hecho de Posibilidad de afectación reputacional por pérdida de la confianza ciudadana en la gestión contractual de la Entidad, debido a decisiones ajustadas a intereses propios o de terceros durante la etapa precontractual con el fin de celebrar un contrato al operador disciplinario, y reporte de monitoreo a la Oficina Asesora de Planeación en caso que el riesgo tenga fallo definitivo.
- Informe de análisis técnico, jurídico y financiero del proceso de selección en donde se materializó el riesgo, que soporta las decisiones de adelantar o no  un nuevo proceso de contratación.
- Documento de medida jurídicas y/o administrativas que permitan el restablecimiento de la situación generada por la materialización del riesgo.
- Riesgo de Posibilidad de afectación reputacional por pérdida de la confianza ciudadana en la gestión contractual de la Entidad, debido a decisiones ajustadas a intereses propios o de terceros durante la etapa precontractual con el fin de celebrar un contrato, actualizado.</t>
  </si>
  <si>
    <t>FI-C043</t>
  </si>
  <si>
    <t>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t>
  </si>
  <si>
    <t xml:space="preserve">-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
- Falta de valores y sentido pertenencia de los servidores públicos que laboran en la entidad
- Intereses propios o de terceros para cometer actos de corrupción a cambio de dinero
- Utilización de la jerarquía y de la autoridad para desviar u omitir los procedimientos al interior de la entidad
</t>
  </si>
  <si>
    <t xml:space="preserve">- Sanción por parte de un ente de control u otro ente regulador.
- Pérdida de credibilidad en los procesos de contratación que adelanta la Secretaría General.
- Incumplimiento de las metas y objetivos institucionales, afectando el cumplimiento en la metas regionales.
- Interrupción de las labores del proceso en pro del ajuste de los documentos y estudios previos.
- Detrimento patrimonial por la utilización de recursos financieros para pagar servicios o productos que no cumplen con los requisitos técnicos solicitados en el marco de la ejecución del contrato
</t>
  </si>
  <si>
    <t>El proceso estima que el riesgo se ubica en una zona extrema, debido a que, si bien  el riesgo no se ha materializado en los últimos cuatro años, ante su materialización, podrían presentarse los efectos significativos señalados en la encuesta del Departamento Administrativo de la Función Pública.</t>
  </si>
  <si>
    <t>- Reportar el presunto hecho de 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 al operador disciplinario, y a la Oficina Asesora de Planeación en el informe de monitoreo en caso que tenga fallo.
- Solicitar la aplicación del procedimiento administrativo sancionatorio en caso de presentarse un posible incumplimiento en las obligaciones contractuales del proveedor o prestador del servicio al supervisor del contrato o convenio  para restablecer el cumplimiento de las obligaciones 
- Informar a la ordenación del gasto sobre la necesidad de cambiar la supervisión del contrato o convenio sujeto de la materialización del riesgo
- Actualizar el riesgo 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t>
  </si>
  <si>
    <t>- Notificación realizada del presunto hecho de 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 al operador disciplinario, y reporte de monitoreo a la Oficina Asesora de Planeación en caso que el riesgo tenga fallo definitivo.
- Solicitud de aplicación del proceso administrativo sancionatorio al supervisor del contrato para restablecer el cumplimiento de las obligaciones del prestador del servicio o proveedor.
- Comunicación dirigida a la ordenación del gasto informando sobre la necesidad de cambiar la supervisión del contrato o convenio sujeto de la materialización del riesgo
- Riesgo de 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 actualizado.</t>
  </si>
  <si>
    <t>Se ajusta fecha de ejecución de una de las acciones de tratamiento.</t>
  </si>
  <si>
    <t>CONTROL DE CAMBIOS
Conforme al memorando 3-2022-34097 del 2 de diciembre de 2022, se realizó el cargue de este riesgo en DARUMA con las siguientes novedades: 
•	Aspectos: Identificación del riesgo y tratamiento del riesgo
•	Cambios: Se ajustó la actividad clave del riesgo de conformidad con la caracterización del proceso "Gestión de contratación". Se incluyó una acción de tratamiento del riesgo para la vigencia 2023.
•	Memorando:</t>
  </si>
  <si>
    <t>Gestión de Recursos Físicos</t>
  </si>
  <si>
    <t>Administrar los bienes adquiridos mediante su recepción, asignación, mantenimiento, control y baja de los mismos con el fin de cubrir las necesidades de recursos físicos de las dependencias de la Secretaría General de la Alcaldía Mayor de Bogotá D.C.</t>
  </si>
  <si>
    <t>Inicia con el ingreso de bienes al inventario de la entidad, continúa con su asignación, aseguramiento, mantenimiento y control, termina con su clasificación y baja.</t>
  </si>
  <si>
    <t>Subdirector(a) de Servicios Administrativos y Jefe Oficina de Tecnologías de la Información y las Comunicaciones</t>
  </si>
  <si>
    <t>Administrar los Inventarios de bienes de la entidad.</t>
  </si>
  <si>
    <t>EYADP-G169</t>
  </si>
  <si>
    <t>Posibilidad de afectación reputacional por sanción de un ente de control o regulador , debido a errores (fallas o deficiencias) en la generación de la cuenta mensual de almacén con destino a la Subdirección Financiera</t>
  </si>
  <si>
    <t xml:space="preserve">- Dificultad en la articulación de actividades comunes de las dependencias.
- Insuficiencia de personal lo que dificulta la atención de las necesidades en la entidad y genera retrasos en la ejecucion de las actividades.
- Equipos tecnológicos obsoletos que generar dificultad en la ejecución de las actividades que desarrolla la entidad.
- Insuficiencia en la capacidad de las herramientas tecnológicas de la entidad que pueden generar inconsistencia y/o retrasos en los registros de información.
</t>
  </si>
  <si>
    <t xml:space="preserve">- La inestabilidad de la conectividad, indisponibilidad de servidores de información que puede comprometer la operatividad, la integridad de los datos de la entidad y el cumplimiento de las metas.
- Obsolescencia tecnológica que implique la necesidad de renovación de los equipos y sistemas de información que dificulta la prestación de los servicios de la entidad.
</t>
  </si>
  <si>
    <t xml:space="preserve">- Entrega inoportuna de la cuenta mensual de almacén a la Subdirección Financiera.
- Retraso en el cierre contable mensual. 
- Retraso en la apertura de almacén.
- Hallazgos u observaciones en auditorías.
</t>
  </si>
  <si>
    <t>El proceso ubica el riesgo en una zona moderada, debido a que la frecuencia de la actividad clave se realizó 12 veces en el último año, sin embargo, ante la materialización, se podrían presentar inconsistencias en la información suministrada para los estados financieros.</t>
  </si>
  <si>
    <t>El proceso ubica el riesgo en una zona baja, debido a que los controles establecidos minimizan el riesgo y la calificación de los criterios es satisfactoria, ubicando el riesgo en la escala de probabilidad mas baja, impacto menor y ante su materialización, podrían disminuirse los efectos, aplicando las acciones de contingencia.</t>
  </si>
  <si>
    <t>- Reportar el riesgo materializado de Posibilidad de afectación reputacional por sanción de un ente de control o regulador , debido a errores (fallas o deficiencias) en la generación de la cuenta mensual de almacén con destino a la Subdirección Financiera en el informe de monitoreo a la Oficina Asesora de Planeación.
- Revisar las diferencias presentadas en la información de la cuenta, remitidas por la Subdirección Financiera
- Solicitar soporte a la ingeniera(o) desarrollador(a) del SAI - SAE para realizar las modificaciones pertinentes. 
- Remisión de la cuenta con los ajustes requeridos.
- Actualizar el riesgo Posibilidad de afectación reputacional por sanción de un ente de control o regulador , debido a errores (fallas o deficiencias) en la generación de la cuenta mensual de almacén con destino a la Subdirección Financiera</t>
  </si>
  <si>
    <t>- Subdirección de Servicios Administrativos
- Subdirector(a) de Servicios Administrativos
- Subdirector(a) de Servicios Administrativos
- Subdirector(a) de Servicios Administrativos
- Subdirección de Servicios Administrativos</t>
  </si>
  <si>
    <t>- Reporte de monitoreo indicando la materialización del riesgo de Posibilidad de afectación reputacional por sanción de un ente de control o regulador , debido a errores (fallas o deficiencias) en la generación de la cuenta mensual de almacén con destino a la Subdirección Financiera
- Documentos revisados y escaneados cargados en el repositorio digital
- Correo con solicitud soporte de los sistemas de Información SAI y/o SAE a OTIC
- Documentos revisados y escaneados cargados en el repositorio digital
- Riesgo de Posibilidad de afectación reputacional por sanción de un ente de control o regulador , debido a errores (fallas o deficiencias) en la generación de la cuenta mensual de almacén con destino a la Subdirección Financiera, actualizado.</t>
  </si>
  <si>
    <t>Se ajustó el DOFA del mapa de riesgos conforme al nuevo contexto estratégico
Se ajustó el objetivo estratégico conforme a la nueva plataforma estratégica adoptada mediante Resolución 630 de 2024.
Se actualiza el riesgo, así como el análisis y la evaluación de controles.</t>
  </si>
  <si>
    <t>María Yenifer Prada</t>
  </si>
  <si>
    <t>CREADO
Gestión de Recursos Físicos_2023</t>
  </si>
  <si>
    <t>CONTROL DE CAMBIOS
Conforme al memorando 3-2022-34268 del 3 de diciembre de 2022, se realizó el cargue de este riesgo en DARUMA con las siguientes novedades: 
•	Aspectos: Identificación del riesgo, análisis antes de controles, análisis de controles, análisis después de controles y tratamiento del riesgo
•	Cambios: Se identifica el contexto de la gestión del proceso. Se identifica la probabilidad por exposición. Se identifica la calificación del impacto. Se identifica los controles correctivos. Se identifica las acciones de contingencia.
•	Memorando:</t>
  </si>
  <si>
    <t xml:space="preserve">Administrar los Inventarios de bienes de la entidad </t>
  </si>
  <si>
    <t>FI-C038</t>
  </si>
  <si>
    <t>Posibilidad de afectación económica (o presupuestal) por desvío de recursos físicos y económicos debido a bajas de bienes intencionalmente mal tramitadas, con el fin de obtener beneficios a nombre propio o de un tercero.</t>
  </si>
  <si>
    <t xml:space="preserve">- Falta de apropiación de políticas, procesos y procedimientos, lo cual genera falta de estandarización en soluciones tecnológicas, administrativas y de recursos físicos
- Interés indebido de algún funcionario o contratista para obtener beneficio propio 
</t>
  </si>
  <si>
    <t xml:space="preserve">- Conflicto de Intereses por Amiguismo o Clientelismo
</t>
  </si>
  <si>
    <t xml:space="preserve">- Detrimento patrimonial
- Pago menor por lotes de bajas
- Perdida o afectación del potencial del servicio de los bienes.
</t>
  </si>
  <si>
    <t>El proceso estima que el riesgo se ubica en una zona alta, debido a que el riesgo no se ha materializado en los últimos dos años, sin embargo, ante su materialización, podrían presentarse efectos significativos, señalados en la encuesta del Departamento Administrativo de la Función Pública.</t>
  </si>
  <si>
    <t>El proceso estima que el riesgo se ubica en una zona alta, debido a que se requieren más controles, en el caso de su materialización presenta perdidas económicas para la Entidad y posibles sanciones por entes de control.</t>
  </si>
  <si>
    <t xml:space="preserve">- Actualizar el procedimiento 4233100 - PR - 236 "Egreso o salida definitiva de bienes", fortaleciendo las actividades de control relacionadas con la baja y destino final de los bienes.
</t>
  </si>
  <si>
    <t xml:space="preserve">- Subdirección de Servicios Administrativos
</t>
  </si>
  <si>
    <t xml:space="preserve">PA250-025 </t>
  </si>
  <si>
    <t xml:space="preserve">28/02/2025
</t>
  </si>
  <si>
    <t xml:space="preserve">31/08/2025
</t>
  </si>
  <si>
    <t>- Reportar el presunto hecho de Posibilidad de afectación económica (o presupuestal) por desvío de recursos físicos y económicos debido a bajas de bienes intencionalmente mal tramitadas, con el fin de obtener beneficios a nombre propio o de un tercero. al operador disciplinario, y a la Oficina Asesora de Planeación en el informe de monitoreo en caso que tenga fallo.
- Realizar el reporte ante la Oficina de Control Disciplinario Interno 
- Informa a la compañía de seguros el evento
- Actualizar el riesgo Posibilidad de afectación económica (o presupuestal) por desvío de recursos físicos y económicos debido a bajas de bienes intencionalmente mal tramitadas, con el fin de obtener beneficios a nombre propio o de un tercero.</t>
  </si>
  <si>
    <t>- Subdirección de Servicios Administrativos
- Subdirector(a) de Servicios Administrativos
- Profesiona autorizado por Subdirector(a) de Servicios Administrativos y/o Subdirector(a) de Servicios Administrativos.
- Subdirección de Servicios Administrativos</t>
  </si>
  <si>
    <t>- Notificación realizada del presunto hecho de Posibilidad de afectación económica (o presupuestal) por desvío de recursos físicos y económicos debido a bajas de bienes intencionalmente mal tramitadas, con el fin de obtener beneficios a nombre propio o de un tercero. al operador disciplinario, y reporte de monitoreo a la Oficina Asesora de Planeación en caso que el riesgo tenga fallo definitivo.
- Memorando interno informando los hechos de la presunta corrupción.
- Informe de hechos a la compañía de seguros
- Riesgo de Posibilidad de afectación económica (o presupuestal) por desvío de recursos físicos y económicos debido a bajas de bienes intencionalmente mal tramitadas, con el fin de obtener beneficios a nombre propio o de un tercero., actualizado.</t>
  </si>
  <si>
    <t>Se ajustó el DOFA del mapa de riesgos conforme al nuevo contexto estratégico
Se ajustó el objetivo estratégico conforme a la nueva plataforma estratégica adoptada mediante Resolución 630 de 2024.
El riesgo se actualizó, así como el análisis, establecimiento y evaluación de controles. Se formuló acción para el  tratamiento del riesgo.</t>
  </si>
  <si>
    <t>CONTROL DE CAMBIOS
Conforme al memorando 3-2022-34268 del 3 de diciembre de 2022, se realizó el cargue de este riesgo en DARUMA con las siguientes novedades: 
•	Aspectos: Identificación del riesgo, análisis antes de controles, análisis de controles, análisis después de controles y tratamiento del riesgo
•	Cambios: Se identifica el contexto de la gestión del proceso. Se identifica la probabilidad por exposición. Se identifica la calificación del impacto. Se identifica los controles correctivos. Se identifica las acciones de contingencia. Se identifica acción preventiva.
•	Memorando:</t>
  </si>
  <si>
    <t>Administrar los Inventarios de bienes de la entidad</t>
  </si>
  <si>
    <t xml:space="preserve">Posibilidad de Efecto dañoso sobre bienes públicos por Pérdida, extravío, hurto, robo o declaratoria de bienes faltantes pertenecientes a la Entidad, a causa de la omisión de controles para verificar la existencia física de los bienes. </t>
  </si>
  <si>
    <t>Daños a activos fijos/ eventos externos</t>
  </si>
  <si>
    <t xml:space="preserve">- Desconocimiento de la normativa aplicada al control y seguimiento de bienes
- Falta de apropiación de políticas, procesos y procedimientos, lo cual genera falta de estandarización en soluciones administrativas y de recursos físicos
- Omisión o incumplimiento de procedimientos para agilizar trámites.
</t>
  </si>
  <si>
    <t xml:space="preserve">- 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 Conflicto de Intereses por Amiguismo o Clientelismo
</t>
  </si>
  <si>
    <t xml:space="preserve">- Desviación de recursos públicos.
- Detrimento patrimonial.
- Investigaciones disciplinarias, fiscales y/o penales.
- Pérdida de la imagen o credibilidad institucional.
- Inoportunidad para la correcta investigación de posibles hechos con responsabilidad fiscal
- Inoportunidad para reporte a las aseguradoras.
</t>
  </si>
  <si>
    <t>El riesgo se ubica en zona moderada debido a que la actividad se desarrolla de manera cuatrimestral, en cuanto a la actualización de resposables, seguimiento financiero y de manera  anual con la toma de inventarios a toda la Entidad. Históricamente no se ha afectado de manera significativa la operación de la Entidad.</t>
  </si>
  <si>
    <t>Se determina la probabilidad (muy baja) ya que las actividades de control, 2 preventivas y 1 detectiva, son adecuadas para el riesgo. El impacto es  (Menor) ya que las actividades de control cubren los efectos más significativos, dando un resultado (Bajo) en la valoración después de los controles.</t>
  </si>
  <si>
    <t xml:space="preserve">- Gestionar cuatrimestralmente mínimo una (1) conciliación contable con la Subdirección Financiera para mantener actualizado el valor de la cuenta de responsabilidades (Responsabilidad Fiscal).
</t>
  </si>
  <si>
    <t xml:space="preserve">- Subdirección de Servicios Adminsitrativos
</t>
  </si>
  <si>
    <t>PA250-027</t>
  </si>
  <si>
    <t xml:space="preserve">30/04/2025
</t>
  </si>
  <si>
    <t xml:space="preserve">31/03/2025
</t>
  </si>
  <si>
    <t xml:space="preserve">- Reportar el riesgo materializado de Posibilidad de Efecto dañoso sobre bienes públicos por Pérdida, extravío, hurto, robo o declaratoria de bienes faltantes pertenecientes a la Entidad, a causa de la omisión de controles para verificar la existencia física de los bienes.  en el informe de monitoreo a la Oficina Asesora de Planeación.
- Reportar el presunto hecho de robo o pérdida de recursos físicos, cada vez que sea informado, a la Oficina de Control Disciplinario Interno para la toma de decisiones que se consideren pertinentes
- Reportar el presunto hecho del faltate de bienes de recursos físicos, al Comité Técnico de Sostenibilidad del Sistema Contable para la toma de decisiones que se consideren pertinentes.
- Actualizar el riesgo Posibilidad de Efecto dañoso sobre bienes públicos por Pérdida, extravío, hurto, robo o declaratoria de bienes faltantes pertenecientes a la Entidad, a causa de la omisión de controles para verificar la existencia física de los bienes. </t>
  </si>
  <si>
    <t>- Subdirección de Servicios Administrativos
- Subdirector(a) de Servicios Administrativos
- Subdirector(a) de Servicios Administrativos
- Subdirección de Servicios Administrativos</t>
  </si>
  <si>
    <t>- Reporte de monitoreo indicando la materialización del riesgo de Posibilidad de Efecto dañoso sobre bienes públicos por Pérdida, extravío, hurto, robo o declaratoria de bienes faltantes pertenecientes a la Entidad, a causa de la omisión de controles para verificar la existencia física de los bienes. 
- Informe de los hechos enviado mediante memorando a la Oficina de Control Disciplinario Interno.
- Informe de la toma física de bienes de la Entidad mediante correo electrónico al Subdirector Financiero, de manera previa a la sesión del Comité Técnico de Sostenibilidad del Sistema Contable.
- Riesgo de Posibilidad de Efecto dañoso sobre bienes públicos por Pérdida, extravío, hurto, robo o declaratoria de bienes faltantes pertenecientes a la Entidad, a causa de la omisión de controles para verificar la existencia física de los bienes. , actualizado.</t>
  </si>
  <si>
    <t xml:space="preserve">
Identificación del riesgo
</t>
  </si>
  <si>
    <t>Se identificó riesgo fiscal dentro del proceso Gestión de Recursos Físicos.</t>
  </si>
  <si>
    <t>Gestionar el mantenimiento de bienes muebles e inmuebles</t>
  </si>
  <si>
    <t>EYADP-G170</t>
  </si>
  <si>
    <t>Posibilidad de afectación reputacional por ausencia o retrasos  en los mantenimientos de las edificaciones, maquinaria y equipos de la Entidad, debido a decisiones erróneas o no acertadas en la priorización para su intervención</t>
  </si>
  <si>
    <t xml:space="preserve">- - Dificultades en el  seguimiento  frente al estado de avance de los contratos de mantenimiento suscritos y en ejecución, pertenecientes al proceso.
- - Inadecuada planeación para el mantenimiento
- - Alta rotación de personal y dificultades en la transferencia de conocimiento entre los servidores y/o contratistas que participan en el proceso, en virtud de vinculación, retiro o reasignación de roles.
- - Se requiere revisar, ajustar, simplificar actividades y reasignar labores internas, en la información documentada del proceso.
</t>
  </si>
  <si>
    <t xml:space="preserve">- Riesgos de daño a la infraestructura física de la entidad por situaciones de orden público y/o desastres naturales.
- Falta de recursos que podría darse por los recortes presupuestales que influiría notablemente en la sostenibilidad del proceso.
- Los clientes pueden realizar solicitudes fuera del alcance del proceso y hacer evaluaciones subjetivas.
</t>
  </si>
  <si>
    <t xml:space="preserve">- Detrimento patrimonial
- Insatisfacción por parte de los usuarios interno y externos
- Pérdida de confianza por parte de los usuarios internos y externos
</t>
  </si>
  <si>
    <t>Se determina la probabilidad (4 Alta)  teniendo en cuenta el número de veces que se ejecuta la actividad clave durante el año. El impacto (4 Mayor) obedece al análisis de las consecuencias que pueden llegar a afectar la imagen de la entidad a nivel distrital.</t>
  </si>
  <si>
    <t>Se determina la probabilidad (Muy baja 1) ya que se cuenta con 6 controles entre preventivos y detectivos de calificación satisfactoria, mitigando la mayoría de las causas. El impacto  (3 moderado) ya que puede verse afectada la imagen a nivel distrital.</t>
  </si>
  <si>
    <t xml:space="preserve">- Actualizar el procedimiento 4233100 - PR 154 "Mantenimiento de las edificaciones", ajustado a la realización de actividades y fortaleciendo las actividades de control.
</t>
  </si>
  <si>
    <t xml:space="preserve">- Subdirección de Servicios Administrativos y Dirección Administrativa y Financiera
</t>
  </si>
  <si>
    <t xml:space="preserve">PA250-028 </t>
  </si>
  <si>
    <t>- Reportar el riesgo materializado de Posibilidad de afectación reputacional por ausencia o retrasos  en los mantenimientos de las edificaciones, maquinaria y equipos de la Entidad, debido a decisiones erróneas o no acertadas en la priorización para su intervención en el informe de monitoreo a la Oficina Asesora de Planeación.
- Reformular la priorización  de los mantenimientos de las edificaciones, maquinaria y equipos
- Priorizar los servicios no ejecutados de acuerdo a la criticidad del incumplimiento ajustando las actividades de los mantenimientos para realizarlos en el menor tiempo posible
- Actualizar el riesgo Posibilidad de afectación reputacional por ausencia o retrasos  en los mantenimientos de las edificaciones, maquinaria y equipos de la Entidad, debido a decisiones erróneas o no acertadas en la priorización para su intervención</t>
  </si>
  <si>
    <t>- Subdirección de Servicios Administrativos
- Profesional de la Dirección Administrativa y Financiera, Director(a) Administrativo y Financiero o Subdirector(a)  de Servicios Administrativos
- Profesional de la Dirección Administrativa y Financiera, Director(a) Administrativo y Financiero o Subdirector(a)  de Servicios Administrativos
- Subdirección de Servicios Administrativos</t>
  </si>
  <si>
    <t>- Reporte de monitoreo indicando la materialización del riesgo de Posibilidad de afectación reputacional por ausencia o retrasos  en los mantenimientos de las edificaciones, maquinaria y equipos de la Entidad, debido a decisiones erróneas o no acertadas en la priorización para su intervención
- Acta de reunión o evidencia de reunión con las inconsistencias identificadas.
- Para el caso de edificaciones se realiza una Priorización de mantenimiento integral y para el mantenimiento puntual el Sistema de Gestión de Servicios. En caso de mantenimiento de maquinaria y equipos queda correo electrónico de ajuste de actividades.
- Riesgo de Posibilidad de afectación reputacional por ausencia o retrasos  en los mantenimientos de las edificaciones, maquinaria y equipos de la Entidad, debido a decisiones erróneas o no acertadas en la priorización para su intervención, actualizado.</t>
  </si>
  <si>
    <t>Se ajustó el DOFA del mapa de riesgos conforme al nuevo contexto estratégico
Se ajustó el objetivo estratégico conforme a la nueva plataforma estratégica adoptada mediante Resolución 630 de 2024.
Se realizó el análisis de controles, definición de controles y su evaluación. Se formuló acción de tratamiento para el riesgo.</t>
  </si>
  <si>
    <t>Sindy Sthepanie</t>
  </si>
  <si>
    <t>Rafael Londoño</t>
  </si>
  <si>
    <t>Gestionar el mantenimiento de bienes muebles e inmuebles
Fase Proyecto: Actividad (Meta): Realizar el mantenimiento al 100% de las sedes de la Secretaría General de la Alcaldía Mayor de Bogotá.</t>
  </si>
  <si>
    <t>EYADP-G180</t>
  </si>
  <si>
    <t>Posibilidad de afectación reputacional por no brindar adecuadas condiciones de seguridad y accesibilidad en las sedes de la Secretaría General para que funcionarios y colaboradores puedan desarrollar sus actividades, así como para que la ciudadanía puedan acceder a un servicio de calidad, debido a errores (fallas o deficiencias) que impiden contar con el con el recurso necesario para realizar las actividades de mantenimiento correctivo y preventivo.</t>
  </si>
  <si>
    <t xml:space="preserve">- Insuficiente asignación de recursos para la atención de los mantenimeintos preventivos y correctivos de infraestructura
- Intervenciones no previstas surgidas en la prestación del servicio de las sedes de la Secretaría General.
</t>
  </si>
  <si>
    <t xml:space="preserve">- Actos vándalicos o hechos mal intencionados de terceros que atentan contra la infraestructura de las sedes de la Secretaría General, e iniciden en la seguridad de las mismas
- Fenómenos naturales de gran intensidad que afectan la seguridad de la ciudadanía
</t>
  </si>
  <si>
    <t xml:space="preserve">- Rezago en los mantenimientos preventivos que se deben ejecutar en las sedes de la Secretría General
- Sobrecosto en las actividades de mantenimientos correctivos por ausencia de los preventivos
- El incumplimiento de las actividades (metas) asociadas a cada proceso contractual
</t>
  </si>
  <si>
    <t>Probabilidad Alta porque hemos recibido solicitudes de entes de control frente a condiciones de seguiridad y accesibilidad  y un impacto moderado por posibles reclamaciones o quejas de los usuarios que podrían implicar una denuncia ante los entes reguladores.</t>
  </si>
  <si>
    <t>El riesgo se ubica en zona moderada,  teniendo en cuenta que existe una alta posibilidad  que suceda y que puede interrrumpir las actividades del proyecto, por lo anterior se deben formular acciones para mitigar su ocurrencia.</t>
  </si>
  <si>
    <t xml:space="preserve">- Realizar seguimiento al cumplimiento del proyecto de inversión 8098 en materia de seguridad y accesibilidad a las sedes de la Secretaría General de la Alcaldía Mayor de Bogotá D.C.
</t>
  </si>
  <si>
    <t xml:space="preserve">- Dirección Administrativa y Fianciera
</t>
  </si>
  <si>
    <t>PA250-037</t>
  </si>
  <si>
    <t>- Reportar el riesgo materializado de Posibilidad de afectación reputacional por no brindar adecuadas condiciones de seguridad y accesibilidad en las sedes de la Secretaría General para que funcionarios y colaboradores puedan desarrollar sus actividades, así como para que la ciudadanía puedan acceder a un servicio de calidad, debido a errores (fallas o deficiencias) que impiden contar con el con el recurso necesario para realizar las actividades de mantenimiento correctivo y preventivo. en el informe de monitoreo a la Oficina Asesora de Planeación.
- Realizar reunión con las dependencias implicadas para reportar la materialización del riesgo y priorizar mantenimientos
- Actualizar el riesgo Posibilidad de afectación reputacional por no brindar adecuadas condiciones de seguridad y accesibilidad en las sedes de la Secretaría General para que funcionarios y colaboradores puedan desarrollar sus actividades, así como para que la ciudadanía puedan acceder a un servicio de calidad, debido a errores (fallas o deficiencias) que impiden contar con el con el recurso necesario para realizar las actividades de mantenimiento correctivo y preventivo.</t>
  </si>
  <si>
    <t>- Dirección Administrativa y Financiera
- Dirección Administrativa y Financiera
- Dirección Administrativa y Financiera</t>
  </si>
  <si>
    <t>- Reporte de monitoreo indicando la materialización del riesgo de Posibilidad de afectación reputacional por no brindar adecuadas condiciones de seguridad y accesibilidad en las sedes de la Secretaría General para que funcionarios y colaboradores puedan desarrollar sus actividades, así como para que la ciudadanía puedan acceder a un servicio de calidad, debido a errores (fallas o deficiencias) que impiden contar con el con el recurso necesario para realizar las actividades de mantenimiento correctivo y preventivo.
- Acta de evidencia de reunión que contenga la información del reporte y priorización de los mantenimientos.
- Riesgo de Posibilidad de afectación reputacional por no brindar adecuadas condiciones de seguridad y accesibilidad en las sedes de la Secretaría General para que funcionarios y colaboradores puedan desarrollar sus actividades, así como para que la ciudadanía puedan acceder a un servicio de calidad, debido a errores (fallas o deficiencias) que impiden contar con el con el recurso necesario para realizar las actividades de mantenimiento correctivo y preventivo., actualizado.</t>
  </si>
  <si>
    <t xml:space="preserve">"Gestionar el mantenimiento físico de la infraestructura tecnológica
COMPONENTE (Productos):  Servicios tecnológicos" </t>
  </si>
  <si>
    <t>FT-G007</t>
  </si>
  <si>
    <t>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t>
  </si>
  <si>
    <t>Fallas tecnológicas</t>
  </si>
  <si>
    <t xml:space="preserve">- Fallas de conectividad e interoperabilidad. 
- Fallos y caídas del servidor que soporta la plataforma LMS.
- Obsolescencia tecnológica.
- Falta de Coherencia entre lo documentado en los procesos y la ejecución.																																												
</t>
  </si>
  <si>
    <t xml:space="preserve">- Altos costos de la tecnología.  
- Fenómenos naturales o climáticos que pongan en riesgo la infraestructura, continuidad de prestación de servicios de la entidad, confidencialidad, integridad y disponibilidad de la información. 
</t>
  </si>
  <si>
    <t xml:space="preserve">- Falla en los equipos de computo que soportan la información de misión critica de la entidad, que podría causar pérdida de información.
- Interrupción en la prestación de servicios tecnológicos y de atención a la ciudadanía. 
- Daños o destrucción de activos que afectan el patrimonio de la Entidad.
- Quejas o reclamos por parte de los usuarios.
</t>
  </si>
  <si>
    <t>La valoración del riesgo antes de control quedó en escala de probabilidad "MUY BAJA" y continúa de impacto MENOR toda vez que afecta los aspectos: financiero bajo, indisponibilidad de la información lo que lo continúa ubicando al riesgo en zona resultante  BAJO. (2,1)</t>
  </si>
  <si>
    <t>La valoración del riesgo después de controles quedó en MUY BAJA y de  impacto continua en MENOR, debido a que los controles establecidos son los adecuados y la calificación de los criterios es satisfactoria y ante su materialización, podrían disminuirse los efectos, aplicando las acciones de contingencia y lo ubica en  zona resultante bajo. del cuadrante BAJO (1,2)</t>
  </si>
  <si>
    <t>- Reportar el riesgo materializado de 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 en el informe de monitoreo a la Oficina Asesora de Planeación.
- Se activa el plan de contingencia conforme a las fases establecidas en el Plan de Contingencia TI de la Secretaría General de la Alcaldía Mayor de Bogotá -4204000-OT-020
- Actualizar el riesgo 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t>
  </si>
  <si>
    <t>- Oficina de Tecnologias de la información y las comunicaciones
- Jefe Oficina de Tecnologías de la Información y las Comunicaciones
- Oficina de Tecnologias de la información y las comunicaciones</t>
  </si>
  <si>
    <t>- Reporte de monitoreo indicando la materialización del riesgo de 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
-  Documentación y soportes del proceso de contingencia
- Riesgo de 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 actualizado.</t>
  </si>
  <si>
    <t xml:space="preserve">Se ajustó el DOFA del mapa de riesgos conforme al nuevo contexto estratégico
Se ajustó el objetivo estratégico conforme a la nueva plataforma estratégica adoptada mediante Resolución 630 de 2024.
Se realiza el analisis antes y despues de controles
Se modifican puntos de control conforme a la nueva forma de operar del proceso
Se crea acciones de contingencia   </t>
  </si>
  <si>
    <t>CONTROL DE CAMBIOS
Conforme al memorando 3-2022-34268 del 3 de diciembre de 2022, se realizó el cargue de este riesgo en DARUMA con las siguientes novedades: 
•	Aspectos: Identificación del riesgo
•	Cambios: Se asocia el riesgo al nuevo Mapa de procesos de la Secretaría General.
•	Memorando:</t>
  </si>
  <si>
    <t>Gestión de Servicios Administrativos y Tecnológicos</t>
  </si>
  <si>
    <t>Apoyar la gestión de la Entidad a través de la prestación de los servicios administrativos y tecnológicos, así como, de la gestión documental, con el fin de satisfacer las necesidades de las dependencias en la materia, al igual que conservar y preservar la memoria institucional.</t>
  </si>
  <si>
    <t>Inicia con la identificación y consolidación de las necesidades de las dependencias de la Entidad de carácter administrativo y tecnológico, continúa con la prestación de los servicios logísticos de apoyo administrativo, manejo de la caja menor, la gestión de requerimientos e implementación de  soluciones tecnológicas, y la gestión del flujo documental, termina con las instalaciones de la Entidad disponibles y adecuadas para su uso, la infraestructura tecnológica en condiciones óptimas y una apropiada disposición de los documentos.</t>
  </si>
  <si>
    <t>Manejar y controlar los recursos de la caja menor</t>
  </si>
  <si>
    <t>FI-C040</t>
  </si>
  <si>
    <t>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t>
  </si>
  <si>
    <t xml:space="preserve">- Manipulación de la caja menor por personal no autorizado.
- Falta de integridad del funcionario encargado del manejo de caja menor.
- Intereses personales.
- Abuso de poder.
- Incumplimiento del Manual para el manejo y control de cajas menores
- Desconocimiento por parte de algunos funcionarios de los linemientos y directricez frente a los rubros establecidos para la caja menor.
</t>
  </si>
  <si>
    <t xml:space="preserve">- Falsedad en los documentos aportados para la legalización del gasto.
- Eventos externos por situaciones de orden publico y/o desastres naturales, por cambios, modificaciones o ataques que puedan alterar el orden público generando afectación en los recursos físicos, el funcionamiento normal de las actividades.
</t>
  </si>
  <si>
    <t xml:space="preserve">- Detrimento patrimonial.
- Investigaciones disciplinarias, fiscales y/o penales.
- Pérdida de credibilidad y desconfianza en el proceso.
- Afectación de la póliza de manejo.
</t>
  </si>
  <si>
    <t>Se determina la probabilidad (Muy baja 1)  teniendo en cuenta que no se he presentado en los últimos cuatro años. El impacto (Mayor 4) obedece a la afectación de la imagen y las sanciones por entes de control que se puedan generar la posibilidad de la materialización del riesgo.</t>
  </si>
  <si>
    <t>Se determina la probabilidad (Muy baja (1)) ya que las actividades de control preventivas son fuertes y mitigan la mayoría de las causas. El riesgo no disminuye el impacto, dando como resultado de valoracion después de controles (Alto).</t>
  </si>
  <si>
    <t xml:space="preserve">- Publicidad al interior de la Entidad de la Resolución de Constitución de la Caja Menor y prohibiciones 2025
</t>
  </si>
  <si>
    <t xml:space="preserve">- Dirección Administrativa y Financiera, y, Subdirección de Servicios Administrativos
</t>
  </si>
  <si>
    <t xml:space="preserve">
PA250-053</t>
  </si>
  <si>
    <t xml:space="preserve">30/09/2025
</t>
  </si>
  <si>
    <t>- Reportar el presunto hecho de 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 al operador disciplinario, y a la Oficina Asesora de Planeación en el informe de monitoreo en caso que tenga fallo.
- Iniciar la gestión para recuperar los recursos desviados.
- Gestionar ante el corredor de seguros la afectación de la póliza de manejo de la Secretaría General.
- Actualizar el riesgo 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t>
  </si>
  <si>
    <t>- Subdirección de Servicios Administrativos
- Subdirector(a) de Servicios Administrativos.
- Subdirector Servicios Administrativos
- Subdirección de Servicios Administrativos</t>
  </si>
  <si>
    <t>- Notificación realizada del presunto hecho de 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 al operador disciplinario, y reporte de monitoreo a la Oficina Asesora de Planeación en caso que el riesgo tenga fallo definitivo.
- Comunicación oficial de traslado a la Oficina de Control Disciplinario Interno.
- Comunicación oficial de informe de los hechos al corredor de seguros.
- Riesgo de 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 actualizado.</t>
  </si>
  <si>
    <t xml:space="preserve">
Análisis antes de controles
Evaluación de controles
Tratamiento del riesgo</t>
  </si>
  <si>
    <t xml:space="preserve">Para este riesgo e realizó: análisis antes de controles, evaluacion de controles y tratamiento del riesgo
Se ajustó el DOFA del proceso
Se Actualizó el objetivo estratégico, conforme a la nueva plataforma estratégica aprobada mediante Resolución 630 de 2024.
 </t>
  </si>
  <si>
    <t>Carmen Liliana Carrillo</t>
  </si>
  <si>
    <t>CREADO
Gestión de Servicios Administrativos y Tecnológicos_2023</t>
  </si>
  <si>
    <t>O</t>
  </si>
  <si>
    <t>CONTROL DE CAMBIOS
Conforme al memorando 3-2022-35584 del 14 de diciembre de 2022, se realizó el cargue de este riesgo en DARUMA con las siguientes novedades: 
•	Aspectos: Identificación del riesgo
•	Cambios: Se asocia el riesgo al nuevo Mapa de procesos de la Secretaría General. Se cambia el nombre del  riesgo. Se realizó ajuste en las causas internas y externas según el análisis DOFA del nuevo proceso  gestión de servicios administrativos.
•	Memorando:</t>
  </si>
  <si>
    <t>Administrar los servicios de apoyo logístico a la gestión de la Entidad</t>
  </si>
  <si>
    <t>EYADP-G165</t>
  </si>
  <si>
    <t>Posibilidad de afectación reputacional por pérdida de credibilidad en la atención a las solicitudes de servicios administrativos, debido a errores (fallas o deficiencias) en la prestación de servicios administrativos.</t>
  </si>
  <si>
    <t xml:space="preserve">- Desconocimiento por parte de algunos funcionarios de los linemientos y directricez frente a los servicios que presta la entidad.
- Falta de apropiación de políticas, procesos y procedimientos, lo cual genera falta de estandarización en soluciones administrativas y de recursos físicos.
- Fallas en el Software que puede generar dificultad en la ejecución de las actividades que desarrolla la entidad.
- Alta rotación del personal que genera retrasos en la curva de aprendizaje y reprocesos que afectan la ejecución de las actividades de la entidad para el cumplimiento de los servicios solicitados.
- Falta de concientización en la optimización del uso de los bienes de la Entidad por parte de algunas dependencias, generando dificultad en la ejecución de las actividades en materia de servicios solicitados.
</t>
  </si>
  <si>
    <t xml:space="preserve">- Por cambio de administración del gabinete distrital se retrasan los procesos, procedimientos y lineamientos, por lo que dificulta la ejecución de las actividades  establecidas con anterioridad.
- Recortes y continuas restricciones presupuestales que impiden el cumplimiento de los planes y programas necesarios para el óptimo funcionamiento de la entidad, para los proyectos de inversión, que impiden el mantenimiento e inversión en adecuación y modernización del parque automotor para lograr mayor atención en los servicios solicitados.
- 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t>
  </si>
  <si>
    <t xml:space="preserve">- Insatisfacción por parte de las dependencias de la Entidad, otras entidades del Distrito y usuarios de los servicios.
- Interrupciones en actividades programadas de la Entidad.
- Afectación en la asignacion de servicios.
</t>
  </si>
  <si>
    <t>Se determina la probabilidad (Alta)  teniendo en cuenta el número de veces que se ejecuta la actividad clave durante el año. El impacto (Moderado) obedece al análisis de las consecuencias de las diferentes perspectivas de acuerdo con la metodología.</t>
  </si>
  <si>
    <t>Se determina la probabilidad (Muy baja 1) ya que las actividades de control preventivas son fuertes y mitigan la mayoría de las causas. El impacto  (menor 2) ya que las actividades de control cubren los efectos más significativos, dando como resultado después de controles en (Bajo).</t>
  </si>
  <si>
    <t>- Reportar el riesgo materializado de Posibilidad de afectación reputacional por pérdida de credibilidad en la atención a las solicitudes de servicios administrativos, debido a errores (fallas o deficiencias) en la prestación de servicios administrativos. en el informe de monitoreo a la Oficina Asesora de Planeación.
- Priorizar los servicios no ejecutados o ejecutados con fallas  para realizarlos en el menor tiempo posible
- Informar las fallas presentadas en la prestación del servicio a la empresa contratada cuando aplique y solicitar el correctivo pertinente.
- Actualizar el riesgo Posibilidad de afectación reputacional por pérdida de credibilidad en la atención a las solicitudes de servicios administrativos, debido a errores (fallas o deficiencias) en la prestación de servicios administrativos.</t>
  </si>
  <si>
    <t>- Subdirección de Servicios Administrativos
- Profesional o Auxiliar administrativo de la Subdirección de Servicios Administrativos
- Profesional o Auxiliar administrativo de la Subdirección de Servicios Administrativos
- Subdirección de Servicios Administrativos</t>
  </si>
  <si>
    <t>- Reporte de monitoreo indicando la materialización del riesgo de Posibilidad de afectación reputacional por pérdida de credibilidad en la atención a las solicitudes de servicios administrativos, debido a errores (fallas o deficiencias) en la prestación de servicios administrativos.
- Servicio prestado
- Correo o memorando electrónico con el reporte.
- Riesgo de Posibilidad de afectación reputacional por pérdida de credibilidad en la atención a las solicitudes de servicios administrativos, debido a errores (fallas o deficiencias) en la prestación de servicios administrativos., actualizado.</t>
  </si>
  <si>
    <t xml:space="preserve">
Análisis antes de controles
Evaluación de controles
</t>
  </si>
  <si>
    <t xml:space="preserve">Se realizó para este riesgo: análisis antes de controles y evaluación de controles.
Se ajustó el DOFA del proceso
Se Actualizó el objetivo estratégico, conforme a la nueva plataforma estratégica aprobada mediante Resolución 630 de 2024.
 </t>
  </si>
  <si>
    <t>CONTROL DE CAMBIOS
Conforme al memorando 3-2022-35584 del 14 de diciembre de 2022, se realizó el cargue de este riesgo en DARUMA con las siguientes novedades: 
•	Aspectos: Identificación del riesgo y tratamiento del riesgo
•	Cambios: Se asocia el riesgo al nuevo Mapa de procesos de la Secretaría General. Se complementó el nombre del riesgo. Se incluyó  acción de tratamiento del riesgo  para la vigencia  2023. Se realizó ajuste en las causas internas y externas según el análisis DOFA del nuevo proceso  gestión de servicios administrativos.
•	Memorando:</t>
  </si>
  <si>
    <t>EYADP-G181</t>
  </si>
  <si>
    <t>Posibilidad de afectación reputacional por decisiones no acertadas en el préstamo y uso de espacios de la Secretaría General de la Alcaldía Mayor de Bogotá D.C., debido a la aplicación errónea de criterios o instrucciones para la realización de actividades.</t>
  </si>
  <si>
    <t xml:space="preserve">Subdirección de Servicios Administativos, Oficina Consejería Distrital de Paz, Víctimas y Reconciliación. </t>
  </si>
  <si>
    <t xml:space="preserve">- Desconocimiento por parte de algunos funcionarios de los linemientos y directricez frente a los servicios para el préstamo de espacios.
- Falta de apropiación de políticas, procesos y procedimientos, lo cual genera falta de estandarización en soluciones administrativas y el uso de los espacios de la Entidad. 
- Alta rotación del personal que genera retrasos que afectan la ejecución de las actividades de la entidad para el cumplimiento del apoyo logístico y técnico.
- No se cuenta con la cultura sobre el uso de los espacios y los tiempos requeridos para la solicitudes de los servicios
</t>
  </si>
  <si>
    <t xml:space="preserve">- 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 Por cambio de administración del gabinete distrital se retrasan los procesos, procedimientos y lineamientos, por lo que dificulta la ejecución de las actividades  establecidas con anterioridad.
- Los cambios en las directrices y normativas ambientales, impulsados por los impactos del cambio climático, obligan a la entidad a actualizar constantemente sus acciones ambientales para asegurar que estén alineadas con las necesidades actuales.
</t>
  </si>
  <si>
    <t xml:space="preserve">- Insatisfacción por parte de las dependencias de la Entidad, otras entidades del Distrito y usuarios de los servicios.
- Pérdida de activos o información por fallas en la seguridad física.
- Interrupciones en actividades programadas de la Entidad.
</t>
  </si>
  <si>
    <t>Se determina la probabilidad (Alta) teniendo en cuenta el número de veces que se ejecuta el préstamo de espacios de lo corrido del año 2024. El impacto (Moderado) obedece a la afectación de imagen institucional en condiciones poco comunes.</t>
  </si>
  <si>
    <t>Se determina la probabilidad (baja) ya que las actividades de control preventivas permiten mitigar la mayoría de las causas. El impacto  (Leve) ya que las actividades de control cubren los efectos más significativos, dando la valoración después de controles en (Bajo).</t>
  </si>
  <si>
    <t>- Reportar el riesgo materializado de Posibilidad de afectación reputacional por decisiones no acertadas en el préstamo y uso de espacios de la Secretaría General de la Alcaldía Mayor de Bogotá D.C., debido a la aplicación errónea de criterios o instrucciones para la realización de actividades. en el informe de monitoreo a la Oficina Asesora de Planeación.
- Validar los correos de solicitudes del evento para corroborar las posibles fallas realizadas en el proceso del préstamo de espacios con los servidores encargados de los mismos.
- Gestión de la indagación del responsable del evento y las posibles fallas realizadas en el proceso del préstamo de espacios cuando aplique y gestionar el correctivo pertinente.
- Generación de la sanción o actualización de la guía Préstamo de espacios (Según sea el caso)
- Actualizar el riesgo Posibilidad de afectación reputacional por decisiones no acertadas en el préstamo y uso de espacios de la Secretaría General de la Alcaldía Mayor de Bogotá D.C., debido a la aplicación errónea de criterios o instrucciones para la realización de actividades.</t>
  </si>
  <si>
    <t xml:space="preserve">- Subdirección de Servicios Administativos, Oficina Consejería Distrital de Paz, Víctimas y Reconciliación. 
- Profesional o Auxiliar administrativo de la Subdirección de Servicios Administrativos.
- Director(a) de Centro de Memoria, Paz y Reconciliación
- Director(a) de Centro de Memoria, Paz y Reconciliación
- Subdirección de Servicios Administativos, Oficina Consejería Distrital de Paz, Víctimas y Reconciliación. </t>
  </si>
  <si>
    <t>- Reporte de monitoreo indicando la materialización del riesgo de Posibilidad de afectación reputacional por decisiones no acertadas en el préstamo y uso de espacios de la Secretaría General de la Alcaldía Mayor de Bogotá D.C., debido a la aplicación errónea de criterios o instrucciones para la realización de actividades.
- Correo con el informe de la validación gestionada, y correctivo en caso de ser aplicado.
- Informe de la indagación correspondiente y gestión del correctivo (si aplica)
- Información de la sanción realizada por medio de SIGA o actualización de la Guía Préstamo de espacios en el sistema de Calidad, plataforma DARUMA y socialización de la misma.
- Riesgo de Posibilidad de afectación reputacional por decisiones no acertadas en el préstamo y uso de espacios de la Secretaría General de la Alcaldía Mayor de Bogotá D.C., debido a la aplicación errónea de criterios o instrucciones para la realización de actividades., actualizado.</t>
  </si>
  <si>
    <t xml:space="preserve">Identificación del riesgo
Análisis antes de controles
Evaluación de controles
</t>
  </si>
  <si>
    <t>CONTROL DE CAMBIOS
Conforme al memorando 3-2022-35584 del 14 de diciembre de 2022, se realizó el cargue de este riesgo en DARUMA con las siguientes novedades: 
•	Aspectos: Identificación del riesgo, análisis de controles y análisis después de controles
•	Cambios: Se elimina asociación al proyecto de inversión 7869 "Implementación del modelo de gobierno abierto, accesible e incluyente de Bogotá" dado que desde el proceso no se participa en el alcance del proyecto.
•	Memorando:</t>
  </si>
  <si>
    <t>Gestionar requerimientos, necesidades y/o solicitudes tecnológicas
Fase (Actividad-Meta): Actualizar el 80% de la infraestructura tecnológica obsoleta de la Secretaría General de la Alcaldía Mayor de Bogotá, con el fin de atender adecuadamente las necesidades de la Entidad</t>
  </si>
  <si>
    <t>FT-G006</t>
  </si>
  <si>
    <t xml:space="preserve">Posibilidad de afectación reputacional por baja disponibilidad de los servicios tecnológicos, debido a errores (fallas o deficiencias) en la administración y gestión de los recursos de infraestructura tecnológica </t>
  </si>
  <si>
    <t xml:space="preserve">- Altos costos de la tecnología.  
- Fenómenos naturales o climáticos que pongan en riesgo la infraestructura, continuidad de prestación de servicios de la entidad, confidencialidad, integridad y disponibilidad de la información. 
- Variación en la TRM de cambio para renovación tecnológica.
</t>
  </si>
  <si>
    <t xml:space="preserve">- Falla daño en los equipos de cómputo que soportan la información de misión crítica de la entidad, que podría causar pérdida de información. Incumplimiento en los niveles de atención de servicios que ocasionan pérdida de imagen en los usuarios internos y externos de la entidad. 
- Interrupción en la prestación de servicios tecnológicos y de atención a la ciudadanía. 
- Daños o destrucción de activos que afectan el patrimonio de la Entidad. 
- Ataques cibernéicos y pérdida de información.
</t>
  </si>
  <si>
    <t>El  riesgo se ubica en una zona MODERADA, debido a que la frecuencia con la que se realizó la actividad clave asociada al riesgo se presentó 12 veces en el último año, sin embargo, ante su materialización, podrían presentarse efectos reputacionales al no contar con el presupuesto para la implementacion de proyectos de transformacion digital orientados al cumplimiento de la Politica de Gobierno Digital.</t>
  </si>
  <si>
    <t>El  riesgo después del análisis de controles se ubica en una zona de probabilidad MUY BAJA el impacto MENOR, en consecuencia la valoración quedó en zona BAJA.</t>
  </si>
  <si>
    <t xml:space="preserve">- Reportar el riesgo materializado de Posibilidad de afectación reputacional por baja disponibilidad de los servicios tecnológicos, debido a errores (fallas o deficiencias) en la administración y gestión de los recursos de infraestructura tecnológica  en el informe de monitoreo a la Oficina Asesora de Planeación.
- Se activa el plan de contingencia conforme a las fases establecidas en el Plan de Contingencia TI de la Secretaría General de la Alcaldía Mayor de Bogotá -4204000-OT-020
- Actualizar el riesgo Posibilidad de afectación reputacional por baja disponibilidad de los servicios tecnológicos, debido a errores (fallas o deficiencias) en la administración y gestión de los recursos de infraestructura tecnológica </t>
  </si>
  <si>
    <t>- Reporte de monitoreo indicando la materialización del riesgo de Posibilidad de afectación reputacional por baja disponibilidad de los servicios tecnológicos, debido a errores (fallas o deficiencias) en la administración y gestión de los recursos de infraestructura tecnológica 
-  Documentación y soportes del proceso de contingencia
- Riesgo de Posibilidad de afectación reputacional por baja disponibilidad de los servicios tecnológicos, debido a errores (fallas o deficiencias) en la administración y gestión de los recursos de infraestructura tecnológica , actualizado.</t>
  </si>
  <si>
    <t>Se ajustó el DOFA del proceso
Se Actualizó el objetivo estratégico, conforme a la nueva plataforma estratégica aprobada mediante Resolución 630 de 2024.
Se realiza el analisis antes y despues de controles
Se modifican puntos de control conforme a la nueva forma de operar del proceso
Se crea acciones de contingencia.</t>
  </si>
  <si>
    <t>Análisis de controles
Establecimiento de controles</t>
  </si>
  <si>
    <t xml:space="preserve">Se llevó a cabo para este riesgo: análisis antes de controles, de acuerdo con la actualización del Procedimiento Gestión de incidentes, requerimientos y problemas tecnológicos 4204000-PR-101 Versión 15, en los puntos de control 2 y 8. 
De igual manera, se actualizó únicamente el número del punto de control  8 (Entregar y Revisar la solución o requerimeinto), conforme al nùmero de la actividad del Procedimiento Gestión para la adquisición de infraestructura tecnológica, el desarrollo o adquisición de nuevas soluciones tecnológicas 4204000-PR-106 Versión 16
Rad: 3-2025-13159 </t>
  </si>
  <si>
    <t>CONTROL DE CAMBIOS
Conforme al memorando 3-2022-35584 del 14 de diciembre de 2022, se realizó el cargue de este riesgo en DARUMA con las siguientes novedades: 
•	Aspectos: Identificación del riesgo
•	Cambios: Se asocia el riesgo al nuevo Mapa de procesos de la Secretaría General.
•	Memorando:</t>
  </si>
  <si>
    <t xml:space="preserve">Planear y administrar la gestión documental institucional
Fase (Componente): Servicio de gestión documental </t>
  </si>
  <si>
    <t>EYADP-G166</t>
  </si>
  <si>
    <t>Posibilidad de afectación reputacional por incumplimiento en la entrega de comunicaciones oficiales y trámite de actos administrativos, debido a errores (fallas o deficiencias) en la gestión, trámite y/o expedición de los mismos</t>
  </si>
  <si>
    <t xml:space="preserve">- Deficiente conectividad y falta de interoperabilidad de las plataformas tecnológicas.
</t>
  </si>
  <si>
    <t xml:space="preserve">- Incumplimiento de los tiempos de entrega por parte del prestador de servicio postal.
</t>
  </si>
  <si>
    <t xml:space="preserve">- Incumplimiento de las funciones o legal por vencimiento de términos en la entrega de comunicaciones oficiales.
- Reprocesos en la entrega de comunicaciones al usuario final.
- Presentación de peticiones de la ciudadanía y demás partes interesadas o grupos de interés
</t>
  </si>
  <si>
    <t>3. Mejorar la oportunidad en la gestión administrativa, garantizando la adquisición de bienes y servicios , que  satisfagan las necesidades de la entidad y la ciudadanía, en el marco de la optimización de los recursos asignados.</t>
  </si>
  <si>
    <t>El proceso estima que el riesgo se ubica en una zona baja, debido a que los controles establecidos son los adecuados y la calificación de los criterios es satisfactoria, ubicando el riesgo en la escala de probabilidad más baja con un impacto menor, y ante su materialización, podrían disminuirse los efectos, aplicando las acciones de contingencia.</t>
  </si>
  <si>
    <t>- Reportar el riesgo materializado de Posibilidad de afectación reputacional por incumplimiento en la entrega de comunicaciones oficiales y trámite de actos administrativos, debido a errores (fallas o deficiencias) en la gestión, trámite y/o expedición de los mismos en el informe de monitoreo a la Oficina Asesora de Planeación.
- Identificar la inconsistencia presentada, se devuelve el documento en físico o electrónico a la dependencia productora para su respectivo ajuste, ya sea en físico o por el aplicativo definido para tal fin, se da alcance a la comunicación correspondiente.
- Reportar la incidencia a la mesa de ayuda de la OTIC si la falla es técnica, para que se realice el respectivo soporte funcional y se realice el ajuste para contar con el sistema con operación normal dando alcance a la comunicación correspondiente.
- Actualizar El mapa de riesgos Gestión de Servicios Administrativos y Tecnológicos
- Actualizar el riesgo Posibilidad de afectación reputacional por incumplimiento en la entrega de comunicaciones oficiales y trámite de actos administrativos, debido a errores (fallas o deficiencias) en la gestión, trámite y/o expedición de los mismos</t>
  </si>
  <si>
    <t>- Subdirección de Gestión Documental
- Subdirección de Gestión Documental
- Subdirección de Gestión Documental
- Subdirección de Servicios Administrativos, Oficina de Tecnología de la Información y las Telecomunicaciones y la Subdirección de  Gestión Documental
- Subdirección de Gestión Documental</t>
  </si>
  <si>
    <t>- Reporte de monitoreo indicando la materialización del riesgo de Posibilidad de afectación reputacional por incumplimiento en la entrega de comunicaciones oficiales y trámite de actos administrativos, debido a errores (fallas o deficiencias) en la gestión, trámite y/o expedición de los mismos
- Formato de devolución de correspondencia 2211600-FT-262 o correo Fuera de Servicio aplicativo SIGA según corresponda
- Correo electrónico reportando la incidencia a la mesa de ayuda
- Mapa de riesgo  Gestión de Servicios Administrativos y Tecnológicos, actualizado.
- Riesgo de Posibilidad de afectación reputacional por incumplimiento en la entrega de comunicaciones oficiales y trámite de actos administrativos, debido a errores (fallas o deficiencias) en la gestión, trámite y/o expedición de los mismos, actualizado.</t>
  </si>
  <si>
    <t xml:space="preserve">Se ajustó el DOFA del proceso
Se Actualizó el objetivo estratégico, conforme a la nueva plataforma estratégica aprobada mediante Resolución 630 de 2024.
Se ajustaron las causas internas
</t>
  </si>
  <si>
    <t>Se ajustaron los controles correctivos en condordancia el proceso  Gestión de Servicios Administrativos y Tecnológicos.
Rad: 3-2025-14388</t>
  </si>
  <si>
    <t>Diana Janneth Pérez Calderón</t>
  </si>
  <si>
    <t>Luisa Fernanda Castillo</t>
  </si>
  <si>
    <t>CONTROL DE CAMBIOS
Conforme al memorando 3-2022-35584 del 14 de diciembre de 2022, se realizó el cargue de este riesgo en DARUMA con las siguientes novedades: 
•	Aspectos: Identificación del riesgo, análisis antes de controles y análisis de controles
•	Cambios: Se asocia el riesgo al nuevo Mapa de procesos de la Secretaría General. Se ajustó el análisis de controles y la redacción de los mismos según los procedimientos vigentes.
•	Memorando:</t>
  </si>
  <si>
    <t>Planear y administrar la gestión documental institucional
Fase (componente): Servicio de gestión documental.</t>
  </si>
  <si>
    <t>EYADP-G167</t>
  </si>
  <si>
    <t>Posibilidad de afectación reputacional por inconsistencias en los planes o instrumentos archivísticos, debido a errores (fallas o deficiencias) en la aplicación de los lineamientos  para su implementación o actualización.</t>
  </si>
  <si>
    <t xml:space="preserve">- Deficiente conectividad y falta de interoperabilidad de las plataformas tecnológicas.
- Falta de Coherencia entre lo documentado en los procesos y la ejecución.
</t>
  </si>
  <si>
    <t xml:space="preserve">- Cambios en la normatividad que afecta los procesos y procedimientos establecidos.
- Persistencia de brechas en materia de generación, uso y aprovechamiento de los datos, la tecnología y la innovación, afectando la calidad de vida de las personas, la igualdad de oportunidades y el acceso a los servicios de la ciudad.  
</t>
  </si>
  <si>
    <t xml:space="preserve">-  Perdida de información y documentos.
- Represamiento de archivos en las dependencias.
- Reprocesos administrativos y perdida de recursos.
- No disponibilidad de documentos.
- Sanciones administrativas a los jefes de las dependencias.
- Sanciones por parte de cualquier ente de control o regulador. 
</t>
  </si>
  <si>
    <t>La valoración del riesgo antes de controles por la técnica de exposición arrojó un nivel medio, toda vez que existe la posibilidad de que suceda , sin embargo, dentro de la escala de impacto se ubicó en menor, en consecuencia el riesgo se ubica en la zona resultante "Moderado"..</t>
  </si>
  <si>
    <t>- Reportar el riesgo materializado de Posibilidad de afectación reputacional por inconsistencias en los planes o instrumentos archivísticos, debido a errores (fallas o deficiencias) en la aplicación de los lineamientos  para su implementación o actualización. en el informe de monitoreo a la Oficina Asesora de Planeación.
- Realizar el respectivo ajuste en el instrumento archivístico.
- Solicitar a la dependencia realizar la transferencia documental.
- Ajustar el cronograma de transferencias documentales.
- Actualizar el riesgo Posibilidad de afectación reputacional por inconsistencias en los planes o instrumentos archivísticos, debido a errores (fallas o deficiencias) en la aplicación de los lineamientos  para su implementación o actualización.</t>
  </si>
  <si>
    <t>- Subdirección de Gestión Documental
-  Subdirector(a) de Gestión Documental
-  Subdirector(a) de Gestión Documental
-  Subdirector(a) de Gestión Documental
- Subdirección de Gestión Documental</t>
  </si>
  <si>
    <t>- Reporte de monitoreo indicando la materialización del riesgo de Posibilidad de afectación reputacional por inconsistencias en los planes o instrumentos archivísticos, debido a errores (fallas o deficiencias) en la aplicación de los lineamientos  para su implementación o actualización.
- Instrumento ajustado (TRD)
- Memorando de solicitud de Transferencia documental
- Cronograma de Transferencias documentales ajustado
- Riesgo de Posibilidad de afectación reputacional por inconsistencias en los planes o instrumentos archivísticos, debido a errores (fallas o deficiencias) en la aplicación de los lineamientos  para su implementación o actualización., actualizado.</t>
  </si>
  <si>
    <t xml:space="preserve">Se ajustó el DOFA del proceso
Se Actualizó el objetivo estratégico, conforme a la nueva plataforma estratégica aprobada mediante Resolución 630 de 2024.
Se ajustaron las causas internas, externas y consecuencias
</t>
  </si>
  <si>
    <t>CONTROL DE CAMBIOS
Conforme al memorando 3-2022-35584 del 14 de diciembre de 2022, se realizó el cargue de este riesgo en DARUMA con las siguientes novedades: 
•	Aspectos: Identificación del riesgo, análisis antes de controles, análisis de controles y análisis después de controles
•	Cambios: Se asocia el riesgo al nuevo Mapa de procesos de la Secretaría General. Se realizó ajuste en las causas internas, externas según el análisis DOFA de nuevo proceso  gestión de servicios administrativos. Se fusionó las fichas de riego 2 "Posibilidad de afectación reputacional por Incumplimiento en el plan de transferencias, debido a errores (fallas o deficiencias)  en la gestión y tramite de las transferencias documentales" y 4 "Posibilidad de afectación reputacional por inconsistencias en los instrumentos archivísticos, debido a errores (fallas o deficiencias) en la aplicación de los lineamientos  para su actualización" y se unificaron los controles de los mismos.
•	Memorando:</t>
  </si>
  <si>
    <t>Planear y administrar la gestión documental institucional</t>
  </si>
  <si>
    <t>FI-C041</t>
  </si>
  <si>
    <t>Posibilidad de afectación reputacional por sanciones de ente de control o ente regulador, debido a uso indebido de información privilegiada durante el manejo de los documentos que se tramitan en la Subdirección de Gestión Documental con el fin de obtener beneficios propios o de terceros.</t>
  </si>
  <si>
    <t xml:space="preserve">- Deficiente conectividad y falta de interoperabilidad de las plataformas tecnológicas.
- Alta rotación del personal que genera retrasos en la curva de aprendizaje y reprocesos que afectan la ejecución de las actividades de la entidad para el cumplimiento de su misionalidad.
</t>
  </si>
  <si>
    <t xml:space="preserve">- Persistencia de brechas en materia de generación, uso y aprovechamiento de los datos, la tecnología y la innovación, afectando la calidad de vida de las personas, la igualdad de oportunidades y el acceso a los servicios de la ciudad.  
- Cambios en la normatividad que afecta los procesos y procedimientos establecidos.
</t>
  </si>
  <si>
    <t xml:space="preserve">- Perdida de credibilidad del proceso y de la entidad
- Uso indebido e inadecuado de información de la Secretaria General
- Sanciones disciplinarias fiscales y penales
- Perdida de información de la entidad
</t>
  </si>
  <si>
    <t>El proceso estima que el riesgo se ubica en una zona Alta, debido a que el riesgo no se ha materializado en los últimos cuatro años, sin embargo, ante su materialización, podrían presentarse los efectos significativos, señalados en la encuesta del Departamento Administrativo de la Función Pública.</t>
  </si>
  <si>
    <t>El proceso estima que el riesgo se ubica en una zona alta, debido a que los controles establecidos son los adecuados y la calificación de los criterios es satisfactoria, ubicando el riesgo en la escala de probabilidad más baja, e impacto mayor y ante su materialización, podrían disminuirse los efectos, aplicando las acciones de contingencia, sin embargo, el impacto no disminuye en riesgos de corrupción</t>
  </si>
  <si>
    <t xml:space="preserve">- Realizar sensibilización cuatrimestral sobre el manejo y custodia de los documentos conforme a los lineamientos establecidos en el proceso.
</t>
  </si>
  <si>
    <t xml:space="preserve">- Subdirector(a) de Gestión Documental
</t>
  </si>
  <si>
    <t>PA250-020</t>
  </si>
  <si>
    <t xml:space="preserve">01/03/2025
</t>
  </si>
  <si>
    <t>- Reportar el presunto hecho de Posibilidad de afectación reputacional por sanciones de ente de control o ente regulador, debido a uso indebido de información privilegiada durante el manejo de los documentos que se tramitan en la Subdirección de Gestión Documental con el fin de obtener beneficios propios o de terceros. al operador disciplinario, y a la Oficina Asesora de Planeación en el informe de monitoreo en caso que tenga fallo.
- Reportar al Subdirector de Gestión Documental para que se tomen las medidas pertinentes.
- Reportar a la Oficina de Control Interno Disciplinario, para que se inicie el respectivo proceso al funcionario implicado.
- Actualizar el mapa de riesgos Gestión de Servicios Administrativos y Tecnológicos
- Actualizar el riesgo Posibilidad de afectación reputacional por sanciones de ente de control o ente regulador, debido a uso indebido de información privilegiada durante el manejo de los documentos que se tramitan en la Subdirección de Gestión Documental con el fin de obtener beneficios propios o de terceros.</t>
  </si>
  <si>
    <t>- Subdirección de Gestión Documental
- Responsable de archivo de gestión o archivo central 
- Subdirector(a) de Gestión Documental
- Subdirección de Servicios Administrativos, Oficina de Tecnología de la Información y las Telecomunicaciones y la Subdirección de  Gestión Documental
- Subdirección de Gestión Documental</t>
  </si>
  <si>
    <t>- Notificación realizada del presunto hecho de Posibilidad de afectación reputacional por sanciones de ente de control o ente regulador, debido a uso indebido de información privilegiada durante el manejo de los documentos que se tramitan en la Subdirección de Gestión Documental con el fin de obtener beneficios propios o de terceros. al operador disciplinario, y reporte de monitoreo a la Oficina Asesora de Planeación en caso que el riesgo tenga fallo definitivo.
- correo electronico o memorando electronico con reporte respectivo
- Memorando  de reporte a la Oficina de Control Interno
- Mapa de riesgo  Gestión de Servicios Administrativos y Tecnológicos, actualizado.
- Riesgo de Posibilidad de afectación reputacional por sanciones de ente de control o ente regulador, debido a uso indebido de información privilegiada durante el manejo de los documentos que se tramitan en la Subdirección de Gestión Documental con el fin de obtener beneficios propios o de terceros., actualizado.</t>
  </si>
  <si>
    <t xml:space="preserve">Se ajustó el DOFA del proceso
Se Actualizó el objetivo estratégico, conforme a la nueva plataforma estratégica aprobada mediante Resolución 630 de 2024.
Se ajustaron las causas internas, externas.
</t>
  </si>
  <si>
    <t>Gestión del Conocimiento</t>
  </si>
  <si>
    <t>Gestionar el conocimiento y la innovación de la Secretaría General de la Alcaldía Mayor de Bogotá, mediante la identificación, generación, sistematización, análisis, transferencia y conservación del conocimiento estratégico y la promoción de la innovación, con el fin de fortalecer el aprendizaje, el mejoramiento organizacional y la toma de decisiones basada en evidencias.</t>
  </si>
  <si>
    <t>Inicia con la planeación y definición de lineamientos, directrices e instrumentos para la gestión del conocimiento, la innovación y la analítica de datos al interior de la entidad, continua con la identificación, generación, sistematización, análisis, transferencia y conservación del conocimiento estratégico, de la promoción de la innovación, con el fortalecimiento y consolidación de la analítica de datos, y termina con la difusión, transferencia, aprovechamiento y el compartir del conocimiento.</t>
  </si>
  <si>
    <t>Realizar analítica institucional y gestión estadística</t>
  </si>
  <si>
    <t>EYADP-G171</t>
  </si>
  <si>
    <t>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t>
  </si>
  <si>
    <t xml:space="preserve">- Una debilidad de la Secretaría General es alta rotación del personal, lo que genera retrasos en la operación de la entidad.
- Se realizan análisis descriptivos pero no predictivos y prospectivos de los resultados de la gestión de la entidad, lo que dificulta la toma de decisiones basada en evidencia. 
- Una debilidad de la Secretaría General es que las bases de datos se manejan separadas por dependencias y no permiten interoperabilidad o cruces de información entre ellas.  
</t>
  </si>
  <si>
    <t xml:space="preserve">-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 Desconocimiento de nueva normativa relacionada con la gestión estadística
- Cambios inesperados en el contexto político, normativo y legal que afecten  la operación de la Entidad y la prestación del servicio.
</t>
  </si>
  <si>
    <t xml:space="preserve">- Hallazgos producto de autorías internas y externas
- Afectación de la imagen y credibilidad de la entidad
- Consolidación de resultados de las encuestas con información inexacta de la prestación de los servicios.
</t>
  </si>
  <si>
    <t>8. Fomentar una cultura de integridad, transparencia y corresponsabilidad mediante estrategias de cambio cultural, participación ciudadana, acceso a la información para generar confianza y cercanía en la ciudadanía</t>
  </si>
  <si>
    <t>Se determina probabilidad media, teniendo en cuenta que el nivel de ejecución de la actividad es de 52 veces aproximadamente durante el año; y el impacto moderado porque de materializarse el riesgo puede conllevar a hallazgos de auditorías internas y externas, a afectación de la imagen de la entidad y a pérdida de información crítica que debe ser recuperada.</t>
  </si>
  <si>
    <t>Se determina la probabilidad de ocurrencia de este riesgo como bajo, debido a que los controles establecidos son los adecuados y la calificación de los criterios es satisfactoria  para los  2 controles (1 preventivo) (1 detectivo) y ante su materialización (2) controles correctivos, que podrían disminuir los efectos, aplicando las acciones de contingencia.</t>
  </si>
  <si>
    <t xml:space="preserve">- Realizar dos veces al año, socializaciones y/o talleres a los servidores públicos y colaboradores responsables de aplicar encuestas de satisfacción, con el fin de fortalecer el cumplimiento de requisitos administrativos y técnicos estadísticos en la aplicación de las encuestas.
</t>
  </si>
  <si>
    <t xml:space="preserve">- Oficina Asesora de Planeación Grupo de Gestión de Conocimiento
</t>
  </si>
  <si>
    <t xml:space="preserve">PA250-023 </t>
  </si>
  <si>
    <t xml:space="preserve">30/11/2025
</t>
  </si>
  <si>
    <t>- Reportar el riesgo materializado de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 en el informe de monitoreo a la Oficina Asesora de Planeación.
- Informar al líder(sa) del equipo de trabajo que coordina la revisión de las encuestas de satisfacción y al (la) jefe(a) de la Oficina Asesora de Planeación que se ha detectado un instrumento de encuesta de satisfacción aprobado sin el cumplimiento de los requisitos
- Solicitar al líder del proceso y/o jefe de dependencia en el que se haya materializado el riesgo, la suspensión, revisión y ajuste de los instrumentos, y ajustes sobre los informes/reportes que hayan tenido como fuente los resultados de la encuesta aplicada sin el cumplimiento de los requisitos de acuerdo con los lineamientos de la Oficina Asesora de Planeación.
- Realizar los ajustes de los instrumentos e informes e indicar a la Oficina Asesora de Planeación
- Actualizar el riesgo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t>
  </si>
  <si>
    <t>- Oficina Asesora de Planeación
- Profesional de la Oficina Asesora de Planeación
- Jefe Oficina Asesora de Planeación
- Líder de proceso y/o jefe de dependencia 
- Oficina Asesora de Planeación</t>
  </si>
  <si>
    <t>- Reporte de monitoreo indicando la materialización del riesgo de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
- Correo o informe indicando cuál es el instrumento de encuestas de satisfacción que se encuentra aprobado no cumple y cuáles son los criterios que no se cumplen
- Memorando electrónico solicitando que se suspenda, revise y ajuste los instrumentos de encuestas de satisfacción y los informes/reportes que hayan tenido como fuente los resultados de la encuesta aplicada.
- Instrumentos e informes actualizados y memorando de información 
- Riesgo de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 actualizado.</t>
  </si>
  <si>
    <t xml:space="preserve">Se actualizó el contexto estrategico, la identificación del riesgo , el analisis, establecimiento y evaluación de controles, y el tratamiento de los mismos. Se actualizó el objetivo estratégico teniendo en cuenta la nueva Plataforma Estratégica. </t>
  </si>
  <si>
    <t>25/11/2025
(3-2025-29995)</t>
  </si>
  <si>
    <t>Ficha 1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 se actualizaron los controles 1 y 2.</t>
  </si>
  <si>
    <t>CONTROL DE CAMBIOS
Conforme al memorando 3-2022-35584 del 14 de diciembre de 2022, se realizó el cargue de este riesgo en DARUMA con las siguientes novedades: 
•	Aspectos: Identificación del riesgo, análisis después de controles y tratamiento del riesgo
•	Cambios: Se asocia el riesgo al nuevo Mapa de procesos de la Secretaría General. Se realizó ajuste en las causas internas, externas según el análisis DOFA de nuevo proceso Gestión de Servicios Administrativos. Se incluyo la acción de tratamiento para la vigencia 2023.
•	Memorando:</t>
  </si>
  <si>
    <t>Gestionar el uso, la apropiación y conservación del conocimiento</t>
  </si>
  <si>
    <t xml:space="preserve">319	</t>
  </si>
  <si>
    <t>EYADP-G172</t>
  </si>
  <si>
    <t>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t>
  </si>
  <si>
    <t xml:space="preserve">- Una debilidad de la Secretaría General es alta rotación del personal, lo que genera retrasos en la operación de la entidad.
- Falta de sistemas de información que soporte el quehacer de la gestión del conocimiento de la entidad.
- Dificultades en la transferencia de conocimiento entre los servidores que se vinculan y retiran de la entidad.
- Falta de conocimiento de la operación de los procesos 
</t>
  </si>
  <si>
    <t xml:space="preserve">- Desconocimiento de nueva normativa relacionada con la gestión estadística
- Cambios inesperados en el contexto político, normativo y legal que afecten  la operación de la Entidad y la prestación del servicio.
-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t>
  </si>
  <si>
    <t xml:space="preserve">- Hallazgos producto de autorías internas
- Afectación de la imagen y credibilidad de la entidad
- Pérdida de información crítica que debe ser recuperada.
</t>
  </si>
  <si>
    <t>Se determina probabilidad media, teniendo en cuenta que para el año 2023 habían 637 personas contratistas, de los cuales 355 no continuaron en la entidad y 282 permanecen en la vigencia 2024, lo que refleja una importante rotación de personal contratista; igualmente, en el Plan Anual de Vacantes realizado por la Dirección de Gestión Humana se encuentran reportados a la CNSC 78 empleos para la convocatoria Distrito, lo cual genera una probable pérdida de activos de conocimiento de los procesos de la entidad. Por su parte, el impacto se considera moderado porque de materializarse el riesgo, puede conllevar a hallazgos de auditorías internas, a afectación de la imagen de la entidad y a pérdida de información crítica que debe ser recuperada.</t>
  </si>
  <si>
    <t>Se determina la probabilidad de ocurrencia de este riesgo como muy bajo, debido a que la calificación de los criterios es satisfactoria  para  los  3 controles preventivos y ante su materialización (2) controles correctivos, que podrían disminuir los efectos, aplicando las acciones de contingencia.</t>
  </si>
  <si>
    <t>- Reportar el riesgo materializado de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 en el informe de monitoreo a la Oficina Asesora de Planeación.
- Remitir la buena práctica y/o lección aprendida documentada a la Oficina Asesora de Planeación para continuar con las actividades del procedimiento.  
- Actualizar el riesgo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t>
  </si>
  <si>
    <t>- Oficina Asesora de Planeación
- Jefe de la dependencia involucrada. 
- Oficina Asesora de Planeación</t>
  </si>
  <si>
    <t>- Reporte de monitoreo indicando la materialización del riesgo de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
- Correo electrónico y/o memorando con la remisión de la buena práctica y/o lección aprendida documentada. 
- Riesgo de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 actualizado.</t>
  </si>
  <si>
    <t>Se realizó la creación del riesgo.</t>
  </si>
  <si>
    <t>25/11/2025
(3-2025-29995)
9/12/2025
3-2025-31233 - TH.</t>
  </si>
  <si>
    <t>Ficha 2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 se actualizaron los controles 1, 3
y 4, y se eliminó el control correctivo 5.
T.H. Solicita el retiro del
punto de control 2 del mapa de riesgos del proceso de Gestión del Conocimiento, teniendo en
cuenta que la Dirección de Talento Humano, procedió con la identificación del riesgo asociado
con la pérdida de activos del conocimiento en la operación de la Entidad.</t>
  </si>
  <si>
    <t>CREADO
Gestión del Conocimiento_2023</t>
  </si>
  <si>
    <t>CONTROL DE CAMBIOS
Conforme al memorando 3-2022-35996 del 16 de diciembre de 2022, se realizó el cargue de este riesgo en DARUMA con las siguientes novedades: 
•	Aspectos: Identificación del riesgo, análisis antes de controles, análisis de controles y análisis después de controles
•	Cambios: Creación del riesgo asociado al proceso de Gestión del Conocimiento
•	Memorando:</t>
  </si>
  <si>
    <t>Se ajustó el DOFA del mapa de riesgos conforme al nuevo contexto estratégico
Se ajustó el objetivo estratégico conforme a la nueva plataforma estratégica adoptada mediante Resolución 630 de 2024.
Se identificaron y ajustaron los controles del riesgo, se valoraron y se formuló plan de tratamiento.</t>
  </si>
  <si>
    <t>Johan Sebastián Sáenz</t>
  </si>
  <si>
    <t>Julio Roberto Garzón</t>
  </si>
  <si>
    <t>CREADO
Gestión del Talento Humano_2023</t>
  </si>
  <si>
    <t>CONTROL DE CAMBIOS
Conforme al memorando 3-2022-35988 del 16 de diciembre de 2022, se realizó el cargue de este riesgo en DARUMA con las siguientes novedades: 
•	Aspectos: Identificación del riesgo, análisis de controles y análisis después de controles
•	Cambios: Se asocia el riesgo al nuevo Mapa de procesos de la Secretaría General de la Alcaldía Mayor de Bogotá, D.C. Se actualizó el contexto de la gestión del proceso. Se ajustaron las causas internas y externas. Se actualizaron los controles preventivo y detectivo y la evaluación de los  mismos  y se ajustó la explicación de la  valoración obtenida (Análisis después de  controles). Se realizó el cambio del nombre del proceso en los controles correctivos pasando de Gestión Estratégica de Talento Humano a Gestión del Talento Humano en el marco del nuevo Mapa de procesos de la Secretaría General de la Alcaldía Mayor de Bogotá, D.C.
•	Memorando:</t>
  </si>
  <si>
    <t>Gestión del Talento Humano</t>
  </si>
  <si>
    <t>Gestionar el capital humano de la Secretaría General, y vincular y administrar el Gabinete distrital y jefes de Control interno mediante la implementación del Plan Estratégico de Talento Humano para la Secretaría General y el trámite de situaciones administrativas con el propósito de fortalecer el sentido de pertenencia y contribuir a la calidad de vida del talento humano de la entidad.</t>
  </si>
  <si>
    <t>Inicia con la vinculación del talento humano de la Secretaría General de la Alcaldía Mayor de Bogotá, D.C., los miembros del Gabinete Distrital y Jefes de Oficina de Control Interno de las entidades del Distrito, continúa con el desarrollo del talento humano y gestión de situaciones administrativas y finaliza con el retiro de los mismos.</t>
  </si>
  <si>
    <t>Tramitar las diferentes situaciones administrativas y novedades del talento humano de la Secretaría General de la Alcaldía Mayor de Bogotá, D.C., de los miembros del Gabinete Distrital y de los Jefes de Oficinas de Control Interno de las Entidades del Distrito.</t>
  </si>
  <si>
    <t>EYADP-G152</t>
  </si>
  <si>
    <t>Posibilidad de afectación reputacional por queja o reclamo por parte de miembros del Gabinete Distrital, Jefes de Oficina de Control Interno y servidores de la Secretaría General de la Alcaldía Mayor de Bogotá, D.C., debido a errores (fallas o deficiencias) en la expedición de los actos administrativos para el trámite de las comisiones y situaciones administrativas del Gabinete Distrital, Jefes de Oficina de Control Interno y servidores de la Secretaría General de la Alcaldía Mayor de Bogotá, D.C.</t>
  </si>
  <si>
    <t xml:space="preserve">- Fallas en la revisión de las solicitudes allegadas al proceso de Gestión del Talento Humano, frente a los marcos normativos y procedimentales aplicables.
- Deficiencias en los procesos de divulgación de los lineamientos normativos, procedimentales y técnicos a que hay lugar en materia de gestión de talento humano.
</t>
  </si>
  <si>
    <t xml:space="preserve">- Cambios improvistos en las solicitudes allegadas a los procedimientos de Gestión del Talento Humano que genere variaciones en los trámites a surtir para satisfacer la solicitud del(la) peticionario(a).
</t>
  </si>
  <si>
    <t xml:space="preserve">- Re proceso al emitir el acto administrativo cuando se debe realizar una aclaraciones, correcciones o modificaciones en la decisión final.
- Pérdida de credibilidad por parte de los usuarios del procedimiento de Gestión de Situaciones Administrativas.
</t>
  </si>
  <si>
    <t>El proceso estima que el riesgo se ubica en una zona moderada, debido a que la frecuencia con la que se realizó la actividad clave asociada al riesgo se presentó 814 veces en el último año, sin embargo, ante su materialización, podrían presentarse efectos significativos, en la imagen de la entidad a nivel local.</t>
  </si>
  <si>
    <t>El proceso estima que el riesgo se ubica en una zona moderada, sin embargo se requiere fortalecer los controles establecidos en el procedimiento, para disminuir los efectos.</t>
  </si>
  <si>
    <t xml:space="preserve">- Actualizar el procedimierno 4232000 - PR-168 Gestión de situaciones administrativas y Gabinete, respecto a las actividades de control.
</t>
  </si>
  <si>
    <t xml:space="preserve">- Dirección de Talento Humano
</t>
  </si>
  <si>
    <t>PA250-045</t>
  </si>
  <si>
    <t xml:space="preserve">30/06/2025
</t>
  </si>
  <si>
    <t>- Reportar el riesgo materializado de Posibilidad de afectación reputacional por queja o reclamo por parte de miembros del Gabinete Distrital, Jefes de Oficina de Control Interno y servidores de la Secretaría General de la Alcaldía Mayor de Bogotá, D.C., debido a errores (fallas o deficiencias) en la expedición de los actos administrativos para el trámite de las comisiones y situaciones administrativas del Gabinete Distrital, Jefes de Oficina de Control Interno y servidores de la Secretaría General de la Alcaldía Mayor de Bogotá, D.C. en el informe de monitoreo a la Oficina Asesora de Planeación.
- Reportar a la directora/a de Talento Humano el error o falla en el Acto Administrativo expedido 
- Proyecta acto administrativo por medio del cual se rectifica o aclara contenido de acto administrativo  por el cual se concede una situación administrativa a un(a) servidor(a) público(a) de la Secretaría General o a un(a) integrante del Gabinete Distrital.
- Suscribe acto administrativo por medio del cual se rectifica o aclara contenido de acto administrativo  por el cual se concede una situación administrativa a un(a) servidor(a) público(a) de la Secretaría General o a un(a) integrante del Gabinete Distrital.
- Comunica a las partes interesadas el acto administrativo por medio del cual se rectifica o aclara contenido de acto administrativo  por el cual se concede una situación administrativa a un(a) servidor(a) público(a) de la Secretaría General o a un(a) integrante del Gabinete Distrital
- Actualizar el riesgo Posibilidad de afectación reputacional por queja o reclamo por parte de miembros del Gabinete Distrital, Jefes de Oficina de Control Interno y servidores de la Secretaría General de la Alcaldía Mayor de Bogotá, D.C., debido a errores (fallas o deficiencias) en la expedición de los actos administrativos para el trámite de las comisiones y situaciones administrativas del Gabinete Distrital, Jefes de Oficina de Control Interno y servidores de la Secretaría General de la Alcaldía Mayor de Bogotá, D.C.</t>
  </si>
  <si>
    <t>- Dirección de Talento Humano
- Profesional Especializado o Universitario de la Dirección de Talento Humano.
- Profesional Especializado o Universitario de la Dirección de Talento Humano.
- Alcalde(sa) Mayor de Bogotá, D.C. o Secretario(a) General, según corresponda.
- Auxiliar Administrativo de la Subdirección de Servicios Administrativos.
- Dirección de Talento Humano</t>
  </si>
  <si>
    <t>- Reporte de monitoreo indicando la materialización del riesgo de Posibilidad de afectación reputacional por queja o reclamo por parte de miembros del Gabinete Distrital, Jefes de Oficina de Control Interno y servidores de la Secretaría General de la Alcaldía Mayor de Bogotá, D.C., debido a errores (fallas o deficiencias) en la expedición de los actos administrativos para el trámite de las comisiones y situaciones administrativas del Gabinete Distrital, Jefes de Oficina de Control Interno y servidores de la Secretaría General de la Alcaldía Mayor de Bogotá, D.C.
- Correo electrónico de notificación de error en Acto Administrativo  por el cual se concede una situación administrativa a un/a servidor/a público/a de la Secretaría General o a un/a integrante del Gabinete Distrital.
- Acto Administrativo por medio del cual se rectifica o aclara contenido de Acto Administrativo  por el cual se concede una situación administrativa a un/a servidor/a público/a de la Secretaría General o a un/a integrante del Gabinete Distrital proyectado.
- Acto Administrativo por medio del cual se rectifica o aclara contenido de Acto Administrativo  por el cual se concede una situación administrativa a un/a servidor/a público/a de la Secretaría General o a un/a integrante del Gabinete Distrital suscrito.
- Correo electrónico de comunicación de Acto Administrativo por medio del cual se rectifica o aclara contenido de Acto Administrativo  por el cual se concede una situación administrativa a un/a servidor/a público/a de la Secretaría General o a un/a integrante del Gabinete Distrital.
- Riesgo de Posibilidad de afectación reputacional por queja o reclamo por parte de miembros del Gabinete Distrital, Jefes de Oficina de Control Interno y servidores de la Secretaría General de la Alcaldía Mayor de Bogotá, D.C., debido a errores (fallas o deficiencias) en la expedición de los actos administrativos para el trámite de las comisiones y situaciones administrativas del Gabinete Distrital, Jefes de Oficina de Control Interno y servidores de la Secretaría General de la Alcaldía Mayor de Bogotá, D.C., actualizado.</t>
  </si>
  <si>
    <t>Gestionar el retiro del talento humano de la Secretaría General de la Alcaldía Mayor de Bogotá, D.C., de miembros del Gabinete Distrital y Jefes de la Oficina de Control Interno de las entidades del Distrito.</t>
  </si>
  <si>
    <t>EYADP-G153</t>
  </si>
  <si>
    <t>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t>
  </si>
  <si>
    <t xml:space="preserve">- Re proceso al emitir el acto administrativo cuando se debe realizar una aclaraciones, correcciones o modificaciones en la decisión final.
- Generar hallazgos por parte de un ente de control.
- Reclamaciones que impliquen investigaciones disciplinarias.
- Sanciones económicas a favor del/de la exservidor/a de acuerdo al fallo judicial.
</t>
  </si>
  <si>
    <t xml:space="preserve">El proceso estima que el riesgo se ubica en una zona moderada, debido a que la frecuencia con la que se realizó la actividad clave asociada al riesgo se presentó 101 veces en el último año, sin embargo, ante su materialización, podrían presentarse efectos significativos, en el pago de sanciones económicas a favor del/de la exservidor/a de acuerdo fallos judiciales.		</t>
  </si>
  <si>
    <t>El proceso estima que el riesgo se ubica en una zona moderada, cuenta con dos controles preventivos y se requiere revisar las actividades de control establecidos en el procedimiento, y de ser necesario actualizarlos para disminuir los efectos.</t>
  </si>
  <si>
    <t xml:space="preserve">- Revisar los controles existentes en el procedimierno 42232000-PR-221 Gestión organizacional, y actualizar de ser necesario.
</t>
  </si>
  <si>
    <t>PA250-044</t>
  </si>
  <si>
    <t>- Reportar el riesgo materializado de 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 en el informe de monitoreo a la Oficina Asesora de Planeación.
- Reportar al (a la) directora/a de Talento Humano el error o falla en el Acto Administrativo por medio del cual se acepta la renuncia de un/a servidor/a de la Secretaría General o se desvincula a un servido/a de la Secretaría General expedido.
- Proyecta acto administrativo por medio del cual se rectifica o aclara contenido del acto administrativo por el cual se acepta la renuncia de un(a) servidor(a) de la Secretaría General de la Alcaldía Mayor de Bogotá, D.C., o se desvincula a un servido(a) de la Secretaría General de la Alcaldía Mayor de Bogota, D.C
- Suscribe acto administrativo por medio del cual se rectifica o aclara contenido de acto administrativo por el cual se acepta la renuncia de un(a) servidor(a) de la Secretaría General de la Alcaldía Mayor de Bogotá, D.C., o se desvincula a un servido(a) de la Secretaría General de la Alcaldía Mayor de Bogotá, D.C.
- Comunica a las partes interesadas el acto administrativo por medio del cual se rectifica o aclara contenido de acto administrativo por el cual se acepta la renuncia de un(a) servidor(a) de la Secretaría General de la Alcaldía Mayor de Bogotá, D.C., o se desvincula a un servido(a) de la Secretaría General de la Alcaldía Mayor de Bogota, D.C
- Actualizar el riesgo 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t>
  </si>
  <si>
    <t>- Dirección de Talento Humano
- Profesional Especializado o Universitario de la Dirección de Talento Humano.
- Profesional Especializado o Universitario de la Dirección de Talento Humano.
- Secretario(a) General.
- Auxiliar Administrativo de la Subdirección de Gestión Documental.
- Dirección de Talento Humano</t>
  </si>
  <si>
    <t>- Reporte de monitoreo indicando la materialización del riesgo de 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
- Correo electrónico de notificación de error en Acto Administrativo por medio del cual se acepta la renuncia de un/a servidor/a de la Secretaría General o se desvincula a un servido/a de la Secretaría General.
- Acto Administrativo por medio del cual se rectifica o aclara contenido de Acto Administrativo por medio del cual se acepta la renuncia de un/a servidor/a de la Secretaría General o se desvincula a un servido/a de la Secretaría General proyectado.
- Acto Administrativo por medio del cual se rectifica o aclara contenido de Acto Administrativo por medio del cual se acepta la renuncia de un/a servidor/a de la Secretaría General o se desvincula a un servido/a de la Secretaría General suscrito.
- Correo electrónico de comunicación de Acto Administrativo por medio del cual se acepta la renuncia de un/a servidor/a de la Secretaría General o se desvincula a un servido/a de la Secretaría General.
- Riesgo de 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 actualizado.</t>
  </si>
  <si>
    <t>CONTROL DE CAMBIOS
Conforme al memorando 3-2022-35988 del 16 de diciembre de 2022, se realizó el cargue de este riesgo en DARUMA con las siguientes novedades: 
•	Aspectos: Identificación del riesgo y análisis de controles
•	Cambios: Se asocia el riesgo al nuevo Mapa de procesos de la Secretaría General de la Alcaldía Mayor de Bogotá, D.C. Se actualizó el contexto de la gestión del proceso. Se ajustaron las causas internas y externas. Se realizó el cambio del nombre del proceso en los controles correctivos pasando de Gestión Estratégica de Talento Humano a Gestión del Talento Humano en el marco del nuevo Mapa de procesos de la Secretaría General de la Alcaldía Mayor de Bogotá, D.C.
•	Memorando:</t>
  </si>
  <si>
    <t>Realizar la vinculación del talento humano de la Secretaría General de la Alcaldía Mayor de Bogotá, D.C., de miembros del Gabinete Distrital y Jefes de Oficina de Control Interno de las entidades del Distrito.</t>
  </si>
  <si>
    <t>FI-C031</t>
  </si>
  <si>
    <t>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t>
  </si>
  <si>
    <t xml:space="preserve">- Conflicto de intereses.
- Desconocimiento de los principios y valores institucionales.
- Aplicación errónea en algunos casos  de criterios o instrucciones para la realización de actividades.
- Amiguismo.
</t>
  </si>
  <si>
    <t xml:space="preserve">- Presiones o motivaciones individuales, sociales o colectivas, que inciten a la realizar conductas contrarias al deber ser.
</t>
  </si>
  <si>
    <t xml:space="preserve">- Detrimento de los principios de la función pública.
- Pérdida de legitimidad de la Administración Distrital.
- Pérdida de imagen institucional.
- Propicia escenarios de conflictos.
- Investigaciones disciplinarias, fiscales y/o penales.
- Sanciones disciplinarias.
- Incumplimiento de las metas y objetivos de la dependencia.
- Pago de indemnizaciones como resultado de demandas.
- Generación de reprocesos y desgaste administrativo.
</t>
  </si>
  <si>
    <t xml:space="preserve">El proceso estima que el riesgo se ubica en una zona alta, debido a que el riesgo no se ha materializado en los últimos cuatro años, sin embargo, ante su materialización, podrían presentarse los efectos significativos, señalados en la encuesta del Departamento Administrativo de la Función Pública.	</t>
  </si>
  <si>
    <t>El proceso estima que el riesgo se ubica en una zona alta, debido a que los controles establecidos son adecuados y la calificación de los criterios es satisfactoria, ubicando el riesgo en la escala de probabilidad mas baja, y ante su materialización, podrían disminuirse los efectos, aplicando las acciones de contingencia, sin embargo, el impacto no disminuye en riesgos de corrupción.</t>
  </si>
  <si>
    <t xml:space="preserve">- Actualizar mensualmente la información de la planta de personal de la entidad en la que se encuentran temas relacionados con: 1) ubicación de los(las) servidores(as) dentro de la planta de la entidad, 2) propósito y funciones esenciales de cada uno de los empleos que conforman la planta de la entidad y 3) vacantes definitivas y temporales de la planta de la entidad
- Expedir la certificación de cumplimiento de requisitos mínimos con base en la información contenida en los soportes (certificaciones académicas o laborales) aportados por el aspirante en su hoja de vida o historia laboral.
</t>
  </si>
  <si>
    <t xml:space="preserve">- Profesional Especializado o Universitario de la Dirección de Talento Humano.
- Director(a) Técnico(a) de la Dirección de Talento Humano.
</t>
  </si>
  <si>
    <t xml:space="preserve">PA250-048 </t>
  </si>
  <si>
    <t>1379
1380</t>
  </si>
  <si>
    <t xml:space="preserve">15/02/2025
15/02/2025
</t>
  </si>
  <si>
    <t>- Reportar el presunto hecho de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 al operador disciplinario, y a la Oficina Asesora de Planeación en el informe de monitoreo en caso que tenga fallo.
- Aplicar las medidas que determine la Oficina de Control Interno Disciplinario y/o ente de control  frente a la materialización del riesgo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												
- Actualizar el riesgo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t>
  </si>
  <si>
    <t>- Dirección de Talento Humano
- Director(a) Técnico(a) de la Dirección de Talento Humano y Profesional Especializado o Universitario de la Dirección de Talento Humano.
- Dirección de Talento Humano</t>
  </si>
  <si>
    <t>- Notificación realizada del presunto hecho de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 al operador disciplinario, y reporte de monitoreo a la Oficina Asesora de Planeación en caso que el riesgo tenga fallo definitivo.
- Soportes de la aplicación de las medidas determinadas por la Oficina de Control Interno Disciplinario y/o ente de control.
- Riesgo de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 actualizado.</t>
  </si>
  <si>
    <t>Se ajustó el DOFA del mapa de riesgos conforme al nuevo contexto estratégico
Se ajustó el objetivo estratégico conforme a la nueva plataforma estratégica adoptada mediante Resolución 630 de 2024.
Se ajustó la redacción de las actividades de control preventivo y detectivo.
Se definieron acciones de tratamiento para la vigencia  2025.
Se identificaron y ajustaron los controles del riesgo, se valoraron y se formuló plan de tratamiento.</t>
  </si>
  <si>
    <t>CONTROL DE CAMBIOS
Conforme al memorando 3-2022-35988 del 16 de diciembre de 2022, se realizó el cargue de este riesgo en DARUMA con las siguientes novedades: 
•	Aspectos: Identificación del riesgo, análisis de controles y tratamiento del riesgo
•	Cambios: Se asocia el riesgo al nuevo Mapa de procesos de la Secretaría General de la Alcaldía Mayor de Bogotá, D.C. Se actualizó el contexto de la gestión del proceso. Se ajustaron las causas internas y externas. Se realizó el cambio del nombre del proceso en el control correctivo pasando de Gestión Estratégica de Talento Humano a Gestión del Talento Humano en el marco del nuevo Mapa de procesos de la Secretaría General de la Alcaldía Mayor de Bogotá, D.C. Se definieron acciones de tratamiento para la vigencia  2023.
•	Memorando:</t>
  </si>
  <si>
    <t>Preparar y liquidar la nómina, aportes a seguridad social y parafiscales.</t>
  </si>
  <si>
    <t>FI-C032</t>
  </si>
  <si>
    <t xml:space="preserve">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t>
  </si>
  <si>
    <t xml:space="preserve">- Conflicto de intereses.
- Desconocimiento de los principios y valores institucionales.
- Amiguismo.
- Abuso de los privilegios de acceso a la información para la liquidación de nómina por la solicitud y/o aceptación de dádivas
- Personal no calificado para el desempeño de las funciones del cargo.
</t>
  </si>
  <si>
    <t xml:space="preserve">- Desviación de los recursos públicos 
- Detrimento patrimonial
- Investigaciones disciplinarias, fiscales y/o penales
- Generación de reprocesos y desgaste administrativo.
</t>
  </si>
  <si>
    <t xml:space="preserve">El proceso estima que el riesgo se ubica en una zona alta, debido a que el riesgo no se ha materializado en los últimos cinco años, sin embargo, ante su materialización, podrían presentarse los efectos significativos, señalados en la encuesta del Departamento Administrativo de la Función Pública.	</t>
  </si>
  <si>
    <t xml:space="preserve">- Realizar trimestralmente la reprogramación del Plan Anual de Caja con el propósito de proyectar los recursos requeridos para el pago de las nóminas de los(as) servidores(as) de la Entidad.
</t>
  </si>
  <si>
    <t xml:space="preserve">- Profesional Especializado o Universitario de la Dirección de Talento Humano.
</t>
  </si>
  <si>
    <t>PA250-047</t>
  </si>
  <si>
    <t xml:space="preserve">15/02/2025
</t>
  </si>
  <si>
    <t xml:space="preserve">- Reportar el presunto hecho de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al operador disciplinario, y a la Oficina Asesora de Planeación en el informe de monitoreo en caso que tenga fallo.
- Realizar la liquidación de la nómina por otro responsable diferente al que presuntamente haya generado la materialización del riesgo de corrupción respecto al desvío de recursos físicos o económicos durante la liquidación de nómina para otorgarse beneficios propios o a terceros.
- Aplicar las medidas que determine la Oficina de Control Interno Disciplinario y/o ente de control  frente a la materialización del riesgo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 Realiza el requerimiento a el(la) servidor(a) sobre la devolución del dinero adicional reconocido en los pagos de nómina y las demás acciones a que haya lugar para efectiva la recuperación del dinero.
- Actualizar el riesgo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t>
  </si>
  <si>
    <t>- Dirección de Talento Humano
- Director(a) Técnico(a) de la Direcciónd e Talento Talento Humano o quien se designe por competencia.
- Director(a) Técnico(a) de la Direcciónd e Talento Talento Humano y Profesional Especializado o Universitario de la Dirección de Talento Humano.
- Director(a) Técnico(a) de la Direcciónd e Talento Talento Humano.
- Dirección de Talento Humano</t>
  </si>
  <si>
    <t>- Notificación realizada del presunto hecho de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al operador disciplinario, y reporte de monitoreo a la Oficina Asesora de Planeación en caso que el riesgo tenga fallo definitivo.
- Soportes de la reliquidación de la nómina que presenta presunta materialización del riesgo de corrupción.
- Soportes de la aplicación de las medidas determinadas por la Oficina de Control Interno Disciplinario y/o ente de control.
- Soportes de requerimiento y de las acciones a que haya lugar para la recuperación de los recursos.
- Riesgo de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 actualizado.</t>
  </si>
  <si>
    <t>Se ajustó la redacción de las actividades de control preventivo y detectivo.
Se definieron acciones de tratamiento para la vigencia  2025.
Se identificaron y ajustaron los controles del riesgo, se valoraron y se formuló plan de tratamiento.</t>
  </si>
  <si>
    <t>CONTROL DE CAMBIOS
Conforme al memorando 3-2022-35988 del 16 de diciembre de 2022, se realizó el cargue de este riesgo en DARUMA con las siguientes novedades: 
•	Aspectos: Identificación del riesgo, análisis de controles y tratamiento del riesgo
•	Cambios: Se asocia el riesgo al nuevo Mapa de procesos de la Secretaría General de la Alcaldía Mayor de Bogotá, D.C. Se actualizó el contexto de la gestión del proceso. Se ajustaron las causas internas y externas. Se realizó el cambio del nombre del proceso en el control correctivo pasando de Gestión Estratégica de Talento Humano a Gestión del Talento Humano en el marco del nuevo Mapa de procesos de la Secretaría General de la Alcaldía Mayor de Bogotá, D.C. Se definió acción de tratamiento para la vigencia  2023.
•	Memorando:</t>
  </si>
  <si>
    <t>Ejecutar las actividades del Sistema de Gestión de la Seguridad y Salud en el Trabajo.</t>
  </si>
  <si>
    <t>FI-C033</t>
  </si>
  <si>
    <t>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t>
  </si>
  <si>
    <t xml:space="preserve">- Deficiencias en la administración (custodio, uso y manejo) de los elementos dispuestos para la atención de emergencias en las distintas sedes de la entidad.
- Amiguismo.
- Desconocimiento de los principios y valores institucionales.
</t>
  </si>
  <si>
    <t xml:space="preserve">- Pérdida de credibilidad hacia la entidad de parte de los(as) servidores(as), colaboradores(as) y ciudadanos(as).
- Detrimento patrimonial.
- Investigaciones disciplinarias.
- Generación de reprocesos y desgaste administrativo.
</t>
  </si>
  <si>
    <t>3. Consolidar una gestión pública eficiente, a través del desarrollo de capacidades institucionales, para contribuir a la generación de valor público.</t>
  </si>
  <si>
    <t xml:space="preserve">- Definir cronograma 2025 para la realización de la  verificación de la completitud e idoneidad de los productos contenidos en los botiquines de las sedes de la Secretaría General de la Alcaldía Mayor de Bogotá, D.C.
- Seguimiento al cronograma que se estableca para la verificacion de la completitud e idoneidad de los productos contenidos en los botiquines de las sedesde la Secretar´ia General.
</t>
  </si>
  <si>
    <t xml:space="preserve">- Profesional Universitario de la Dirección de Talento Humano.
- Direccion de Talento Humano
</t>
  </si>
  <si>
    <t>PA250-046</t>
  </si>
  <si>
    <t>1376
1377</t>
  </si>
  <si>
    <t xml:space="preserve">15/02/2025
01/03/2025
</t>
  </si>
  <si>
    <t xml:space="preserve">28/02/2025
31/12/2025
</t>
  </si>
  <si>
    <t>- Reportar el presunto hecho de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 al operador disciplinario, y a la Oficina Asesora de Planeación en el informe de monitoreo en caso que tenga fallo.
- Reponer el inventario de  los botiquines que presentaron novedad y/o desviaciones tras la materialización del riesgo relacionado con el desvío de recursos físicos o económicos en el manejo de los botiquines ubicados en las diferentes sedes de la entidad con el fin de obtener beneficio a nombre propio o de terceros
- Aplicar las medidas que determine la Oficina de Control Interno Disciplinario y/o ente de control  frente a la materialización del riesgo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
- Actualizar el riesgo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t>
  </si>
  <si>
    <t>- Dirección de Talento Humano
- Profesional Universitario de la Dirección de Talento Humano. 
- Director(a) Técnico(a) de la Dirección de Talento Humano y Profesional Universitario de la Dirección de Talento Humano.
- Dirección de Talento Humano</t>
  </si>
  <si>
    <t>- Notificación realizada del presunto hecho de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 al operador disciplinario, y reporte de monitoreo a la Oficina Asesora de Planeación en caso que el riesgo tenga fallo definitivo.
- Botiquín/es con elementos que cumplen con las condiciones establecidas en la normatividad vigente.
Formato Entrega Botiquín en Sede Secretaría General que contiene lista de productos que conforman un botiquín de acuerdo con la normatividad aplicable y que debe contener la firma tanto del Profesional Universitario o Técnico Operativo de Talento Humano que ejerce la entrega como del responsable de la custodia del botiquín en la sede.
- Soportes de la aplicación de las medidas determinadas por la Oficina de Control Interno Disciplinario y/o ente de control.
- Riesgo de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 actualizado.</t>
  </si>
  <si>
    <t>Se ajustó el DOFA del mapa de riesgos conforme al nuevo contexto estratégico
Se ajustó el objetivo estratégico conforme a la nueva plataforma estratégica adoptada mediante Resolución 630 de 2024.
Se identifico el riesgo y ajustò en la redacción de las actividades de control preventivo y detectivo, asì mismo, se ajustò la frecuencia del control preventivo 1.
Se ajustó la explicación de la valoración obtenida después de controles.</t>
  </si>
  <si>
    <t>CONTROL DE CAMBIOS
Conforme al memorando 3-2022-35988 del 16 de diciembre de 2022, se realizó el cargue de este riesgo en DARUMA con las siguientes novedades: 
•	Aspectos: Identificación del riesgo y análisis de controles
•	Cambios: Se realizó modificación en el nombre del riesgo. Se asocia el riesgo al nuevo Mapa de procesos de la Secretaría General de la Alcaldía Mayor de Bogotá, D.C. Se actualizó el contexto de la gestión del proceso. Se ajustaron las causas internas y externas. Se realizó la inclusión dos (2) controles preventivos asociados al procedimiento 2211300-PR-166 Gestión de la Salud. Se realizó el cambio del nombre del proceso en el control correctivo pasando de Gestión Estratégica de Talento Humano a Gestión del Talento Humano en el marco del nuevo Mapa de procesos de la Secretaría General de la Alcaldía Mayor de Bogotá, D.C.
•	Memorando:</t>
  </si>
  <si>
    <t>EYADP-G159</t>
  </si>
  <si>
    <t>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t>
  </si>
  <si>
    <t xml:space="preserve">- Aplicación errónea en algunos casos  de criterios o instrucciones para la realización de actividades.
- Fallas en la realización de seguimiento a las acciones planeadas.
- Baja participación de los(as) servidores(as) en las actividades ejecutadas desde los planes que conforman el Plan Estratégico de Talento Humano.
- Deficiencias en los procesos de divulgación de los lineamientos normativos, procedimentales y técnicos a que hay lugar en materia de gestión de talento humano.
</t>
  </si>
  <si>
    <t xml:space="preserve">- Cambios en la normatividad en materia en materia de gestión del talento humano que generen posibles desactualizaciones en los procedimientos y protocolos adoptados en la materia
</t>
  </si>
  <si>
    <t xml:space="preserve">- Pérdida de credibilidad hacia la entidad de parte de los servidores, contratistas y visitantes.
- Deficiencias y omisiones en la elaboración y actualización de los lineamientos y actividades relacionados con la Seguridad y Salud en el Trabajo.
- Sanción por parte del ente de control u otro ente regulador.
</t>
  </si>
  <si>
    <t>El proceso estima que el riesgo se ubica en una zona moderada, debido a que la frecuencia con la que se realizó la actividad clave asociada al riesgo se presentó 12 veces en el último año, sin embargo, ante su materialización, podrían presentarse efectos relacionados con el pago de sanciones económicas a favor de los(as) servidores(as).</t>
  </si>
  <si>
    <t>El proceso estima que el riesgo se ubica en una zona baja, debido a que los controles establecidos son adecuados y la calificación de los criterios es satisfactoria, ubicando el riesgo en la escala de probabilidad mas baja, y ante su materialización, podrían disminuirse los efectos, aplicando las acciones de contingencia.</t>
  </si>
  <si>
    <t>- Reportar el riesgo materializado de 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 en el informe de monitoreo a la Oficina Asesora de Planeación.
- Reportar al(la) a la directora(a) Técnico(a) de Talento Humano el incumplimiento legal en la implementación de los estándares mínimos del Sistema de Gestión de Seguridad y Salud en el Trabajo
- Formular plan de acción para mitigar el incumplimiento legal en la implementación de los estándares mínimos del Sistema de Gestión y Seguridad y Salud en el Trabajo.
- Implementar las acciones formuladas para la mitigación al incumplimiento legal en la implementación de los estándares mínimos del Sistema de Gestión y Seguridad y Salud en el Trabajo. 
- Actualizar el riesgo 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t>
  </si>
  <si>
    <t>- Dirección de Talento Humano
- Profesional Universitario de la Dirección de Talento Humano. 
- Profesional Universitario de la Dirección de Talento Humano. 
- Profesional Universitario de la Dirección de Talento Humano. 
- Dirección de Talento Humano</t>
  </si>
  <si>
    <t>- Reporte de monitoreo indicando la materialización del riesgo de 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
- Correo electrónico por el cual se reporta al/a la Director/a Técnico de Talento Humano o Acta de Subcomité de Autocontrol o Informe en el que se indique el incumplimiento legal en la implementación de los estándares mínimos del Sistema de Gestión de Seguridad y Salud en el Trabajo.
- Evidencia de reunión o soporte que evidencie formulación de plan de acción definido para mitigar el incumplimiento legal en la implementación de los estándares mínimos del Sistema de Gestión y Seguridad y Salud en el Trabajo.
- Evidencia de implementación de las acciones definidas para mitigar el incumplimiento legal en la implementación de los estándares mínimos del Sistema de Gestión y Seguridad y Salud en el Trabajo.
- Riesgo de 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 actualizado.</t>
  </si>
  <si>
    <t>CONTROL DE CAMBIOS
Conforme al memorando 3-2022-35988 del 16 de diciembre de 2022, se realizó el cargue de este riesgo en DARUMA con las siguientes novedades: 
•	Aspectos: Identificación del riesgo, análisis de controles y análisis después de controles
•	Cambios: Se asocia el riesgo al nuevo Mapa de procesos de la Secretaría General de la Alcaldía Mayor de Bogotá, D.C. Se actualizó el contexto de la gestión del proceso. Se ajustaron las causas internas y externas. Se actualizaron los controles preventivos y detectivos  y la evaluación de los  mismos  y se ajustó la explicación de la  valoración obtenida (Análisis después de controles). Se realizó el cambio del nombre del proceso en el control correctivo pasando de Gestión Estratégica de Talento Humano a Gestión del Talento Humano en el marco del nuevo Mapa de procesos de la Secretaría General de la Alcaldía Mayor de Bogotá, D.C.
•	Memorando:</t>
  </si>
  <si>
    <t>Gestionar las relaciones laborales colectivas e individuales entre los servidores(as) públicos(as) y la Entidad.</t>
  </si>
  <si>
    <t>EYADP-G160</t>
  </si>
  <si>
    <t>Posibilidad de afectación reputacional por pérdida de confianza por parte de los/as trabajadores/as y las organizaciones sindicales, debido a incumplimiento parcial de compromisos durante la ejecución de la estrategia para la atención individual y colectivas de trabajo</t>
  </si>
  <si>
    <t xml:space="preserve">- Fallas en la realización de seguimiento a las acciones planeadas.
- Personal no calificado para el desempeño de las funciones de algunos cargos.
- Fallas en la revisión de las solicitudes allegadas al proceso de Gestión del Talento Humano, frente a los marcos normativos y procedimentales aplicables.
</t>
  </si>
  <si>
    <t xml:space="preserve">- Posibles hallazgos por parte de entes de control.
- Afectación de la imagen institucional
- Pago de indemnizaciones como resultado de demandas.
</t>
  </si>
  <si>
    <t>El proceso estima que el riesgo se ubica en una zona baja, debido a que la frecuencia con la que se realizó la actividad clave asociada al riesgo se presentó 1 vez en el último año, sin embargo, ante su materialización, podrían presentarse efectos significativos, en la imagen de la entidad a nivel local.</t>
  </si>
  <si>
    <t>El proceso estima que el riesgo se ubica en una zona baja, debido a que los controles establecidos son adecuados y la calificación de los criterios es satisfactoria, ubicando el riesgo en la escala de probabilidad más baja, y ante su materialización, podrían disminuirse los efectos, aplicando las acciones de contingencia.</t>
  </si>
  <si>
    <t>- Reportar el riesgo materializado de Posibilidad de afectación reputacional por pérdida de confianza por parte de los/as trabajadores/as y las organizaciones sindicales, debido a incumplimiento parcial de compromisos durante la ejecución de la estrategia para la atención individual y colectivas de trabajo en el informe de monitoreo a la Oficina Asesora de Planeación.
- Reportar a al/a Secretario/a General, al/a la Subsecretario/a Corporativo/a y al/a la Director/a Técnico de Talento Humano el riesgo materializado “Posibilidad de afectación reputacional por vencimiento de los términos establecidos para atender los acuerdos celebrados, debido a incumplimiento parcial de compromisos durante la ejecución de la estrategia para la atención individual y colectivas de trabajo”.
- Determinar las acciones a realizar y nuevas fechas para dar cumplimiento a la(s) actividad(es) de la estrategia para la atención individual y colectivas de trabajo que presenta/n incumplimiento. 
- Implementar las acciones definidas para dar cumplimiento a la(s) actividad(es) de la estrategia para la atención individual y colectivas de trabajo de manera inmediata o progresiva de acuerdo con los nuevos términos establecidos.
- Actualizar el riesgo Posibilidad de afectación reputacional por pérdida de confianza por parte de los/as trabajadores/as y las organizaciones sindicales, debido a incumplimiento parcial de compromisos durante la ejecución de la estrategia para la atención individual y colectivas de trabajo</t>
  </si>
  <si>
    <t>- Dirección de Talento Humano
- Profesional Especializado o Universitario de la Dirección de Talento Humano.
- Secretario(a) General, el(la) Subsecretario(a) Corporativo(a) y el(la) Director(a) Técnico de la Dirección de Talento Humano.
- Director(a) Técnico(a) de la Dirección de Talento Humano y Profesional Especializado o Universitario de la Dirección de Talento Humano.
- Dirección de Talento Humano</t>
  </si>
  <si>
    <t>- Reporte de monitoreo indicando la materialización del riesgo de Posibilidad de afectación reputacional por pérdida de confianza por parte de los/as trabajadores/as y las organizaciones sindicales, debido a incumplimiento parcial de compromisos durante la ejecución de la estrategia para la atención individual y colectivas de trabajo
- Correo electrónico por el cual se reporta al/a Secretario/a General, al/a la Subsecretario/a Corporativo/a y al/a la Director/a Técnico de Talento Humano la materialización del riesgo en ocasión al incumplimiento parcial de compromisos durante la ejecución de la estrategia para la atención individual y colectivas de trabajo.
- Acta con el registro de las acciones a seguir y programación frente a actividad/es de la estrategia para la atención individual y colectivas de trabajo que presenta/n incumplimiento.
- Evidencias de la implementación de las actividades establecidas para dar cumplimiento a la/s actividad/es de la estrategia para la atención individual y colectivas de trabajo.
- Riesgo de Posibilidad de afectación reputacional por pérdida de confianza por parte de los/as trabajadores/as y las organizaciones sindicales, debido a incumplimiento parcial de compromisos durante la ejecución de la estrategia para la atención individual y colectivas de trabajo, actualizado.</t>
  </si>
  <si>
    <t xml:space="preserve">Se ajustó el DOFA del mapa de riesgos conforme al nuevo contexto estratégico
Se ajustó el objetivo estratégico conforme a la nueva plataforma estratégica adoptada mediante Resolución 630 de 2024.
Se identificaron y ajustaron los controles del riesgo y se valoraron </t>
  </si>
  <si>
    <t>CONTROL DE CAMBIOS
Conforme al memorando 3-2022-35988 del 16 de diciembre de 2022, se realizó el cargue de este riesgo en DARUMA con las siguientes novedades: 
•	Aspectos: Identificación del riesgo y análisis de controles
•	Cambios: Se asocia el riesgo al nuevo Mapa de procesos de la Secretaría General de la Alcaldía Mayor de Bogotá, D.C. Se actualizó el contexto de la gestión del proceso. Se ajustaron las causas internas y externas. Se realizó el cambio del nombre del proceso en el control correctivo pasando de Gestión Estratégica de Talento Humano a Gestión del Talento Humano en el marco del nuevo Mapa de procesos de la Secretaría General de la Alcaldía Mayor de Bogotá, D.C.
•	Memorando:</t>
  </si>
  <si>
    <t>Gestionar la modalidad laboral de teletrabajo.</t>
  </si>
  <si>
    <t>EYADP-G161</t>
  </si>
  <si>
    <t>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t>
  </si>
  <si>
    <t xml:space="preserve">- Fallas en la realización de seguimiento a las acciones planeadas.
- Desconocimiento de esta modalidad laboral y los beneficios que tiene para los individuos y las entidades
- Fallas en la revisión de las solicitudes allegadas al proceso de Gestión del Talento Humano, frente a los marcos normativos y procedimentales aplicables.
</t>
  </si>
  <si>
    <t xml:space="preserve">- Afectación en la imagen institucional al no verse promovido el teletrabajo como una modalidad laboral.
</t>
  </si>
  <si>
    <t>El proceso estima que el riesgo se ubica en una zona moderada, debido a que la frecuencia con la que se realizó la actividad clave asociada al riesgo se presentó 4 veces en el último año, sin embargo, ante su materialización, podrían presentarse efectos significativos, en la imagen de la entidad a nivel local.</t>
  </si>
  <si>
    <t xml:space="preserve">El proceso estima que el riesgo se ubica en una zona moderada, debido a que se establece un solo control de tipo preventivo, pudiendo verse afectada la imagen interna de la entidad.  </t>
  </si>
  <si>
    <t xml:space="preserve">- Actualizar el procedimiento 42232000-PR-221) Gestión Organizacional en cuanto a las actividades de control.
</t>
  </si>
  <si>
    <t xml:space="preserve"> PA250-043</t>
  </si>
  <si>
    <t>- Reportar el riesgo materializado de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 en el informe de monitoreo a la Oficina Asesora de Planeación.
- Reportar al/a la Director/a Técnico/a de Talento Humano el riesgo materializado del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
- Determinar las acciones a realizar y nuevas fechas para dar cumplimiento a la(s) actividad(es) relacionada(s) con la gestión del teletrabajo en la entidad, que presente(n) incumplimiento. 
- Implementar las acciones definidas para dar cumplimiento a la(s) actividad(es) relacionada(s) con la gestión del teletrabajo en la entidad, de manera inmediata o progresiva de acuerdo con los nuevos términos establecidos.
- Actualizar el riesgo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t>
  </si>
  <si>
    <t>- Dirección de Talento Humano
- Profesional Especializado o Universitario de la Dirección de Talento Humano.
- Profesional Especializado o Universitario de la Dirección de Talento Humano.
- Profesional Especializado o Universitario de la Dirección de Talento Humano.
- Dirección de Talento Humano</t>
  </si>
  <si>
    <t>- Reporte de monitoreo indicando la materialización del riesgo de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
- Correo electrónico por el cual se reporta al/a la Director/a Técnico de Talento Humano la materialización del riesgo en ocasión  omisión en el reconocimiento, difusión y seguimiento frente a las actuaciones requeridas en el marco del cumplimiento de las metas trazadoras en materia de teletrabajo, debido a incumplimiento parcial de compromisos en la implementación, comunicación y seguimiento del teletrabajo en la Secretaría General de la Alcaldía Mayor de Bogotá, D.C.
- Acta con el registro de las acciones a seguir y programación frente a las actividades relacionadas con la gestión del teletrabajo en la entidad, que presenta/n incumplimiento. 
- Evidencias de la implementación de las actividades establecidas para dar cumplimiento a la/s actividad/es relacionadas con la gestión del teletrabajo en la entidad.
- Riesgo de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 actualizado.</t>
  </si>
  <si>
    <t>Se ajustó el DOFA del mapa de riesgos conforme al nuevo contexto estratégico
Se ajustó el objetivo estratégico conforme a la nueva plataforma estratégica adoptada mediante Resolución 630 de 2024.
Se ajustaron los controles del riesgo, se valoraron y se formuló plan de tratamiento.</t>
  </si>
  <si>
    <t>CONTROL DE CAMBIOS
Conforme al memorando 3-2022-35988 del 16 de diciembre de 2022, se realizó el cargue de este riesgo en DARUMA con las siguientes novedades: 
•	Aspectos: Identificación del riesgo, análisis antes de controles, análisis de controles y tratamiento del riesgo
•	Cambios: Se asocia el riesgo al nuevo Mapa de procesos de la Secretaría General de la Alcaldía Mayor de Bogotá, D.C. Se actualizó el contexto de la gestión del proceso. Se ajustaron las causas internas y externas. Se modificó la calificación de la probabilidad de ocurrencia del riesgo pasando de la calificación por  factibilidad a la calificación por frecuencia y se ajustó la explicación de la  valoración obtenida antes de controles. Se realizó el cambio del nombre del proceso en el control correctivo pasando de Gestión Estratégica de Talento Humano a Gestión del Talento Humano en el marco del nuevo Mapa de procesos de la Secretaría General de la Alcaldía Mayor de Bogotá, D.C. Se definieron acciones de tratamiento para la vigencia  2023.
•	Memorando:</t>
  </si>
  <si>
    <t>Gestión Estratégica de Comunicación e Información</t>
  </si>
  <si>
    <t>Mantener informados a los distintos grupos de valor e interés acerca de los programas, proyectos y gestión de la Administración Distrital a través de la formulación y la implementación de estrategias de comunicación pública con el propósito de interactuar y mantener la confianza por parte de la entidad y de la ciudadanía en general.</t>
  </si>
  <si>
    <t>Inicia con la identificación de necesidades, la realización del diagnóstico y el diseño del plan de comunicaciones continúa con el diseño e implementación de estrategias de comunicación y finaliza con el seguimiento a la ejecución de estrategias de comunicación pública.</t>
  </si>
  <si>
    <t>Jefe Oficina Consejería de Comunicaciones</t>
  </si>
  <si>
    <t>Diseñar, ejecutar, orientar y divulgar las campañas y/o acciones de comunicación corporativa de la entidad</t>
  </si>
  <si>
    <t>EYADP-G123</t>
  </si>
  <si>
    <t>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t>
  </si>
  <si>
    <t xml:space="preserve">- Desconocimiento por parte de algunos funcionarios de los linemientos y directricez frente a los servicios que presta la entidad.
</t>
  </si>
  <si>
    <t xml:space="preserve">- Presiones y demandas de grupos de interés, lo que conlleva a comprometer la independencia y la objetividad en la comunicación pública.
- Creciente desconfianza en las instituciones, lo que reduce la efectividad de las campañas de comunicación y dificulta la participación ciudadana.
</t>
  </si>
  <si>
    <t xml:space="preserve">- Afectación negativa de la imagen a nivel interno de la entidad
</t>
  </si>
  <si>
    <t>3. Informar a la ciudadanía a través de campañas y estrategias de comunicación, los temas de ciudad para fomentar la participación ciudadana y la transparencia de la gestión pública.</t>
  </si>
  <si>
    <t>El proceso estima que el riesgo se ubica en una zona moderada, debido a que la frecuencia con la que se realizó la actividad clave asociada al riesgo se presentó en promedio 246 veces en el último año, sin embargo, ante su materialización, podrían presentarse efectos en la imagen de la entidad a nivel interno y en  la información respecto a inoportunidad en la disponibilidad de información.</t>
  </si>
  <si>
    <t>El riesgo se ubica en una zona baja, debido a que la probabilidad de ocurrencia se determina como “muy baja”, teniendo en cuenta que se definieron dos (2) controles preventivos y un (1) control detectivo y ante su materialización, podrían disminuirse los efectos, aplicando los dos (2) controles correctivos.</t>
  </si>
  <si>
    <t>- Reportar el riesgo materializado de 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 en el informe de monitoreo a la Oficina Asesora de Planeación.
- Analizar la pertinencia de realizar acciones de comunicación adicionales a las planificadas, durante el resto de la respectiva vigencia y en caso de ser necesario, realizarlas.
- Realizar reunión con el equipo de trabajo de comunicaciones internas para analizar la situación presentada y las causas que generaron la materialización del riesgo y así mismo para definir las acciones correctivas según la causa raíz identificada
- Actualizar el riesgo 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t>
  </si>
  <si>
    <t>- Oficina Consejería Distrital de Comunicaciones
- El (la) Asesor(a) de Despacho encargado de las comunicaciones de la Secretaría General.
- El (la) Asesor(a) de Despacho encargado de las comunicaciones de la Secretaría General.
- Oficina Consejería Distrital de Comunicaciones</t>
  </si>
  <si>
    <t>- Reporte de monitoreo indicando la materialización del riesgo de 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
- Evidencia de reunión con el resultado del análisis.
Soportes documentales de la acción de comunicación, en caso que aplique.
- Evidencia de reunión con el análisis de la materialización del riesgo y las acciones definidas.
- Riesgo de 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 actualizado.</t>
  </si>
  <si>
    <t>Se ajustó el DOFA del mapa de riesgos conforme al nuevo contexto estratégico
Se ajustó el objetivo estratégico conforme a la nueva plataforma estratégica adoptada mediante Resolución 630 de 2024.
Se actualizó el Proyecto de Inversión asociado, las causas internas, externas y los efectos, la actividad clave y se establecieron los controles frente al riesgo.</t>
  </si>
  <si>
    <t>Yenny Zabaleta</t>
  </si>
  <si>
    <t>Glenda Martínez Osorio</t>
  </si>
  <si>
    <t>CREADO
Gestión Estratégica de Comunicación e Información_2023</t>
  </si>
  <si>
    <t>CONTROL DE CAMBIOS
Conforme al memorando 3-2022-34015 del 1 de diciembre de 2022, se realizó el cargue de este riesgo en DARUMA con las siguientes novedades: 
•	Aspectos: Identificación del riesgo y análisis de controles
•	Cambios: Se actualiza la matriz DOFA. Se asocia el riesgo al nuevo proceso Gestión Estratégica de Comunicación e Información y la actividad clave del mismo. Se ajustan las causas del riesgo. Se ajusta el diseño de los controles, según las actividades 2, 4 y 6 del procedimiento Comunicación Corporativa. Se incluye la actividad de control 8 del procedimiento Comunicación Corporativa. Se asocian los controles correctivos al nuevo nombre del proceso.
•	Memorando:</t>
  </si>
  <si>
    <t>Diseñar y divulgar contenidos informativos y/o periodísticos relacionados con la gestión de la Administración Distrital a través del Ecosistema Digital de la Alcaldía Mayor de Bogotá.
Asociado a la Actividad (Meta) "Optimizar 4 canales de comunicación para el acceso a la información relacionada con la gestión de la administración distrital".</t>
  </si>
  <si>
    <t>EYADP-G136</t>
  </si>
  <si>
    <t>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t>
  </si>
  <si>
    <t xml:space="preserve">- Falta de articulación entre las entidades públicas que impide la unificación de la información y la atención a los ciudadanos
- Creciente desconfianza en las instituciones, lo que reduce la efectividad de las campañas de comunicación y dificulta la participación ciudadana.
- Presiones y demandas de grupos de interés, lo que conlleva a comprometer la independencia y la objetividad en la comunicación pública.
</t>
  </si>
  <si>
    <t xml:space="preserve">- Perdida de confianza interna en la administración.
- Inconformidad de la ciudadanía con la información que se presenta de la gestión del distrito.
</t>
  </si>
  <si>
    <t>8116 Fortalecimiento de la comunicación pública para que la ciudadanía conozca las acciones, planes, programas y proyectos que adelanta la administración distrital Bogotá D.C.</t>
  </si>
  <si>
    <t>El proceso estima que el riesgo se ubica en una zona alta, debido a que la frecuencia con la que se realizó la actividad clave asociada al riesgo se presentó 365 veces en el último año, sin embargo, ante su materialización, podrían presentarse efectos en la imagen de la entidad a nivel distrital.</t>
  </si>
  <si>
    <t>El riesgo se ubica en una zona baja, debido a que la probabilidad de ocurrencia se determina como “muy baja”, teniendo en cuenta que se definieron dos (2) controles preventivos y un (1) control detectivo y ante su materialización, podrían disminuirse los efectos, aplicando los tres (3) controles correctivos.</t>
  </si>
  <si>
    <t>- Reportar el riesgo materializado de 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 en el informe de monitoreo a la Oficina Asesora de Planeación.
- Detectar y desactivar la información publicada erróneamente en las plataformas digitales.
- Ajustar la información y presentarla al editor para revisión.
- Publicar la información necesaria en las plataformas digitales
- Actualizar el riesgo 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t>
  </si>
  <si>
    <t>- Oficina Consejería Distrital de Comunicaciones
- Profesionales de la Oficina Consejería Distrital de Comunicaciones (portal web y redes sociales)
- Profesionales de la Oficina Consejería Distrital de Comunicaciones (redes sociales, editores)  y Jefe de la Oficina Consejería Distrital de Comunicaciones (en caso de información sensible)
- Profesionales de la Oficina Consejería Distrital de Comunicaciones (prensa y ecosistema digital)
- Oficina Consejería Distrital de Comunicaciones</t>
  </si>
  <si>
    <t>- Reporte de monitoreo indicando la materialización del riesgo de 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
- Información desactivada de las plataformas digitales
- Información ajustada para publicación
- Información publicada en plataformas digitales
- Riesgo de 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 actualizado.</t>
  </si>
  <si>
    <t>Se ajustó el DOFA del mapa de riesgos conforme al nuevo contexto estratégico
Se ajustó el objetivo estratégico conforme a la nueva plataforma estratégica adoptada mediante Resolución 630 de 2024.
Se actualizó el Proyecto de Inversión asociado, las causas internas, externas y los efectos y se actualizaron los controles frente al riesgo.</t>
  </si>
  <si>
    <t>CONTROL DE CAMBIOS
Conforme al memorando 3-2022-34015 del 1 de diciembre de 2022, se realizó el cargue de este riesgo en DARUMA con las siguientes novedades: 
•	Aspectos: Identificación del riesgo y análisis de controles
•	Cambios: Se actualiza la matriz DOFA. Se asocia el riesgo al nuevo proceso Gestión Estratégica de Comunicación e Información y la actividad clave del mismo. Se ajustan las causas del riesgo. Se asocian los controles correctivos al nuevo nombre del proceso.
•	Memorando:</t>
  </si>
  <si>
    <t>Diseñar, revisar, ejecutar y divulgar las campañas y/o acciones de comunicación hacia la ciudadanía.
Propósito (objetivo general): fortalecer la comunicación pública para que la ciudadanía conozca las acciones, planes, programas y proyectos que adelanta la Administración Distrital y acceda a la oferta de servicios institucional.</t>
  </si>
  <si>
    <t xml:space="preserve">	226</t>
  </si>
  <si>
    <t>EYADP-G125</t>
  </si>
  <si>
    <t>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t>
  </si>
  <si>
    <t xml:space="preserve">- Desconocimiento por parte de algunos funcionarios de los linemientos y directricez frente a los servicios que presta la entidad.
- Desconocimiento de la metodología y lineamientos en materia de comunicaciones.
</t>
  </si>
  <si>
    <t xml:space="preserve">- Falta de innovación, lo que conlleva a la generación contenidos comunicacionales repetitivos y poco creativos que no estimulan el interés de la ciudadanía por conocer la oferta institucional y las acciones que desarrolla la alcaldía Mayor de Bogotá.
</t>
  </si>
  <si>
    <t xml:space="preserve">- Pérdida de credibilidad en la gestión de la Administración Distrital.
- Desconfianza en los productos desarrollados por la administración distrital.
</t>
  </si>
  <si>
    <t>El proceso estima que el riesgo se ubica en una zona alta, debido a que la frecuencia con la que se realizó la actividad clave asociada al riesgo se presentó 4 veces en el último año, sin embargo, ante su materialización, podrían presentarse efectos en la imagen de la entidad a nivel distrital y leve incumplimiento en las metas y objetivos institucionales.</t>
  </si>
  <si>
    <t>- Reportar el riesgo materializado de 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 en el informe de monitoreo a la Oficina Asesora de Planeación.
- Ajustar el contenido de la campaña o pieza comunicacional que corresponda.
- Realizar la divulgación de la campaña o pieza comunicacional ajustada.
- Actualizar el riesgo 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t>
  </si>
  <si>
    <t>- Oficina Consejería Distrital de Comunicaciones
- Profesionales encargados del diseño de la pieza comunicacional.
- Profesionales encargados de la divulgación de la camapaña o pieza comunicacional.
- Oficina Consejería Distrital de Comunicaciones</t>
  </si>
  <si>
    <t>- Reporte de monitoreo indicando la materialización del riesgo de 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
- Soportes de la campaña o piezas comunicacionales ajustadas.
- Soportes de la divulgación de la campaña o piezas comunicacionales ajustadas.
- Riesgo de 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 actualizado.</t>
  </si>
  <si>
    <t>Se ajustó el DOFA del mapa de riesgos conforme al nuevo contexto estratégico
Se ajustó el objetivo estratégico conforme a la nueva plataforma estratégica adoptada mediante Resolución 630 de 2024.
Se actualizó el Proyecto de Inversión asociado, las causas internas, externas y los efectos y los controles frente al riesgo.</t>
  </si>
  <si>
    <t>CONTROL DE CAMBIOS
Conforme al memorando 3-2022-34015 del 1 de diciembre de 2022, se realizó el cargue de este riesgo en DARUMA con las siguientes novedades: 
•	Aspectos: Identificación del riesgo y análisis de controles
•	Cambios: Se actualiza la matriz DOFA. Se asocia el riesgo al nuevo proceso Gestión Estratégica de Comunicación e Información y la actividad clave del mismo. Se ajustan las causas del riesgo. Se ajusta el diseño de los controles, según las actividades 3, 5, 6, 8 y 10 del procedimiento Comunicación hacía la Ciudadanía. Se asocia el riesgo al proyecto de inversión 7867, teniendo en cuenta que se incluye lo relacionado con el riesgo eliminado "Posibilidad de afectación reputacional por resultados de mediciones de percepción ciudadana no satisfactorias, debido a generación y divulgación de estrategias, mensajes y/o acciones de comunicación pública, desconociendo los intereses comunicacionales del ciudadano". Se asocian los controles correctivos al nuevo nombre del proceso.
•	Memorando:</t>
  </si>
  <si>
    <t>Adelantar las actividades necesarias para la publicación de información en los portales y micrositios web de la Secretaría General.</t>
  </si>
  <si>
    <t>EYADP-G126</t>
  </si>
  <si>
    <t>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t>
  </si>
  <si>
    <t xml:space="preserve">- Modificaciones frecuentes a los requerimientos de publicación de información por parte de los entes gubernamentales.
- Las fuentes externas de información proveen información inoportuna o imprecisa.
</t>
  </si>
  <si>
    <t xml:space="preserve">- Inconformidad de la ciudadanía con la información que se presenta de la gestión del distrito.
- Posible incumplimiento de la Ley de Transparencia 1712 de 2014
- Disminución de la interacción de la ciudadanía con el sitio web.
</t>
  </si>
  <si>
    <t>El proceso estima que el riesgo se ubica en una zona alta, debido a que la frecuencia con la que se realizó la actividad clave asociada al riesgo se presentó en promedio 1182 veces en el último año, sin embargo, ante su materialización, podrían presentarse efectos en la imagen de la entidad con algunos usuarios de relevancia frente al logro de los objetivos y en la información respecto a inoportunidad en la disponibilidad de información.</t>
  </si>
  <si>
    <t>El riesgo se ubica en una zona moderada, debido a que la probabilidad de ocurrencia se determina como “baja”, teniendo en cuenta que se definió un (1) control preventivo y un (1) control detectivo y ante su materialización, podrían disminuirse los efectos, aplicando los dos (2) controles correctivos.</t>
  </si>
  <si>
    <t xml:space="preserve">- Realizar tres acciones de comunicaciones durante la vigencia, sobre la importancia de la divulgación oportuna y veraz de la información publicada a través de portales y micrositios web de la Secretaría General.
</t>
  </si>
  <si>
    <t xml:space="preserve">- Asesor de Despacho encargado de Comunicaciones de la Secretaría General
</t>
  </si>
  <si>
    <t xml:space="preserve">PA250-024 </t>
  </si>
  <si>
    <t xml:space="preserve">01/04/2025
</t>
  </si>
  <si>
    <t>- Reportar el riesgo materializado de 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 en el informe de monitoreo a la Oficina Asesora de Planeación.
- Publicar la información para consulta en los portales y micrositios web de la Secretaría General	
- Monitorear el esquema de publicación y generar alertas y recomendaciones para evitar que se presente nuevamente el incumplimiento de la publicación						
- Actualizar el riesgo 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t>
  </si>
  <si>
    <t>- Oficina Consejería Distrital de Comunicaciones
- El(la) servidor responsable de la información de la dependencia
- Los profesionales de las oficinas de Planeación, de tecnologías de la información y las comunicaciones y de la Consejería Distrital de Comunicaciones	
- Oficina Consejería Distrital de Comunicaciones</t>
  </si>
  <si>
    <t>- Reporte de monitoreo indicando la materialización del riesgo de 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
- Formatos 1025 de publicación o actualización de información.
- Correos electrónicos de alerta y recomendaciones y esquema de publicación
- Riesgo de 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 actualizado.</t>
  </si>
  <si>
    <t>Se ajustó el DOFA del mapa de riesgos conforme al nuevo contexto estratégico
Se ajustó el objetivo estratégico conforme a la nueva plataforma estratégica adoptada mediante Resolución 630 de 2024.
Se actualizó el Proyecto de Inversión asociado, las causas internas, externas y los efectos y los controles frente al riesgo.
Se establece plan de tratamiento del riesgo</t>
  </si>
  <si>
    <t>CONTROL DE CAMBIOS
Conforme al memorando 3-2022-34015 del 1 de diciembre de 2022, se realizó el cargue de este riesgo en DARUMA con las siguientes novedades: 
•	Aspectos: Identificación del riesgo y análisis de controles
•	Cambios: Se actualiza la matriz DOFA. Se asocia el riesgo al nuevo proceso Gestión Estratégica de Comunicación e Información y la actividad clave del mismo. Se asocian los controles correctivos al nuevo nombre del proceso.
•	Memorando:</t>
  </si>
  <si>
    <t>Generar y emitir lineamientos en materia de comunicación pública.
Fase Componente (Productos): 4599018 - Documentos de lineamientos técnicos.</t>
  </si>
  <si>
    <t xml:space="preserve">	EYADP-G128</t>
  </si>
  <si>
    <t>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t>
  </si>
  <si>
    <t xml:space="preserve">- Desconocimiento de los lineamientos generados en materia de comunicación publica.
- Confusión en la manera de implementar los lineamientos de comunicación publica. 
</t>
  </si>
  <si>
    <t xml:space="preserve">- Débil divulgación de normativa externa que pueda dificultar la adecuada implementación, el cumplimiento y el conocimiento actual, respecto a los lineamientos distritales en materia de comunicación publica.
- Falta de articulación entre las entidades públicas que impide la unificación de la información y la atención a los ciudadanos
</t>
  </si>
  <si>
    <t xml:space="preserve">- Desconfianza en los productos desarrollados por la administración distrital.
- Generación de reproceso en las actividades por ajuste en las acciones de comunicación pública.
- Afectación negativa de la imagen a nivel distrital
</t>
  </si>
  <si>
    <t>El proceso estima que el riesgo se ubica en una zona alta, debido a que la frecuencia con la que se realizó la actividad clave asociada al riesgo se presentó 2 veces en el último año, sin embargo, ante su materialización, podrían presentarse efectos en la imagen de la entidad a nivel distrital y leve incumplimiento en las metas y objetivos institucionales.</t>
  </si>
  <si>
    <t>El riesgo se ubica en una zona baja, debido a que la probabilidad de ocurrencia se determina como “muy baja”, teniendo en cuenta que se definieron dos (2) controles preventivos y ante su materialización, podrían disminuirse los efectos, aplicando los tres  (3) controles correctivos.</t>
  </si>
  <si>
    <t>- Reportar el riesgo materializado de 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 en el informe de monitoreo a la Oficina Asesora de Planeación.
- Identificar los lineamientos en materia de comunicación pública definidos por la dependencia, que no están soportados con documentos de obligatorio cumplimiento
- Generar y divulgar el documento de obligatorio cumplimiento que socialice el (los) lineamiento(s) en materia de comunicación pública
- Orientar a las entidades distritales en el ajuste de las observaciones realizadas y en la aplicabilidad de los lineamientos de comunicación publica.								
- Identificar que los ajustes solicitados cumplan con lo establecido en los lineamientos de comunicación pública.
- Actualizar el riesgo 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t>
  </si>
  <si>
    <t>- Oficina Consejería Distrital de Comunicaciones
- Jefe Oficina Consejería Distrital de Comunicaciones
- Jefe Oficina Consejería Distrital de Comunicaciones
- el (la) profesional de la Oficina Consejería Distrital de Comunicaciones (agencia en casa)
- el (la) Jefe de la Oficina Consejería Distrital de Comunicaciones
- Oficina Consejería Distrital de Comunicaciones</t>
  </si>
  <si>
    <t>- Reporte de monitoreo indicando la materialización del riesgo de 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
- Comunicaciones escritas o digitales que evidencien la verificación, solicitud y/o expedición de los documentos de obligatorio cumplimiento.
- Documentos de obligatorio cumplimiento (actas, resoluciones, circulares)
- Evidencias de reunión, correos electrónicos
- Oficios, Correos electrónicos con aprobaciones o vistos buenos.
- Riesgo de 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 actualizado.</t>
  </si>
  <si>
    <t>CONTROL DE CAMBIOS
Conforme al memorando 3-2022-34015 del 1 de diciembre de 2022, se realizó el cargue de este riesgo en DARUMA con las siguientes novedades: 
•	Aspectos: Identificación del riesgo, análisis de controles y tratamiento del riesgo
•	Cambios: Se actualiza la matriz DOFA. Se asocia el riesgo al nuevo proceso Gestión Estratégica de Comunicación e Información y la actividad clave del mismo. Se ajusta la calificación del control preventivo a "sin documentar". Se define una acción de tratamiento para documentar los controles de probabilidad. Se asocian los controles correctivos al nuevo nombre del proceso.
•	Memorando:</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</si>
  <si>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</si>
  <si>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</si>
  <si>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Inicia con la formulación del anteproyecto presupuestal y la apropiación inicial del presupuesto, continúa con el registro y el control de las operaciones económicas durante   la vigencia, termina con la elaboración y presentación de los Estados Financieros y de la rendición de cuentas ante organismos de control.</t>
  </si>
  <si>
    <t>Subdirector(a) Financiero(a)</t>
  </si>
  <si>
    <t>Garantizar el registro adecuado y oportuno de los hechos económicos de la Entidad, que permita elaborar y presentar los Estados Financieros.</t>
  </si>
  <si>
    <t>EYADP-G132</t>
  </si>
  <si>
    <t xml:space="preserve">Posibilidad de afectación reputacional por hallazgos y sanciones impuestas por órganos de control, debido a errores (fallas o deficiencias) en el registro adecuado y oportuno de los hechos económicos de la entidad </t>
  </si>
  <si>
    <t xml:space="preserve">- Fuga de conocimiento por cambios en la planta de personal que generan reprocesos en el desarrollo de las actividades de las dependencias y afecta el cumplimiento de la misión y de los objetivos institucionales.
- Deficiente apropiación del conocimiento en procesos de tecnologias de la información, lo que genera demora en la solución de los servicios tecnologias de la información.
- Falta de un software que le permita a la entidad extraer una información dinámica que sirva como insumo para la toma de decisiones. 
- Disminución del personal, lo que ha generado mayor carga laboral a los profesionales y colaboradores que integran las dependencias, afectando continudad en el los procesos y la nosostenibilidad de la operación. 
</t>
  </si>
  <si>
    <t xml:space="preserve">-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t>
  </si>
  <si>
    <t xml:space="preserve">- Pérdida de credibilidad en el reporte de estados financieros de la entidad.
- Incumplimiento normativo en el registro de información.
- Inoportunidad en la disponibilidad de información. 
- Sanciones por parte del ente de control u otro ente regulador.
- No fenecimiento de la cuenta fiscal por parte del ente de control.
</t>
  </si>
  <si>
    <t>El proceso estima que el riesgo se ubica en una zona moderado, debido a que la frecuencia con la que se realizó la actividad clave asociada al riesgo se presentó 12 veces en el último año, sin embargo, ante su materialización, podrían presentarse efectos significativos, relacionados con el incumplimiento de metas y objetivos y la afectación de la imagen a nivel distrital.</t>
  </si>
  <si>
    <t>El proceso estima que el riesgo se ubica en una zona baja, debido a que los controles establecidos son los adecuados y la calificación de los criterios es satisfactoria, ubicando el riesgo en la escala de probabilidad muy baja e impacto menor y ante su materialización, podrían disminuirse los efectos, aplicando las acciones de contingencia</t>
  </si>
  <si>
    <t xml:space="preserve">- Reportar el riesgo materializado de Posibilidad de afectación reputacional por hallazgos y sanciones impuestas por órganos de control, debido a errores (fallas o deficiencias) en el registro adecuado y oportuno de los hechos económicos de la entidad  en el informe de monitoreo a la Oficina Asesora de Planeación.
- Generar los reportes que reflejen los ajustes.
- Realizar los ajustes en los sistemas de información correspondientes.
- Generar los reportes que reflejen los ajustes.
- Actualizar el riesgo Posibilidad de afectación reputacional por hallazgos y sanciones impuestas por órganos de control, debido a errores (fallas o deficiencias) en el registro adecuado y oportuno de los hechos económicos de la entidad </t>
  </si>
  <si>
    <t>- Subdirección Financiera
- Subdirector Financiero - Profesional Especializado (Contador)
- Profesional Especializado
- Profesional Especializado
- Subdirección Financiera</t>
  </si>
  <si>
    <t>- Reporte de monitoreo indicando la materialización del riesgo de Posibilidad de afectación reputacional por hallazgos y sanciones impuestas por órganos de control, debido a errores (fallas o deficiencias) en el registro adecuado y oportuno de los hechos económicos de la entidad 
- Decisión de realizar el ajuste de acuerdo al grado de complejidad
- Comprobante contable - aplicativo correspondiente
- Balance de prueba ajustado
- Riesgo de Posibilidad de afectación reputacional por hallazgos y sanciones impuestas por órganos de control, debido a errores (fallas o deficiencias) en el registro adecuado y oportuno de los hechos económicos de la entidad , actualizado.</t>
  </si>
  <si>
    <t>Se cambió la DOFA_ Se modificó el objetivo estratégico en el marco de la nueva plataforma estratégica de la entidad. Resolución 630 de 2024</t>
  </si>
  <si>
    <t>María Carolina Cardenas Villamil</t>
  </si>
  <si>
    <t>Ivan Javier Gómez</t>
  </si>
  <si>
    <t>CREADO
Gestión Financiera_2023</t>
  </si>
  <si>
    <t>CONTROL DE CAMBIOS
Conforme al memorando 3-2022-35244 del 12 de diciembre de 2022, se realizó el cargue de este riesgo en DARUMA con las siguientes novedades: 
•	Aspectos: Identificación del riesgo
•	Cambios: Se ajusta el objetivo y el alcance del proceso.
•	Memorando:</t>
  </si>
  <si>
    <t>Posibilidad de afectación reputacional por  hallazgos y sanciones impuestas por órganos de control, debido a errores (fallas o deficiencias) al gestionar los Certificados de Disponibilidad Presupuestal y de Registro Presupuestal</t>
  </si>
  <si>
    <t>EYADP-G134</t>
  </si>
  <si>
    <t xml:space="preserve">-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t>
  </si>
  <si>
    <t>El proceso estima que el riesgo se ubica en Alto, debido a que la frecuencia con la que se realizó la actividad clave asociada al riesgo se presentó 2841 veces en el último año, sin embargo, ante su materialización, podrían presentarse efectos significativos, relacionados con el incumplimiento de metas y objetivos y la afectación de la imagen a nivel distrital y sanción por parte del ente de control u otro ente regulador.</t>
  </si>
  <si>
    <t>El proceso estima que el riesgo se ubica en una zona baja, debido a que los controles establecidos son los adecuados y la calificación de los criterios es satisfactoria, ubicando el riesgo en la escala de probabilidad muy baja e impacto menor y ante su materialización, podrían disminuirse los efectos, aplicando las acciones de contingencia.</t>
  </si>
  <si>
    <t>- Reportar el riesgo materializado de Posibilidad de afectación reputacional por  hallazgos y sanciones impuestas por órganos de control, debido a errores (fallas o deficiencias) al gestionar los Certificados de Disponibilidad Presupuestal y de Registro Presupuestal en el informe de monitoreo a la Oficina Asesora de Planeación.
- Informar a la dependencia solicitante el error presentado en la expedición del CDP.
- Anular, sustituir, cancelar el certificado de CDP
- Actualizar el riesgo Posibilidad de afectación reputacional por  hallazgos y sanciones impuestas por órganos de control, debido a errores (fallas o deficiencias) al gestionar los Certificados de Disponibilidad Presupuestal y de Registro Presupuestal</t>
  </si>
  <si>
    <t>- Subdirección Financiera
- Subdirector Financiero - Profesional Universitario - Técnico Operativo
- Subdirector Financiero - Profesional Universitario - Técnico Operativo
- Subdirección Financiera</t>
  </si>
  <si>
    <t>- Reporte de monitoreo indicando la materialización del riesgo de Posibilidad de afectación reputacional por  hallazgos y sanciones impuestas por órganos de control, debido a errores (fallas o deficiencias) al gestionar los Certificados de Disponibilidad Presupuestal y de Registro Presupuestal
- Correo electrónico
- Certificado nuevo
- Riesgo de Posibilidad de afectación reputacional por  hallazgos y sanciones impuestas por órganos de control, debido a errores (fallas o deficiencias) al gestionar los Certificados de Disponibilidad Presupuestal y de Registro Presupuestal, actualizado.</t>
  </si>
  <si>
    <t>Coordinar las actividades necesarias para garantizar el pago de las obligaciones adquiridas por la Secretaria General de conformidad con las normas vigentes</t>
  </si>
  <si>
    <t>EYADP-G135</t>
  </si>
  <si>
    <t xml:space="preserve">Posibilidad de afectación económica (o presupuestal) por sanción moratoria o pago de  intereses, debido a errores (fallas o deficiencias) en el pago oportuno de las obligaciones adquiridas por la Secretaria General            </t>
  </si>
  <si>
    <t>Muy alta (5)</t>
  </si>
  <si>
    <t>El proceso estima que el riesgo se ubica en Alto, debido a que la frecuencia con la que se realizó la actividad clave asociada al riesgo se presentó 7949 veces en el último año, sin embargo, ante su materialización, podrían presentarse efectos significativos, relacionados con el incumplimiento de metas y objetivos y la afectación de la imagen a nivel distrital y sanción por parte del ente de control u otro ente regulador.</t>
  </si>
  <si>
    <t xml:space="preserve">- Reportar el riesgo materializado de Posibilidad de afectación económica (o presupuestal) por sanción moratoria o pago de  intereses, debido a errores (fallas o deficiencias) en el pago oportuno de las obligaciones adquiridas por la Secretaria General             en el informe de monitoreo a la Oficina Asesora de Planeación.
- Verificar la conformidad de los documentos soporte de pago y solicita a la dependencia los ajustes que se requieran. Una vez subsanado aplica el procedimiento de acuerdo con los lineamientos  impartidos por la secretaria general y  la secretaria de hacienda distrital
- Informar a la dependencia cuando se generen intereses moratorios por cuentas por pagar radicadas
- Actualizar el riesgo Posibilidad de afectación económica (o presupuestal) por sanción moratoria o pago de  intereses, debido a errores (fallas o deficiencias) en el pago oportuno de las obligaciones adquiridas por la Secretaria General            </t>
  </si>
  <si>
    <t>- Ejecución y administración de procesos
- Subdirector Financiero - Equipo de trabajo del proceso
- Subdirector Financiero - Equipo de trabajo del proceso
- Ejecución y administración de procesos</t>
  </si>
  <si>
    <t>- Reporte de monitoreo indicando la materialización del riesgo de Posibilidad de afectación económica (o presupuestal) por sanción moratoria o pago de  intereses, debido a errores (fallas o deficiencias) en el pago oportuno de las obligaciones adquiridas por la Secretaria General            
- Documentos soportes y registros en el sistema Bogdata
- Memorando o correo electrónico informando los intereses moratorios generados
- Riesgo de Posibilidad de afectación económica (o presupuestal) por sanción moratoria o pago de  intereses, debido a errores (fallas o deficiencias) en el pago oportuno de las obligaciones adquiridas por la Secretaria General            , actualizado.</t>
  </si>
  <si>
    <t>Coordinar las actividades necesarias para garantizar el pago de las obligaciones adquiridas por la Secretaría General, de conformidad con las normas vigentes.</t>
  </si>
  <si>
    <t>FI-C014</t>
  </si>
  <si>
    <t xml:space="preserve">Posibilidad de afectación reputacional por hallazgos y sanciones impuestas por órganos de control, debido a realizar cobros indebidos en el pago de las cuentas de cobro, no realizar descuentos o pagar valores superiores en beneficio propio o de un tercero a que no hay lugar  </t>
  </si>
  <si>
    <t>El proceso estima que el riesgo se ubica en una zona extremo, debido a que el riesgo no se ha materializado en los últimos cuatro años, sin embargo, ante su materialización, podrían presentarse los efectos significativos, señalados en la encuesta del Departamento Administrativo de la Función Pública.</t>
  </si>
  <si>
    <t>El proceso estima que el riesgo se ubica en una zona extrema, debido a que los controles establecidos son los adecuados y la calificación de los criterios es satisfactoria, ubicando el riesgo en la escala de probabilidad muy baja y ante su materialización, podrían disminuirse los efectos, aplicando las acciones de contingencia, sin embargo, el impacto no disminuye en riesgos de corrupción.</t>
  </si>
  <si>
    <t xml:space="preserve">- Realizar capacitaciones en materia tributaria a supervisores y personal que interviene en la ejecución y trámite de pago de los contratos que implican intermediación y conceptos de reembolso en los ítems no tarifarios.
- Actualizar (en el sistema de gestión de calidad) el procedimiento “PR-333  Gestión de pagos” a fin de puntualizar el manejo tributario relacionado con deducciones de estampillas y retención de ICA.
</t>
  </si>
  <si>
    <t xml:space="preserve">- Subdirector Financiero
- Subdirector Financiero
</t>
  </si>
  <si>
    <t xml:space="preserve">PA250-054 </t>
  </si>
  <si>
    <t>1396
1397</t>
  </si>
  <si>
    <t xml:space="preserve">03/02/2025
17/02/2025
</t>
  </si>
  <si>
    <t xml:space="preserve">28/11/2025
30/06/2025
</t>
  </si>
  <si>
    <t xml:space="preserve">- Reportar el presunto hecho de Posibilidad de afectación reputacional por hallazgos y sanciones impuestas por órganos de control, debido a realizar cobros indebidos en el pago de las cuentas de cobro, no realizar descuentos o pagar valores superiores en beneficio propio o de un tercero a que no hay lugar   al operador disciplinario, y a la Oficina Asesora de Planeación en el informe de monitoreo en caso que tenga fallo.
- Solicitar ante la Tesorería Distrital la liquidación de los valores no descontados, intereses de mora y sanción (si hay lugar) correspondientes.
- Expedir el recibo de código de barras a través del aplicativo de Tesorera Distrital de conceptos varios, generando los valores a consignar.
- Realizar la consignación de los valores pendientes y remitir al expediente de contratación.
- Realizar el registro contable de los reintegros.
- Actualizar el riesgo Posibilidad de afectación reputacional por hallazgos y sanciones impuestas por órganos de control, debido a realizar cobros indebidos en el pago de las cuentas de cobro, no realizar descuentos o pagar valores superiores en beneficio propio o de un tercero a que no hay lugar  </t>
  </si>
  <si>
    <t>- Subdirección Financiera
- Subdirector Financiero
- Subdirector Financiero
- Subdirector Financiero
- Profesional de la Subdirección Financiera
- Subdirección Financiera</t>
  </si>
  <si>
    <t>- Notificación realizada del presunto hecho de Posibilidad de afectación reputacional por hallazgos y sanciones impuestas por órganos de control, debido a realizar cobros indebidos en el pago de las cuentas de cobro, no realizar descuentos o pagar valores superiores en beneficio propio o de un tercero a que no hay lugar   al operador disciplinario, y reporte de monitoreo a la Oficina Asesora de Planeación en caso que el riesgo tenga fallo definitivo.
- Oficio a la Tesorería Distrital solicitando la liquidación de los valores no descontados, intereses de mora y sanción (si hay lugar) correspondientes.
- Recibo de código de barras a través del aplicativo de Tesorera Distrital de conceptos varios.
- Recibo de consignación y oficio o memorando enviado a la Dirección de contratación.
- Registro en el aplicativo contable.
- Riesgo de Posibilidad de afectación reputacional por hallazgos y sanciones impuestas por órganos de control, debido a realizar cobros indebidos en el pago de las cuentas de cobro, no realizar descuentos o pagar valores superiores en beneficio propio o de un tercero a que no hay lugar  , actualizado.</t>
  </si>
  <si>
    <t xml:space="preserve">Se cambió la DOFA y se modificó el objetivo estratégico en el marco de la nueva plataforma estratégica de la entidad. Resolución 630 de 2024,se incluyó acción preventiva
Se crea plan de mejoramiento </t>
  </si>
  <si>
    <t>Garantizar el registro adecuado y oportuno de los hechos económicos de la Entidad, que permite elaborar y presentar los estados financieros.</t>
  </si>
  <si>
    <t>FI-C015</t>
  </si>
  <si>
    <t xml:space="preserve">Posibilidad de afectación reputacional por  hallazgos y sanciones impuestas por órganos de control, debido a uso indebido de información privilegiada para el inadecuado registro de los hechos económicos, con el fin de obtener beneficios propios o de terceros  </t>
  </si>
  <si>
    <t xml:space="preserve">- Direccionamiento Estratégico
- Gestión de Recursos Físicos
- Gestión Estratégica de Talento Humano
- Contratación
</t>
  </si>
  <si>
    <t xml:space="preserve">- Actualizar procedimiento Gestión Contable 2211400-PR-025, con el fin de fortalecer las actividades de control
</t>
  </si>
  <si>
    <t xml:space="preserve">- Subdirector Financiero
</t>
  </si>
  <si>
    <t xml:space="preserve">Falta crear plan de mejoramiento en Daruma para esta riesgos de corrucpión ID_205 </t>
  </si>
  <si>
    <t xml:space="preserve">01/02/2025
</t>
  </si>
  <si>
    <t xml:space="preserve">01/05/2025
</t>
  </si>
  <si>
    <t xml:space="preserve">- Reportar el presunto hecho de Posibilidad de afectación reputacional por  hallazgos y sanciones impuestas por órganos de control, debido a uso indebido de información privilegiada para el inadecuado registro de los hechos económicos, con el fin de obtener beneficios propios o de terceros   al operador disciplinario, y a la Oficina Asesora de Planeación en el informe de monitoreo en caso que tenga fallo.
- Realizar los ajustes correspondientes al registro contable indebido, o complementar la información que corresponda a los hechos reales.
- Reportar el registro contable para el siguiente periodo.
- Actualizar el riesgo Posibilidad de afectación reputacional por  hallazgos y sanciones impuestas por órganos de control, debido a uso indebido de información privilegiada para el inadecuado registro de los hechos económicos, con el fin de obtener beneficios propios o de terceros  </t>
  </si>
  <si>
    <t>- Subdirección Financiera
- Profesional de la Subdirección Financiera
- Profesional de la Subdirección Financiera
- Subdirección Financiera</t>
  </si>
  <si>
    <t>- Notificación realizada del presunto hecho de Posibilidad de afectación reputacional por  hallazgos y sanciones impuestas por órganos de control, debido a uso indebido de información privilegiada para el inadecuado registro de los hechos económicos, con el fin de obtener beneficios propios o de terceros   al operador disciplinario, y reporte de monitoreo a la Oficina Asesora de Planeación en caso que el riesgo tenga fallo definitivo.
- Registro contable ajustado en LIMAY.
- Comprobante de contabilidad.
- Riesgo de Posibilidad de afectación reputacional por  hallazgos y sanciones impuestas por órganos de control, debido a uso indebido de información privilegiada para el inadecuado registro de los hechos económicos, con el fin de obtener beneficios propios o de terceros  , actualizado.</t>
  </si>
  <si>
    <t>Se cambió la DOFA_ Se modificó el objetivo estratégico en el marco de la nueva plataforma estratégica de la entidad. Resolución 630 de 2024
Se creo plan de tratatmiento</t>
  </si>
  <si>
    <t>CONTROL DE CAMBIOS
Conforme al memorando 3-2022-35244 del 12 de diciembre de 2022, se realizó el cargue de este riesgo en DARUMA con las siguientes novedades: 
•	Aspectos: Identificación del riesgo y tratamiento del riesgo
•	Cambios: Se ajusta el objetivo, el alcance del proceso y se establece una acción de tratamiento.
•	Memorando:</t>
  </si>
  <si>
    <t>Gestión Jurídica</t>
  </si>
  <si>
    <t xml:space="preserve">Asesorar y representar jurídicamente a la Secretaría General de la Alcaldía Mayor Bogotá D.C. mediante el análisis, trámite, defensa y solución de asuntos de carácter jurídico que surjan en el desarrollo de las funciones.  </t>
  </si>
  <si>
    <t>Inicia con la identificación de las necesidades jurídicas de la Secretaria General, continúa con la emisión de conceptos jurídicos, la defensa extrajudicial y judicial, la elaboración o revisión de actos administrativos, la emisión de comentarios a los proyectos de Acuerdo y de Ley y la gestión de cobro persuasivo, termina con la verificación, seguimiento y mejoramiento del proceso.</t>
  </si>
  <si>
    <t>Jefe de Oficina Jurídica</t>
  </si>
  <si>
    <t>Gestionar la defensa judicial y extrajudicial de la Secretaria General</t>
  </si>
  <si>
    <t>EYADP-G129</t>
  </si>
  <si>
    <t>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t>
  </si>
  <si>
    <t xml:space="preserve">
Oficina Jurídica</t>
  </si>
  <si>
    <t xml:space="preserve">- Reducción del personal, lo que ha generado mayor carga laboral a los profesionales y colaboradores que integran el equipo de la Oficina Jurídica y retrasos en el cumplimiento de los objetivos. 
- Confusión entre normas y directrices a nivel institucional como Secretaría General y directrices a nivel Distrital
- Restraso en las respuestas que otras dependencias deben entregan a la Oficina Jurídica como insumo a los requerimientos internos y externos, lo que genera demoras en la consolidación de las respuestas  e incumplimiento de los plazos establecidos.
- Falta de monitoreo de la actualización de la normativa Distrital y de los procesos y procedimientos internos de acuerdo con las modificaciones legales recientes.
</t>
  </si>
  <si>
    <t xml:space="preserve">- Cambios en las plataformas tecnológicas que no interactúan con las anteriores, generando posibles pérdidas de información y reprocesos.
- Manifestaciones que generan alteraciones en el orden público, en las cuales se vean afectadas las instalaciones de la entidad.
- La inestabilidad de la conectividad, indisponibilidad de servidores de información y vulnerabilidad en la seguridad informática, que impiden el cumplimiento de metas. 
- Cambios en la normatividad que afecta los procesos y procedimientos establecidos.
- Constante actualización de directrices Nacionales y Distritales que no surten suficientes procesos de socialización.
</t>
  </si>
  <si>
    <t xml:space="preserve">- Eventos que afecten la situación jurídica de la organización debido al  incumplimiento o desacato de la normatividad legal que constituirían detrimento patrimonial por pago de condenas.
- Afectación reputacional por decisiones adversas que identificaron acciones u omisiones de funcionarios y/o colaboradores de la Entidad
- Hallazgos por parte de los Entes de Control
</t>
  </si>
  <si>
    <t>El proceso estima que el riesgo se ubica en una zona moderado, debido a que la frecuencia con la que se realizó la actividad clave asociada al riesgo se presentó 21 veces en el último año, sin embargo, ante su materialización, podrían presentarse efectos significativos, en el pago de indemnizaciones por acciones legales en los  procesos de defensa judicial y extrajudicial que se adelantan en la Secretaría General.</t>
  </si>
  <si>
    <t>El proceso estima que el riesgo se ubica en una zona baja, debido a que los controles establecidos son los adecuados y la calificación de los criterios es satisfactoria, ubicando el riesgo en la escala de probabilidad mas baja, y ante su materialización, podrían disminuirse los efectos, aplicando las acciones de contingencia.</t>
  </si>
  <si>
    <t>- Reportar el riesgo materializado de 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 en el informe de monitoreo a la Oficina Asesora de Planeación.
- Estudia, evalúa y analiza casos concretos, en esta instancia y evidenciará si el apoderado requirió insumos necesarios para defender los intereses de la Secretaría General y si preparó adecuada defensa
- Actualizar el riesgo 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t>
  </si>
  <si>
    <t>- 
Oficina Jurídica
- Comité de Conciliación
- 
Oficina Jurídica</t>
  </si>
  <si>
    <t>- Reporte de monitoreo indicando la materialización del riesgo de 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
- Realiza recomendaciones para prevenir la recurrencia de la causa que originó el proceso o la sentencia lo cual se consigna en el acta de Comité de Conciliación
- Riesgo de 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 actualizado.</t>
  </si>
  <si>
    <t xml:space="preserve">Se ajustó el DOFA conforme al nuevo contexto estratégico de la entidad.
Se ajustaron las causas internas, externas y consecuencias.
Se ajustó el objetivo estratégico asociado, conforme con la nueva plataforma estratégica de la entidad.
</t>
  </si>
  <si>
    <t>Maria Camila Barrera</t>
  </si>
  <si>
    <t>Paulo Ernesto Realpe</t>
  </si>
  <si>
    <t>CREADO
Gestión Jurídica_2023</t>
  </si>
  <si>
    <t>CONTROL DE CAMBIOS
Conforme al memorando 3-2022-34225 del 2 de diciembre de 2022, se realizó el cargue de este riesgo en DARUMA con las siguientes novedades: 
•	Aspectos: Identificación del riesgo, análisis antes de controles y análisis de controles
•	Cambios: Se ajustó el número de veces que se ejecuta la actividad clave  en un periodo de un año. Se ajustaron los controles de conformidad con la versión 8 del procedimiento PR-355 "Gestión Jurídica para la Defensa de los Intereses de la Secretaría General".
•	Memorando:</t>
  </si>
  <si>
    <t>Elaborar y revisar los actos administrativos que deba suscribir la entidad</t>
  </si>
  <si>
    <t>EYADP-G130</t>
  </si>
  <si>
    <t>Posibilidad de afectación reputacional por interposición de demandas y emisión de decisiones contrarias a los intereses de la Secretaría General, debido a errores (fallas o deficiencias) en la emisión de actos administrativos de carácter general</t>
  </si>
  <si>
    <t xml:space="preserve">- Falta de monitoreo de la actualización  de la normativa Distrital y de los procesos y procedimientos internos de acuerdo con las modificaciones legales recientes.
- Disminución del personal, lo que ha generado mayor carga laboral a los profesionales y colaboradores que integran las dependencias y retrasos en el cumplimiento de los objetivos.
- Restraso en las respuestas que otras dependencias deben entregan a la Oficina Jurídica como insumo a los requerimientos internos y externos, lo que genera demoras en la consolidación de las respuestas  e incumplimiento de los plazos establecidos.
- Falta de información allegada dentro de los antecedentes del acto administrativo que puede llegar a generar análisis incompleto.
- Confusión entre normas y directrices a nivel institucional como Secretaría General y directrices a nivel Distrital
</t>
  </si>
  <si>
    <t xml:space="preserve">- Constante actualización de directrices Nacionales y Distritales que no surten suficientes procesos de socialización.
- La inestabilidad de la conectividad, indisponibilidad de servidores de información y vulnerabilidad en la seguridad informática, que impiden el cumplimiento de metas. 
</t>
  </si>
  <si>
    <t xml:space="preserve">- Eventos que afecten la situación jurídica de la organización debido al  incumplimiento o desacato de la normatividad legal.
- Afectación reputacional por decisiones adversas que identificaron falta de información en la emisión de los actos administrativos de carácter general.
- Hallazgos por parte de los Entes de Control.
</t>
  </si>
  <si>
    <t>El proceso estima que el riesgo se ubica en una zona moderado, debido a que la frecuencia con la que se realizó la actividad clave asociada al riesgo se presentó 1304 veces en el último año, sin embargo, ante su materialización, podrían presentarse efectos significativos como la posible revocatoria de actos administrativos debido a su falta de legalidad.</t>
  </si>
  <si>
    <t>El proceso estima que el riesgo se ubica en una zona moderada, teniendo en cuenta que  al evaliuar los controles, la escala de probabilidad es media y el impacto es menor, no obstante, ante su materialización, podrían disminuirse los efectos, aplicando las acciones de contingencia.</t>
  </si>
  <si>
    <t xml:space="preserve">- Socializar el procedimiento Elaboración o revisión de actos administrativos (4203000-PR-357), con el equipo de la Oficina Jurídica.
</t>
  </si>
  <si>
    <t xml:space="preserve">- Jefe Oficina Juridica
</t>
  </si>
  <si>
    <t>PA250-013</t>
  </si>
  <si>
    <t>- Reportar el riesgo materializado de Posibilidad de afectación reputacional por interposición de demandas y emisión de decisiones contrarias a los intereses de la Secretaría General, debido a errores (fallas o deficiencias) en la emisión de actos administrativos de carácter general en el informe de monitoreo a la Oficina Asesora de Planeación.
- Reportar a la Oficina de Control Interno Disciplinario la situación presentada
- Revisar, analizar y evaluar en el Comité de conciliación el caso presentado que genero la materialización del riesgo.
- Emitir acto administrativo subsanando el error presentado o confirmando la actuación administrativa.	
- Actualizar el riesgo Posibilidad de afectación reputacional por interposición de demandas y emisión de decisiones contrarias a los intereses de la Secretaría General, debido a errores (fallas o deficiencias) en la emisión de actos administrativos de carácter general</t>
  </si>
  <si>
    <t>- Oficina Jurídica
- Jefe de la Oficina Jurídica
- Jefe de la Oficina Jurídica
- Jefe de la Oficina Jurídica
- Oficina Jurídica</t>
  </si>
  <si>
    <t>- Reporte de monitoreo indicando la materialización del riesgo de Posibilidad de afectación reputacional por interposición de demandas y emisión de decisiones contrarias a los intereses de la Secretaría General, debido a errores (fallas o deficiencias) en la emisión de actos administrativos de carácter general
- Correo electrónico
- Acta de comité de conciliación
- Acto administrativo dando alcance a la respuesta emitida por la entidad.
- Riesgo de Posibilidad de afectación reputacional por interposición de demandas y emisión de decisiones contrarias a los intereses de la Secretaría General, debido a errores (fallas o deficiencias) en la emisión de actos administrativos de carácter general, actualizado.</t>
  </si>
  <si>
    <t>Se ajustó el DOFA conforme al nuevo contexto estratégico de la entidad.
Se ajustó el objetivo estratégico asociado, conforme con la nueva plataforma estratégica de la entidad.
Se ajustó la calificación de la probabilidad e impacto y la redacción de la valoración obtenida antes de controles.
Se ajustaron los controles preventivos y detectivos.
Se ajusta la explicación de la valoración obtenida después de controles.
Se formula acción de tratamiento para el riesgo.</t>
  </si>
  <si>
    <t>Establecimiento de controles
Evaluación de controles
Tratamiento del riesgo</t>
  </si>
  <si>
    <t>Se actualizó el control preventivo y correctivo, conforme a la actualización efectuada al procedimiento "Elaboración o revisión de actos
administrativos (4203000-PR-357) versión 08.
Se actualizan las acciones de contingencia, en coherrencia con la actialización del control correctivo.
Rad_ 3-2025-15517</t>
  </si>
  <si>
    <t>CONTROL DE CAMBIOS
Conforme al memorando 3-2022-34225 del 2 de diciembre de 2022, se realizó el cargue de este riesgo en DARUMA con las siguientes novedades: 
•	Aspectos: Análisis antes de controles y análisis de controles
•	Cambios: Se ajustó el número de veces que se ejecuta la actividad clave  en un periodo de un año. Se ajustaron los controles de conformidad con la nueva versión del procedimiento 4203000-PR-357 "Elaboración o revisión de actos administrativos".
•	Memorando:</t>
  </si>
  <si>
    <t>Emitir los conceptos jurídicos que sean competencia de la Secretaria General, o que surjan en desarrollo de sus funciones</t>
  </si>
  <si>
    <t>EYADP-G131</t>
  </si>
  <si>
    <t xml:space="preserve">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t>
  </si>
  <si>
    <t xml:space="preserve">- Falta de monitoreo de la actualización  de la normativa Distrital y de los procesos y procedimientos internos de acuerdo con las modificaciones legales recientes.
- Confusión entre normas y directrices a nivel institucional como Secretaría General y directrices a nivel Distrital
- Restraso en las respuestas que otras dependencias deben entregan a la Oficina Jurídica como insumo a los requerimientos internos y externos, lo que genera demoras en la consolidación de las respuestas  e incumplimiento de los plazos establecidos.
- Falta de información allegada dentro de los antecedentes del conceptos y/o consultas que puede llegar a generar análisis incompleto.
</t>
  </si>
  <si>
    <t xml:space="preserve">- Constante actualización de directrices Nacionales y Distritales que no surten suficientes procesos de socialización.
- Falta de recursos que podría darse por los recortes presupuestales, humanos y técnicos que influirían directamente en la no sostenibilidad en el tiempo de los programas e iniciativas de los proyectos de inversión y en los servicios
</t>
  </si>
  <si>
    <t xml:space="preserve">- Eventos que afecten la situación jurídica de la organización debido al  incumplimiento o desacato de la normatividad legal.
- Imagen institucional afectada por falta de información en la emisión de los conceptos y/o consultas.
- Hallazgos por parte de los Entes de Control.
</t>
  </si>
  <si>
    <t>El proceso estima que el riesgo se ubica en una zona moderada, debido a que la frecuencia con la que se realizó la actividad clave asociada al riesgo se presentó 10 veces en el último año, sin embargo, ante su materialización, podrían presentarse efectos significativos ante la emisión de conceptos que no se ajusten adecuadamente a la normatividad vigente.</t>
  </si>
  <si>
    <t>El proceso estima que el riesgo se ubica en una zona moderada, teniendo en cuenta que al evaluar los controles la escala de probabilidad es baja y el impacto es menor, no obstante, ante su materialización, podrían disminuirse los efectos, aplicando las acciones de contingencia.</t>
  </si>
  <si>
    <t xml:space="preserve">- Realizar seguimiento a la completitud de la información anexa a las solicitudes de conceptos recibidas a través del Sistema Integrado de Gestión Documental -SIGA- o por el Sistema Distrital para la Gestión de Peticiones Ciudadanas –Bogotá te escucha.
</t>
  </si>
  <si>
    <t>PA250-014</t>
  </si>
  <si>
    <t xml:space="preserve">- Reportar el riesgo materializado de 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en el informe de monitoreo a la Oficina Asesora de Planeación.
- Devolver al profesional de la Oficina Asesora Jurídica para que realice los ajustes correspondientes, lo cual se consigna en el proyecto de concepto o consulta.
- Actualizar el riesgo 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t>
  </si>
  <si>
    <t>- Oficina Jurídica
- Jefe de la Oficina Jurídica
- Oficina Jurídica</t>
  </si>
  <si>
    <t>- Reporte de monitoreo indicando la materialización del riesgo de 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 Proyecto de concepto o consulta con observaciones
- Riesgo de 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 actualizado.</t>
  </si>
  <si>
    <t>Se ajustó el DOFA conforme al nuevo contexto estratégico de la entidad.
Se ajustó el objetivo estratégico asociado, conforme con la nueva plataforma estratégica de la entidad.
Se ajustó la calificación de la probabilidad e impacto y la redacción de la valoración obtenida antes de controles.
Se ajustaron los controles preventivos y detectivos de acuerdo con la actulización del procedimiento Emisión de Conceptos Jurídicos (4203000-PR-354).
Se ajusta la explicación de la valoración obtenida después de controles.
Se formula acción de tratamiento para el riesgo.</t>
  </si>
  <si>
    <t>CONTROL DE CAMBIOS
Conforme al memorando 3-2022-34225 del 2 de diciembre de 2022, se realizó el cargue de este riesgo en DARUMA con las siguientes novedades: 
•	Aspectos: Análisis antes de controles
•	Cambios: Se ajustó el número de veces que se ejecuta la actividad clave en el periodo de un año.
•	Memorando:</t>
  </si>
  <si>
    <t>FI-C017</t>
  </si>
  <si>
    <t>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t>
  </si>
  <si>
    <t xml:space="preserve">Oficina Jurídica </t>
  </si>
  <si>
    <t xml:space="preserve">- Falta de monitoreo de la actualización  de la normativa Distrital y de los procesos y procedimientos internos de acuerdo con las modificaciones legales recientes.
- Confusión entre normas y directrices a nivel institucional como Secretaría General y directrices a nivel Distrital
- Restraso en las respuestas que otras dependencias deben entregan a la Oficina Jurídica como insumo a los requerimientos internos y externos, lo que genera demoras en la consolidación de las respuestas  e incumplimiento de los plazos establecidos.
</t>
  </si>
  <si>
    <t xml:space="preserve">- Constante actualización de directrices Nacionales y Distritales que no surten suficientes procesos de socialización. 
-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</si>
  <si>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 xml:space="preserve">- Eventos que afecten la situación jurídica de la organización debido al  incumplimiento o desacato de la normatividad legal que constituirían detrimento patrimonial por pago de condenas.
- Imagen institucional afectada por reclamaciones de los grupos de valor o partes interesadas.
- Hallazgos por parte de los Entes de Control.
</t>
  </si>
  <si>
    <t xml:space="preserve">- Verificar que los contratistas y funcionarios públicos responsables de ejercer la defensa judicial de la Entidad, diligencien y registren en SIDEAP y SIGEPII el formato de publicación y divulgación proactiva de la Declaración de Bienes y Rentas, Registro de Conflicto de Interés y Declaración del Impuesto sobre la Renta y Complementarios. Ley 2013 del 30 de diciembre de 2019, en el cual de manera expresa señalen que en ejecución de sus actividades no presentan conflicto de intereses.
</t>
  </si>
  <si>
    <t xml:space="preserve">- Jefe de Oficina Jurídica 
</t>
  </si>
  <si>
    <t xml:space="preserve">PA250-015 </t>
  </si>
  <si>
    <t xml:space="preserve">28/04/2025
</t>
  </si>
  <si>
    <t>- Reportar el presunto hecho de 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al operador disciplinario, y a la Oficina Asesora de Planeación en el informe de monitoreo en caso que tenga fallo.
- Estudia, evalúa y analiza el caso concreto, en esta instancia se evidenciará las causas que originaron la condena, si el apoderado preparó adecuada defensa y si el área técnica aportó elementos para el ejercicio de defensa, según las consideraciones del operador judicial, lo cual se consigna en el acta de Comité de Conciliación
- Estudia, evalúa y analiza el caso, realiza recomendaciones para prevenir la recurrencia de la causa que originó el proceso o la sentencia lo cual se consigna en el acta de Comité de Conciliación
- Actualizar el riesgo 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t>
  </si>
  <si>
    <t xml:space="preserve">- Oficina Jurídica 
- Comité de Conciliación 
- Comité de Conciliación 
- Oficina Jurídica </t>
  </si>
  <si>
    <t>- Notificación realizada del presunto hecho de 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al operador disciplinario, y reporte de monitoreo a la Oficina Asesora de Planeación en caso que el riesgo tenga fallo definitivo.
- Acta del Comité de Conciliación 
- Acta del Comité de Conciliación 
- Riesgo de 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actualizado.</t>
  </si>
  <si>
    <t>Se ajustó el DOFA conforme al nuevo contexto estratégico de la entidad.
Se ajustó el objetivo estratégico asociado, conforme con la nueva plataforma estratégica de la entidad.
Se ajustaron los controles preventivos y detectivos.
Se formula acción de tratamiento para el riesgo.</t>
  </si>
  <si>
    <t>CONTROL DE CAMBIOS
Conforme al memorando 3-2022-34225 del 2 de diciembre de 2022, se realizó el cargue de este riesgo en DARUMA con las siguientes novedades: 
•	Aspectos: Identificación del riesgo, análisis de controles y tratamiento del riesgo
•	Cambios: Se ajusta la actividad clave asociada al riesgo. Se ajustaron los controles de conformidad con la nueva versión del procedimiento PR-355 "Gestión Jurídica para la Defensa de los Intereses de la Secretaría General". Se ajustó el plan de contingencia para el riesgo identificado. Se definió la acción de tratamiento a 2023.
•	Memorando:</t>
  </si>
  <si>
    <t>Gobierno Abierto y Relacionamiento con la Ciudadanía</t>
  </si>
  <si>
    <t>Gestionar estrategias, lineamientos y proyectos en materia de servicio al ciudadano, gobierno abierto y transformación digital de la Secretaría General y en las entidades distritales mediante los instrumentos de planeación y seguimiento para fortalecer el relacionamiento entre las instituciones de la Administración Distrital y la ciudadanía, así como el aprovechamiento de las tecnologías permitiendo el mejoramiento de las capacidades ciudadanas para un territorio inteligente.</t>
  </si>
  <si>
    <t>Inicia con la formulación de las estrategias, lineamientos y proyectos en materia de servicio al ciudadano, gobierno abierto y transformación digital, continua con su implementación en la Secretaría General, así como el acompañamiento de Gobierno Abierto y transformación digital en las entidades distritales y finaliza con el seguimiento al cumplimiento de las mismas.</t>
  </si>
  <si>
    <t>Subsecretario(a) de Servicio a la Ciudadanía y Jefe de Oficina de Alta Consejería Distrital de Tecnologías de Información y Comunicaciones –TIC</t>
  </si>
  <si>
    <t>Desarrollar estrategias y proyectos en materia de servicio a la ciudadanía, transparencia, gobierno abierto y transformación digital de la Secretaría General.
Componente (Productos): Documentos de planeación</t>
  </si>
  <si>
    <t>DAAFEE-G003</t>
  </si>
  <si>
    <t>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t>
  </si>
  <si>
    <t>Dirección del Sistema Distrital de Servicio a la Ciudadanía</t>
  </si>
  <si>
    <t xml:space="preserve">- Fallas en el funcionamiento de plataformas tecnológicas que soportan los canales de atención a la ciudadanía
- Fallas de conectividad e interoperabilidad.
</t>
  </si>
  <si>
    <t xml:space="preserve">- Manifestaciones que generan alteraciones en el orden público, en las cuales se vean afectadas las instalaciones de la entidad.
</t>
  </si>
  <si>
    <t xml:space="preserve">- Pérdida de credibilidad y de confianza que dificulte el ejercicio de las funciones de la Secretaría General. 
- Incremento en las peticiones de la ciudadanía en relación con el servicio prestado en la Red CADE.
- Insatisfacción de la ciudadanía respecto a la prestación del servicio.
- Incumplimiento de las obligaciones con las entidades participes en los canales de la Red CADE.
- Falta de disponibilidad y oportunidad en la información a entregar en la prestación del servicio
- Incumplimiento de objetivos y metas institucionales.
</t>
  </si>
  <si>
    <t>5.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t>
  </si>
  <si>
    <t xml:space="preserve">- Información general y orientación de Trámites y Servicios a la ciudadanía en los canales de atención de la Red CADE (Servicio)
- Soporte funcional del Sistema Distrital para la Gestión de peticiones Ciudadana s (Servicio)
</t>
  </si>
  <si>
    <t>8129 Optimización del servicio a la ciudadanía para aumentar la confianza en la administración distrital de Bogotá D.C.</t>
  </si>
  <si>
    <t xml:space="preserve">El proceso estima que el riesgo se ubica en zona moderado, debido a que la frecuencia con la que se realizó la actividad clave asociada fue a diario durante los horarios de atención de los canales de relacionamento durante el último año. No obstante, ante su materialización podrían presentarse afectaciones moderadas para el proceso. 																																		
																															</t>
  </si>
  <si>
    <t xml:space="preserve">El proceso estima que el riesgo se ubica en zona moderada, debido a que los controles establecidos son los adecuados y la calificación de criterios es satisfactoria, ubicando el riesgo en la escala de probabilidad más baja , no obstante se mantiene el impacto, y ante su materialización, podrían disminuirse los efectos, aplicando las acciones de contingencia.																							
																															</t>
  </si>
  <si>
    <t xml:space="preserve">- Plantear una herramienta que permita monitorear el funcionamiento de los canales de relacionamiento de la Red CADE en tiempo real, con el fin de detectar su no disponibilidad.
</t>
  </si>
  <si>
    <t xml:space="preserve">- Subsecretario(a) de Servicio a la Ciudadanía
</t>
  </si>
  <si>
    <t>No se ha registrado el plan en Daruma</t>
  </si>
  <si>
    <t>- Reportar el riesgo materializado de 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 en el informe de monitoreo a la Oficina Asesora de Planeación.
- Actualizar el riesgo 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t>
  </si>
  <si>
    <t>- Dirección del Sistema Distrital de Servicio a la Ciudadanía
- Dirección del Sistema Distrital de Servicio a la Ciudadanía</t>
  </si>
  <si>
    <t>- Reporte de monitoreo indicando la materialización del riesgo de 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
- Riesgo de 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 actualizado.</t>
  </si>
  <si>
    <t>Identificación del riesgo
Establecimiento de controles
Evaluación de controles
Tratamiento del riesgo</t>
  </si>
  <si>
    <t xml:space="preserve">Se ajusta identificación del riesgo conforme al nuevo análisis del contexto estratégico del proceso Gobierno Abierto y Relacionamiento 
Se actualiza objetivo estratégico asociado con la nueva plataforma estratégica.
Se ajustan los controles conforme a análisis realizado de los riesgos frente a las actividades estratégicas del proceso Gobierno Abierto y Relacionamiento con la Ciudadanía
Se define acción de tratamiento dado que no se cuenta con controles detectivos. </t>
  </si>
  <si>
    <t>Marco Aurelio Gómez</t>
  </si>
  <si>
    <t>Diana Marcela Velazco</t>
  </si>
  <si>
    <t>CREADO
Gobierno Abierto y Relacionamiento con la Ciudadanía_2023</t>
  </si>
  <si>
    <t>CONTROL DE CAMBIOS
Conforme al memorando 3-2022-34240 del 2 de diciembre de 2022, se realizó el cargue de este riesgo en DARUMA con las siguientes novedades: 
•	Aspectos: Identificación del riesgo y análisis de controles
•	Cambios: Se actualiza el contexto de la gestión del proceso, de acuerdo con las actividades definidas en el proceso Gobierno abierto y relacionamiento con la ciudadanía. Se actualizan las causas internas, externas efectos según el análisis DOFA del nuevo proceso. Se ajusta la redacción del riesgo en cuanto a las causas inmediata y raíz, ajustándolas para especificar que corresponde al soporte funcional del sistema distrital para la gestión de peticiones. Se ajustan los controles detectivos y preventivos, acorde con la actualización del procedimiento Administración del Modelo Multicanal de Relacionamiento con la Ciudadanía (2213300-PR-036)  Versión 16. Se ajustan los responsables que autorizan su ejecución, considerando que el procedimiento fue trasladado a la Dirección del Sistema Distrital de Servicio a la Ciudadanía; así  mismo, las fuentes de información y evidencias de conformidad. Se ajustan los controles correctivos acorde con el nombre del nuevo proceso.
•	Memorando:</t>
  </si>
  <si>
    <t>Desarrollar estrategias y proyectos en materia de servicio a la ciudadanía, transparencia, gobierno abierto y transformación digital de la Secretaría General</t>
  </si>
  <si>
    <t>FI-C034</t>
  </si>
  <si>
    <t>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t>
  </si>
  <si>
    <t xml:space="preserve">- Manejo diferenciado de las estrategias de servicio en cada punto de la Red CADE. 
- Debilidades en la divulgación en todos los niveles de la Organización, frente a la operatividad del canal de atención. 
- Comprensión del alcance y conductas asociadas a los valores del servicio público. 
- Debilidades en el entrenamiento y reentrenamiento en el puesto de trabajo al personal que participa en la prestación del servicio de Información general y orientación a la ciudadanía en Trámites y Servicios disponibles en los canales de atención de la Red CADE.
</t>
  </si>
  <si>
    <t xml:space="preserve">- Debilidades en la atención de contingencias por parte de las entidades que tienen presencia en la Red CADE. 
- Existencia de facilitadores de trámites fuera de los puntos de la Red CADE. 
- Presiones o motivaciones de los ciudadanos que incitan al servidor público a realizar conductas contrarias al deber ser. 
</t>
  </si>
  <si>
    <t xml:space="preserve">- Pérdida de credibilidad y de confianza que dificulte el ejercicio de las funciones de la Secretaría General. 
- Intervenciones o hallazgos por partes de entes de control u otro ente regulador, interno o externo.
- Incumplimiento de objetivos y metas institucionales.
</t>
  </si>
  <si>
    <t xml:space="preserve">- Información general y orientación de Trámites y Servicios a la ciudadanía en los canales de atención de la Red CADE (Servicio)
</t>
  </si>
  <si>
    <t>El proceso estima que el riesgo se ubica en una zona alta, debido a que hubo un posible hecho de materialización del riesgo en los últimos dos años, sin embargo, si bien la posible materialización, no tuvo efectos significativos podrían presentarse conforme a lo señalado en la encuesta del Departamento Administrativo de la Función Pública.</t>
  </si>
  <si>
    <t>El proceso estima que el riesgo se ubica en una zona alta, debido a que los controles establecidos son los adecuados y la calificación de los criterios es satisfactoria, ubicando el riesgo en la escala de probabilidad más baja, y ante su materialización, podrían disminuirse los efectos, aplicando las acciones de contingencia, sin embargo, el impacto no disminuye en riesgos de corrupción.</t>
  </si>
  <si>
    <t xml:space="preserve">- Sensibilizar a los servidores y servidoras, así como contratistas de la Dirección del Sistema Distrital de Servicio a la Ciudadanía acerca de los conceptos establecidos en el Código Disciplinario Único, así como en los valores que componen el Código de Integridad. 
- Realizar campañas dirigidas a la ciudadanía relacionadas con la gratuidad del servicio de Información general y orientación en Trámites y Servicios disponibles en los canales de atención de la Red CADE
</t>
  </si>
  <si>
    <t xml:space="preserve">- Gestores de transparencia e integridad de la Dirección del Sistema Distrital de Servicio a la Ciudadana.
- Gestor de campañas comunicacionales
</t>
  </si>
  <si>
    <t>No se ha registardo el plan en Daruma</t>
  </si>
  <si>
    <t xml:space="preserve">01/04/2025
01/04/2025
</t>
  </si>
  <si>
    <t>- Reportar el presunto hecho de 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 al operador disciplinario, y a la Oficina Asesora de Planeación en el informe de monitoreo en caso que tenga fallo.
- Realizar sensibilización a los servidores(as) públicos y contratistas de la Dirección del Sistema Distrital de Servicio a la Ciudadanía sobre las consecuencias disciplinarias que acarrea la exigencia o aceptación de un beneficio económico personal por la prestación del servicio.
- Actualizar el riesgo 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t>
  </si>
  <si>
    <t>- Dirección del Sistema Distrital de Servicio a la Ciudadanía
- Gestor de integridad
- Dirección del Sistema Distrital de Servicio a la Ciudadanía</t>
  </si>
  <si>
    <t>- Notificación realizada del presunto hecho de 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 al operador disciplinario, y reporte de monitoreo a la Oficina Asesora de Planeación en caso que el riesgo tenga fallo definitivo.
- Evidencias de sensibilización realizada a los servidores(as) públicos y contratistas de la Dirección del Sistema Distrital de Servicio a la Ciudadanía sobre las consecuencias disciplinarias que acarrea la exigencia o aceptación de un beneficio económico personal por la prestación del servicio.
- Riesgo de 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 actualizado.</t>
  </si>
  <si>
    <t>Se actualiza objetivo estratégico asociado con la nueva plataforma estratégica y el contexto estratégico.
Se ajustan los controles conforme a análisis realizado de los riesgos frente a las actividades estratégicas del proceso Gobierno Abierto y Relacionamiento con la Ciudadanía.
Se define acción de tratamiento para evitar la materialización del riesgo</t>
  </si>
  <si>
    <t>Identificación del riesgo
Análisis antes de controles	
Establecimiento de controles
Evaluación de controles
Tratamiento del riesgo</t>
  </si>
  <si>
    <t>Identificación del Riesgo: se realizó la actualización de la Matriz DOFA y se cambió la Descripción del Riesgo.
Se ajustan las causas internas y externas
Análisis antes de controles: se ajustó la calificación de la probabilidad e impacto
Se ajustó la Explicación de la valoración obtenida.
Establecimiento de controles: Se ajustaron los controles preventivos, detectivos y correctivos quedando de la siguiente manera:
Detectivos (2)
Correctivos (1)
Evaluación de controles: se evalúan nuevamente los controles conforme a su actualización.
Tratamiento del Riesgo: Se creó nuevo plan de tratamiento para la vigencia 2025.
Tratamiento de contingencia: Se incluye una actividad al plan de tratamiento de cotingencia para la vigencia 2025.
(Rad: 3-2025-9635 del 09/04/2025)</t>
  </si>
  <si>
    <t>CONTROL DE CAMBIOS
Conforme al memorando 3-2022-34240 del 2 de diciembre de 2022, se realizó el cargue de este riesgo en DARUMA con las siguientes novedades: 
•	Aspectos: Identificación del riesgo, análisis de controles y tratamiento del riesgo
•	Cambios: Se actualiza el contexto de la gestión del proceso, de acuerdo con las actividades definidas en el proceso Gobierno abierto y relacionamiento con la ciudadanía. Se actualizan las causas internas, externas efectos según el análisis DOFA del nuevo proceso. Se ajusta la redacción del riesgo en cuanto a las causas inmediata y raíz, modificando canales de interacción por relacionamiento. Se ajustan los controles detectivos y preventivos, acorde con la actualización del procedimiento Administración del Modelo Multicanal de Relacionamiento con la Ciudadanía (2213300-PR-036)  Versión 16. Se ajustan los controles correctivos acorde con el nombre del nuevo proceso. Se ajustan las acciones de contingencia acorde con el nombre del nuevo proceso.
•	Memorando:</t>
  </si>
  <si>
    <t>Desarrollar estrategias y proyectos en materia de servicio a la ciudadanía, transparencia, gobierno abierto y transformación digital de la Secretaría General.
Actividad (meta): Fortalecer 3 canales de relacionamiento (presencial virtual y telefónico) de la Red CADE para atender, orientar y responder a las necesidades de la población.</t>
  </si>
  <si>
    <t>EYADP-G174</t>
  </si>
  <si>
    <t>Posibilidad de afectación reputacional por información inconsistente, debido a errores (fallas o deficiencias) en el seguimiento a la gestión de las entidades participantes en los medios de interacción de la Red CADE.</t>
  </si>
  <si>
    <t xml:space="preserve">- Dificultad en la articulación de actividades comunes a las dependencias.
- Alta rotación de personal generando retrasos en la curva de aprendizaje.
- Dificultades en la transferencia de conocimiento entre los servidores que se vinculan y retiran de la entidad.
</t>
  </si>
  <si>
    <t xml:space="preserve">- La información necesaria en relación con la normatividad nacional y distrital, para el seguimiento a la gestión de las entidades participantes en las estrategias para el relacionamiento con la Ciudadanía, no es suficiente, clara, completa o de calidad.
</t>
  </si>
  <si>
    <t xml:space="preserve">- Pérdida de credibilidad y de confianza que dificulte el ejercicio de las funciones de la Secretaría General. 
- Incremento en las peticiones de la ciudadanía en relación con el servicio prestado por las entidades en la Red CADE.
- Insatisfacción de la ciudadanía respecto a la prestación del servicio.
- Intervenciones o hallazgos por partes de entes de control u otro ente regulador, interno o externo.
- Incumplimiento de objetivos y metas institucionales.
</t>
  </si>
  <si>
    <t xml:space="preserve">- Procesos de apoyo en el Sistema de Gestión de Calidad
</t>
  </si>
  <si>
    <t>El proceso estima que el riesgo se ubica en zona moderado, debido a que la frecuencia con la que se realizó la actividad clave asociada fue mensual dependiendo los tiempos establecidos ya sea contrato o convenio, ante su materialización, podrían presentarse afectaciones menores para el proceso.</t>
  </si>
  <si>
    <t>El proceso estima que el riesgo se ubica en zona baja, debido a que los controles establecidos son los adecuados y la calificación de criterios es satisfactoria, ubicando el riesgo en la escala de probabilidad más baja con un impacto menor, y ante su materialización, podrían disminuirse los efectos, aplicando las acciones de contingencia.</t>
  </si>
  <si>
    <t>- Reportar el riesgo materializado de Posibilidad de afectación reputacional por información inconsistente, debido a errores (fallas o deficiencias) en el seguimiento a la gestión de las entidades participantes en los medios de interacción de la Red CADE. en el informe de monitoreo a la Oficina Asesora de Planeación.
- Realizar reinducción en el protocolo establecido para el apoyo a la supervisión de convenios y contratos.
- Actualizar el riesgo Posibilidad de afectación reputacional por información inconsistente, debido a errores (fallas o deficiencias) en el seguimiento a la gestión de las entidades participantes en los medios de interacción de la Red CADE.</t>
  </si>
  <si>
    <t>- Dirección del Sistema Distrital de Servicio a la Ciudadanía
- Servidor(a) asignado(a) por el (la) Director (a) del Sistema Distrital de Servicio a la Ciudadanía
- Dirección del Sistema Distrital de Servicio a la Ciudadanía</t>
  </si>
  <si>
    <t>- Reporte de monitoreo indicando la materialización del riesgo de Posibilidad de afectación reputacional por información inconsistente, debido a errores (fallas o deficiencias) en el seguimiento a la gestión de las entidades participantes en los medios de interacción de la Red CADE.
- Servidores (as) con reinducción en el protocolo de apoyo a la supervisión de contratos y convenios.
- Riesgo de Posibilidad de afectación reputacional por información inconsistente, debido a errores (fallas o deficiencias) en el seguimiento a la gestión de las entidades participantes en los medios de interacción de la Red CADE., actualizado.</t>
  </si>
  <si>
    <t>Se ajusta identificación del riesgo conforme al nuevo análisis del contexto estratégico del proceso Gobierno Abierto y Relacionamiento con la Ciudadanía y  el obejtivo estratégico con base en la nueva plataforma estratégica.</t>
  </si>
  <si>
    <t>CONTROL DE CAMBIOS
Conforme al memorando 3-2022-34240 del 2 de diciembre de 2022, se realizó el cargue de este riesgo en DARUMA con las siguientes novedades: 
•	Aspectos: Identificación del riesgo, análisis de controles y tratamiento del riesgo
•	Cambios: Se actualiza el contexto de la gestión del proceso, de acuerdo con las actividades definidas en el proceso Gobierno abierto y relacionamiento con la ciudadanía. Se actualizan las causas internas, externas efectos según el análisis DOFA del nuevo proceso. Se ajustan los controles correctivos acorde con el nombre del nuevo proceso. Se ajustan las acciones de contingencia acorde con el nombre del nuevo proceso.
•	Memorando:</t>
  </si>
  <si>
    <t>Revisar, analizar y evaluar el cumplimiento de las estrategias y proyectos en materia de servicio a la ciudadanía, gobierno abierto y transformación digital de la Secretaría General.
Propósito: Mejorar la calidad del servicio que prestan las entidades distritales a la ciudadanía para aumentar la confianza en la administración distrital. (propósito)</t>
  </si>
  <si>
    <t>UPYP-G017</t>
  </si>
  <si>
    <t>Posibilidad de afectación reputacional por inconformidad de las partes interesadas objeto de medición, debido a errores (fallas o deficiencias) en la medición y análisis de la calidad en la prestación de los servicios en los diferentes canales de servicio a la Ciudadanía.</t>
  </si>
  <si>
    <t>Usuarios, productos y prácticas</t>
  </si>
  <si>
    <t xml:space="preserve">Dirección Distrital de Calidad del Servicio </t>
  </si>
  <si>
    <t xml:space="preserve">El proceso estima que el riesgo se ubica en una zona moderada, debido a que la frecuencia con la que se realizó la actividad clave asociada al riesgo se presentó 12 veces en el último año, sin embargo, ante su materialización, podría presentarse falta de credibilidad ante las partes interesadas. </t>
  </si>
  <si>
    <t>El proceso estima que el riesgo se ubica en una zona baja, debido a que los controles establecidos son los adecuados y la calificación de los criterios es satisfactoria, ubicando el riesgo en la escala de probabilidad mas baja con un impacto menor, y ante su materialización, podrían disminuirse los efectos, aplicando las acciones de contingencia.</t>
  </si>
  <si>
    <t>- Reportar el riesgo materializado de Posibilidad de afectación reputacional por inconformidad de las partes interesadas objeto de medición, debido a errores (fallas o deficiencias) en la medición y análisis de la calidad en la prestación de los servicios en los diferentes canales de servicio a la Ciudadanía. en el informe de monitoreo a la Oficina Asesora de Planeación.
- Realizar cualificaciones al equipo de trabajo de Seguimiento y Medición, respecto al uso y manejo de los instrumentos que se diseñan para realizar la medición de la calidad en la prestación de los servicios
- Actualizar el riesgo Posibilidad de afectación reputacional por inconformidad de las partes interesadas objeto de medición, debido a errores (fallas o deficiencias) en la medición y análisis de la calidad en la prestación de los servicios en los diferentes canales de servicio a la Ciudadanía.	
- Actualizar el riesgo Posibilidad de afectación reputacional por inconformidad de las partes interesadas objeto de medición, debido a errores (fallas o deficiencias) en la medición y análisis de la calidad en la prestación de los servicios en los diferentes canales de servicio a la Ciudadanía.</t>
  </si>
  <si>
    <t xml:space="preserve">- Dirección Distrital de Calidad del Servicio 
- Profesional asignado
- Dirección Distrital de Calidad del Servicio 
- Dirección Distrital de Calidad del Servicio </t>
  </si>
  <si>
    <t>- Reporte de monitoreo indicando la materialización del riesgo de Posibilidad de afectación reputacional por inconformidad de las partes interesadas objeto de medición, debido a errores (fallas o deficiencias) en la medición y análisis de la calidad en la prestación de los servicios en los diferentes canales de servicio a la Ciudadanía.
- Acta de reunión donde se evidencia la cualificación al equipo en el uso y manejo de los instrumentos
- Actualizar el riesgo Posibilidad de afectación reputacional por inconformidad de las partes interesadas objeto de medición, debido a errores (fallas o deficiencias) en la medición y análisis de la calidad en la prestación de los servicios en los diferentes canales de servicio a la Ciudadanía.														
- Riesgo de Posibilidad de afectación reputacional por inconformidad de las partes interesadas objeto de medición, debido a errores (fallas o deficiencias) en la medición y análisis de la calidad en la prestación de los servicios en los diferentes canales de servicio a la Ciudadanía., actualizado.</t>
  </si>
  <si>
    <t>Se eliminan 2 controles: 
3. Preventivo: El procedimiento Seguimiento y medición del servicio a la Ciudadanía (4221000-PR-044), indica que el(la) Director(a) de la Dirección Distrital de Calidad del Servicio, autorizado(a) por el(la) Subsecretario(a) de Servicio a la Ciudadanía, anualmente (una vez emitido el informe de encuesta de satisfacción ciudadana) revisa el informe de encuesta de satisfacción ciudadana de acuerdo con datos de la Encuesta de Satisfacción Normalizada. La(s) fuente(s) de información utilizadas es(son) el informe e infografía de la encuesta de satisfacción ciudadana. En caso de evidenciar observaciones, desviaciones o diferencias, el informe e infografía se devuelve a través de correo electrónico, para realizar los respectivos ajustes. De lo contrario, tanto el informe e infografía de la encuesta de satisfacción ciudadana, se aprueban.
4. Detexctivo: El procedimiento Seguimiento y medición del servicio a la Ciudadanía (4221000-PR-044), indica que el Profesional de la Dirección Distrital de Calidad del Servicio, autorizado(a) por el(la) Director(a) de la Dirección Distrital de Calidad del Servicio, bimestralmente realiza una reunión para la revisión y análisis de los resultados obtenidos y la metodología utilizada para la ejecución de los monitoreos realizados a la prestación de los servicios en los diferentes canales de interacción con la Ciudadanía establecidos como objeto de monitoreo. La(s) fuente(s) de información utilizadas es(son) los informes de resultados del monitoreo de la prestación de los servicios en los diferentes canales de interacción con la Ciudadanía. En caso de evidenciar observaciones, desviaciones o diferencias, se plantea en la reunión los ajustes necesarios a la operación y/o a las herramientas de seguimiento y evaluación, además de las acciones pertinentes, según sea el caso, todo esto con el acompañamiento y aprobación del el/la directora (a), quedando plasmado en la evidencia de reunión (4211000-FT-449). De lo contrario, se indica, en el mismo formato de evidencia de reunión, la conformidad a la operación y/o a las herramientas de seguimiento y evaluación.
Se modifica redacción de control correctivo:
 1 El mapa de riesgos del proceso de Gobierno abierto y relacionamiento con la Ciudadanía indica que Profesional asignado, autorizado(a) por el / la Director(a) Distrital de Calidad del Servicio, cada vez que se identifique la materialización del riesgo realiza cualificaciones al equipo de trabajo de Seguimiento y Medición, respecto al uso y manejo de los instrumentos que se diseñan para realizar la medición de la calidad en la prestación de los servicios. Y se repite el monitoreo al canal(es) de relacionamiento con la ciudadanía  monitoreado(s)  
Se actualizó la identificación del riesgo, con base en la nueva plataforma estratégica y el nuevo contexto estratégico actualizado.</t>
  </si>
  <si>
    <t>Desarrollar estrategias y proyectos en materia de servicio a la ciudadanía, transparencia, gobierno abierto y transformación digital de la Secretaría General.</t>
  </si>
  <si>
    <t>UPYP-G018</t>
  </si>
  <si>
    <t>Posibilidad de afectación reputacional por inconformidad de las partes interesadas objeto de cualificación, debido a la calidad de los contenidos y temáticas de las cualificaciones en cuanto a la prestación del servicio a la ciudadanía de la Administración Distrital.</t>
  </si>
  <si>
    <t xml:space="preserve">- Desconocimiento por parte de algunos funcionarios acerca de las funciones de la entidad y elementos de la plataforma estratégica.
</t>
  </si>
  <si>
    <t xml:space="preserve">- Dificultades en la coordinación de las diferentes secretarias para la prestación de servicios públicos o ejecución de programas, así como la articulación con Entidades del orden nacional
</t>
  </si>
  <si>
    <t xml:space="preserve">- Insatisfacción de la Ciudadanía respecto a la prestación de los servicios por parte de las entidades del Sistema Distrital de Servicio a la Ciudadanía.
- Incumplimiento de objetivos y metas institucionales.
- Pérdida de liderazgo de la Secretaría General y deterioro de la imagen Institucional.
</t>
  </si>
  <si>
    <t xml:space="preserve">- Cualificación en Servicio a la Ciudadanía a  Servidores Públicos y otros (Servicio)
</t>
  </si>
  <si>
    <t>El proceso estima que el riesgo se ubica en una zona moderada, debido a que la frecuencia con la que se realizó  la actividad clave asociada al riesgo fue 12 veces en el último año,  sin embargo, ante su posible materialización podría presentarse insatisfacción  de las partes interesadas.</t>
  </si>
  <si>
    <t>- Reportar el riesgo materializado de Posibilidad de afectación reputacional por inconformidad de las partes interesadas objeto de cualificación, debido a la calidad de los contenidos y temáticas de las cualificaciones en cuanto a la prestación del servicio a la ciudadanía de la Administración Distrital. en el informe de monitoreo a la Oficina Asesora de Planeación.
- Ajustar la programación definida en el plan anual de cualificación
- Actualizar el riesgo Posibilidad de afectación reputacional por inconformidad de las partes interesadas objeto de cualificación, debido a la calidad de los contenidos y temáticas de las cualificaciones en cuanto a la prestación del servicio a la ciudadanía de la Administración Distrital.</t>
  </si>
  <si>
    <t xml:space="preserve">- Dirección Distrital de Calidad del Servicio 
- Profesional Universitario asignado por el (la) Director (a) Distrital de Calidad del Servicio
- Dirección Distrital de Calidad del Servicio </t>
  </si>
  <si>
    <t>- Reporte de monitoreo indicando la materialización del riesgo de Posibilidad de afectación reputacional por inconformidad de las partes interesadas objeto de cualificación, debido a la calidad de los contenidos y temáticas de las cualificaciones en cuanto a la prestación del servicio a la ciudadanía de la Administración Distrital.
- Plan anual de cualificación ajustado
- Riesgo de Posibilidad de afectación reputacional por inconformidad de las partes interesadas objeto de cualificación, debido a la calidad de los contenidos y temáticas de las cualificaciones en cuanto a la prestación del servicio a la ciudadanía de la Administración Distrital., actualizado.</t>
  </si>
  <si>
    <t xml:space="preserve">Identificación del riesgo
Establecimiento de controles
Evaluación de controles
</t>
  </si>
  <si>
    <t>Se modifica la redacción del riesgo.
Se actualiza el establecimiento de los controles.
Se ajusta el DOFA con base en el nuevo contexto estratégico
Se ajustó el objetivo estratégico conforme a la nueva plataforma estratégica adoptada mediante Resolución 630 de 2024.</t>
  </si>
  <si>
    <t>CONTROL DE CAMBIOS
Conforme al memorando 3-2022-34240 del 2 de diciembre de 2022, se realizó el cargue de este riesgo en DARUMA con las siguientes novedades: 
•	Aspectos: Identificación del riesgo, análisis de controles y tratamiento del riesgo
•	Cambios: Se actualiza el contexto de la gestión del proceso, de acuerdo con las actividades definidas en el proceso Gobierno abierto y relacionamiento con la ciudadanía. Se actualizan las causas internas, externas efectos según el análisis DOFA del nuevo proceso. Se ajusta la tipología del control número 2 de "correctivo" a "detectivo". Se ajustan los controles correctivos acorde con el nombre del nuevo proceso. Se ajustan las acciones de contingencia acorde con el nombre del nuevo proceso.
•	Memorando:</t>
  </si>
  <si>
    <t>UPYP-G019</t>
  </si>
  <si>
    <t>Posibilidad de afectación reputacional por inconformidad de los usuarios del sistema, debido a errores (fallas o deficiencias) en el análisis y direccionamiento a las peticiones ciudadanas</t>
  </si>
  <si>
    <t xml:space="preserve">- Presiones o motivaciones de los ciudadanos que incitan al servidor público a realizar conductas contrarias al deber ser.
</t>
  </si>
  <si>
    <t xml:space="preserve">- Insatisfacción de la ciudadanía por las demoras en la recepción de respuestas por parte de las entidades distritales.
- Reprocesos por mal direccionamiento de peticiones ciudadanas.
- Pérdida de liderazgo y deterioro de la imagen Institucional.
</t>
  </si>
  <si>
    <t>El proceso estima que el riesgo se ubica en una zona moderada, debido a que la frecuencia con la que se realizó la actividad clave asociada al riesgo se presentó 246 veces en el último año, sin embargo, ante su materialización, podrían presentarse incumplimiento en la gestión de peticiones ciudadanas bajo los parámetros establecidos por la ley.</t>
  </si>
  <si>
    <t>- Reportar el riesgo materializado de Posibilidad de afectación reputacional por inconformidad de los usuarios del sistema, debido a errores (fallas o deficiencias) en el análisis y direccionamiento a las peticiones ciudadanas en el informe de monitoreo a la Oficina Asesora de Planeación.
- Destinar un espacio en el Subcomité de Autocontrol de la DDCS para compartir experiencias en el direccionamiento de peticiones ciudadanas por parte de la Central de Gestión de Peticiones Ciudadanas (DDCS), cada vez que el indicador de devoluciones supere el 3% en el mes, de tal manera que el direccionamiento y respuesta de las mismas sirva para instruir a los demás servidores de la Central que realizan la labor, para aplicar dichos conocimientos en casos futuros.
- Actualizar el riesgo Posibilidad de afectación reputacional por inconformidad de los usuarios del sistema, debido a errores (fallas o deficiencias) en el análisis y direccionamiento a las peticiones ciudadanas</t>
  </si>
  <si>
    <t xml:space="preserve">- Dirección Distrital de Calidad del Servicio 
- Profesional, Técnico operativo o Auxiliar Administrativo encargado del Direccionamiento de Peticiones Ciudadanas
- Dirección Distrital de Calidad del Servicio </t>
  </si>
  <si>
    <t>- Reporte de monitoreo indicando la materialización del riesgo de Posibilidad de afectación reputacional por inconformidad de los usuarios del sistema, debido a errores (fallas o deficiencias) en el análisis y direccionamiento a las peticiones ciudadanas
- Acta de Subcomité de Autocontrol
- Riesgo de Posibilidad de afectación reputacional por inconformidad de los usuarios del sistema, debido a errores (fallas o deficiencias) en el análisis y direccionamiento a las peticiones ciudadanas, actualizado.</t>
  </si>
  <si>
    <t>Se modifica el control preventivo
Se modfica el control correctivo
Se ajusta el DOFA con base en el nuevo contexto estratégico
Se actualiza la identificación del riesgo con base en la nueva plataforma estratégica y la nueva caractierización del proceso.</t>
  </si>
  <si>
    <t>CONTROL DE CAMBIOS
Conforme al memorando 3-2022-34240 del 2 de diciembre de 2022, se realizó el cargue de este riesgo en DARUMA con las siguientes novedades: 
•	Aspectos: Identificación del riesgo, análisis de controles y tratamiento del riesgo
•	Cambios: Se actualiza el contexto de la gestión del proceso, de acuerdo con las actividades definidas en el proceso Gobierno abierto y relacionamiento con la ciudadanía. Se actualizan las causas internas, externas efectos según el análisis DOFA del nuevo proceso. Se ajustan los controles detectivos y preventivos, acorde con la actualización del procedimiento Administración del Modelo Multicanal de Relacionamiento con la Ciudadanía (2213300-PR-036)  Versión 16. Se ajustan los controles correctivos acorde con el nombre del nuevo proceso. Se define acción de tratamiento para fortalecer la gestión del riesgo. Se ajustan las acciones de contingencia acorde con el nombre del nuevo proceso.
•	Memorando:</t>
  </si>
  <si>
    <t xml:space="preserve">
2. Formular lineamientos, estrategias y proyectos en materia de servicio a la ciudadanía transparencia, gobierno abierto y transformación digital de la Secretaría General 
3. Desarrollar estrategias y proyectos en materia de servicio al ciudadano, transparencia, gobierno abierto y transformación digital de la Secretaría General
Fase: (actividad): Diseñar e implementar un portafolio de servicios de asesoría técnica para la gestión, acompañamiento y seguimiento a los Proyectos de Transformación Digital.
</t>
  </si>
  <si>
    <t>UPYP-G021</t>
  </si>
  <si>
    <t>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t>
  </si>
  <si>
    <t>Oficina de Consejería Distrital de Tecnologías de Información y Comunicaciones –TIC</t>
  </si>
  <si>
    <t xml:space="preserve">- Falta del personal de apoyo para gestionar los temas relacionados con los sistemas de información, seguridad digital e infraestructura TI
- Dificultades en la transferencia de conocimiento cuando las tareas son tan especializadas o cuando la información no se despliega a todos los niveles.
</t>
  </si>
  <si>
    <t xml:space="preserve">- Falta de articulación entre las entidades públicas que impide la unificación de la información y la atención a los ciudadanos
- Persistencia de brechas en materia de generación, uso y aprovechamiento de los datos, la tecnología y la innovación, afectando la calidad de vida de las personas, la igualdad de oportunidades y el acceso a los servicios de la ciudad.  
- Cambio normatividad, nuevas tecnológias
- Perdida de credibilidad y confianza por parte de la ciudadanía
-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t>
  </si>
  <si>
    <t xml:space="preserve">- No lograr atender todas las asesorias solicitadas por la entidades y proyectos en matería TIC
- Falta de confianza de las entidades frente a los proyectos y asesorias desarrollados por la Consejería TIC
- Retrasos para el desarrollo de los proyectos en matería TIC
</t>
  </si>
  <si>
    <t>1. Fortalecer la institucionalidad y gobernanza que sirva para impulsar y coordinar el uso de las Tecnologías de la Información y la Comunicaciones TIC, para contar con un marco normativo, habilitar la infraestructura, promover el talento digital y crear procesos eficientes para la prestación de los servicios ciudadanos y la transformación de la administración pública.</t>
  </si>
  <si>
    <t xml:space="preserve">- Proyectos (Producto)
- Asesoría técnica a entidades distritales  (Servicio)
</t>
  </si>
  <si>
    <t xml:space="preserve">- Procesos misionales y estratégicos misionales en el Sistema de Gestión de Calidad
</t>
  </si>
  <si>
    <t>8109 Implementación de la estrategia de ciudad inteligente para mejorar la calidad de vida de la ciudadanía en Bogotá D.C.</t>
  </si>
  <si>
    <t>El proceso estima que el riesgo se ubica en una zona moderado, debido a que la frecuencia con la que se realizó la actividad clave asociada al riesgo durante el último año fue (12) veces, sin embargo, ante su materialización podrían presentarse efectos significativos en la imagen de la Entidad a nivel local.</t>
  </si>
  <si>
    <t xml:space="preserve">El proceso estima que el riesgo se ubica en una zona baja, debido a que los controles establecidos son los adecuados y la calificación de los criterios es satisfactoria, ubicando el riesgo en la escala de probabilidad más baja con un impacto menor, y ante su materialización, podrían disminuirse los efectos, aplicando las acciones de contingencia.	</t>
  </si>
  <si>
    <t>- Reportar el riesgo materializado de 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 en el informe de monitoreo a la Oficina Asesora de Planeación.
- Identificar las causas de porque se incumplió  la gestión de la asesoría y/o ejecución de un proyecto
- Ajustar el plan de trabajo con los tiempos en que se cumplirá el proyecto
- Actualizar el riesgo 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t>
  </si>
  <si>
    <t>- Oficina de Consejería Distrital de Tecnologías de Información y Comunicaciones –TIC
- Jefe Oficina de la Consejería Distrital de TIC, Asesora de despacho, profesional especializado
- Jefe Oficina de la Consejería Distrital de TIC, Asesora de despacho, profesional especializado
- Oficina de Consejería Distrital de Tecnologías de Información y Comunicaciones –TIC</t>
  </si>
  <si>
    <t>- Reporte de monitoreo indicando la materialización del riesgo de 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
- Causas de incumplimiento identificadas
- Plan de trabajo actualizado 
- Riesgo de 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 actualizado.</t>
  </si>
  <si>
    <t>Se actualizaron todas las fases del riesgo, así como el analisis del contexto con base en la nueva metodología de riesgos. Se actualizó el objetivo estratégico relacionado, con base en la nueva plataforma estratégica.</t>
  </si>
  <si>
    <t>Katina Durán Salcedo</t>
  </si>
  <si>
    <t>Ivan Mauricio Durán</t>
  </si>
  <si>
    <t xml:space="preserve">
3. Desarrollar estrategias y proyectos en materia de servicio al ciudadano, transparencia, gobierno abierto y transformación digital de la Secretaría General
</t>
  </si>
  <si>
    <t>UPYP-G020</t>
  </si>
  <si>
    <t>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t>
  </si>
  <si>
    <t xml:space="preserve">- Dificultades en la transferencia de conocimiento cuando las tareas son tan especializadas o cuando la información no se despliega a todos los niveles.
</t>
  </si>
  <si>
    <t xml:space="preserve">- Persistencia de brechas en materia de generación, uso y aprovechamiento de los datos, la tecnología y la innovación, afectando la calidad de vida de las personas, la igualdad de oportunidades y el acceso a los servicios de la ciudad.  
- Perdida de credibilidad y confianza por parte de la ciudadanía
</t>
  </si>
  <si>
    <t xml:space="preserve">- Falta de confianza de las entidades frente a los proyectos y asesorias desarrollados por la Consejería TIC
- Retrasos para el desarrollo de los proyectos en matería TIC
</t>
  </si>
  <si>
    <t xml:space="preserve">El proceso estima que el riesgo se ubica en una zona moderada, debido a que la frecuencia con la que se realizó la actividad clave asociada al riesgo durante el último año fue (12) veces, frente a su materialización podrían presentarse efectos menores para el proceso. </t>
  </si>
  <si>
    <t xml:space="preserve">El proceso estima que el riesgo se ubica en una zona baja, debido a que los controles establecidos son los adecuados y la calificación de los criterios es satisfactoria, ubicando el riesgo en la escala de probabilidad mas baja, y ante su materialización, podrían disminuirse los efectos, aplicando las acciones de contingencia. 																										
																															</t>
  </si>
  <si>
    <t>- Reportar el riesgo materializado de 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 en el informe de monitoreo a la Oficina Asesora de Planeación.
- Analizar los errores que se evidenciaron en la definición de la asesoría y formulación del proyecto
- Se reformula el proyecto  y se pasa para su revisión y aprobación
- Actualizar el riesgo 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t>
  </si>
  <si>
    <t>- Oficina de Consejería Distrital de Tecnologías de Información y Comunicaciones –TIC
- Jefe de Oficina Consejería Distrital de Tecnologías de la Información y las Comunicaciones -TIC-
- Jefe de Oficina Consejería Distrital de Tecnologías de la Información y las Comunicaciones -TIC-
- Oficina de Consejería Distrital de Tecnologías de Información y Comunicaciones –TIC</t>
  </si>
  <si>
    <t>- Reporte de monitoreo indicando la materialización del riesgo de 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
- Documento de análisis de errores 
- Proyecto reformulado
- Riesgo de 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 actualizado.</t>
  </si>
  <si>
    <t xml:space="preserve">Se actualizaron todas las fases del riesgo, así como el analisis del contexto con base en la nueva metodología de riesgos. </t>
  </si>
  <si>
    <t>1. Realizar la caracterización de necesidades e intereses de la usuarios, grupos de valor y grupos de interés de la entidad. 
2. Formular lineamientos, estrategias y proyectos en materia de servicio a la ciudadanía transparencia, gobierno abierto y transformación digital de la Secretaría General 
3. Desarrollar estrategias y proyectos en materia de servicio al ciudadano, transparencia, gobierno abierto y transformación digital de la Secretaría General</t>
  </si>
  <si>
    <t>FI-C035</t>
  </si>
  <si>
    <t>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t>
  </si>
  <si>
    <t>Oficina Consejería Distrital de Tecnologías de Información y Comunicaciones –TIC</t>
  </si>
  <si>
    <t xml:space="preserve">- Pérdidas financieras por mala utilización de recursos en los Proyectos
- Investigaciones disciplinarias.
- Pérdida credibilidad por parte de la entidades interesadas.
- Desviaciones en los Objetivos, el Alcance y el Cronograma del Proyecto.
</t>
  </si>
  <si>
    <t>El proceso estima que el riesgo se ubica en una zona extrema, debido a que la frecuencia con la que se realizó la actividad clave asociada al riesgo durante el último año fue (12) veces, sin embargo, ante su materialización podrían presentarse efectos significativos en la imagen de la Entidad a nivel local.</t>
  </si>
  <si>
    <t>El proceso estima que el riesgo se ubica en una zona extrema, aunque los controles establecidos son los adecuados y la calificación de los criterios es satisfactoria, el impacto no disminuye por ser un riesgo de corrupción. Ante su materialización se aplicarían las acciones de contingencia establecida.</t>
  </si>
  <si>
    <t xml:space="preserve">- Sensibilizar dos veces al año al equipo de la Consejería Distrital de TIC sobre los valores de integridad
</t>
  </si>
  <si>
    <t xml:space="preserve">- Profesionales responsables de riesgos de la CDTIC y Gestor de integridad
</t>
  </si>
  <si>
    <t>PA250-039</t>
  </si>
  <si>
    <t>- Reportar el presunto hecho de 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 al operador disciplinario, y a la Oficina Asesora de Planeación en el informe de monitoreo en caso que tenga fallo.
- Retomar la asesoría y/o proyecto realizando los ajustes pertinentes a los documentos relacionados con la  asesoría y/o proyecto Técnica en materia TIC
- Actualizar el riesgo 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t>
  </si>
  <si>
    <t>- Oficina Consejería Distrital de Tecnologías de Información y Comunicaciones –TIC
- Jefe Oficina de la Alta Consejería Distrital de TIC
- Oficina Consejería Distrital de Tecnologías de Información y Comunicaciones –TIC</t>
  </si>
  <si>
    <t>- Notificación realizada del presunto hecho de 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 al operador disciplinario, y reporte de monitoreo a la Oficina Asesora de Planeación en caso que el riesgo tenga fallo definitivo.
- Documentos ajustados relacionados con la asesoría y/o proyecto en técnica en materia TIC
- Riesgo de 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 actualizado.</t>
  </si>
  <si>
    <t xml:space="preserve">
Se actualizaron todas las fases del riesgo, así como el analisis del contexto con base en la nueva metodología de riesgos. 
Se actualizó el objetivo estratégico relacionado, con base en la nueva plataforma estratégica.
Se modificó la Acción de tratamiento
(Rad:  3-2025-10056_15/04/2025)</t>
  </si>
  <si>
    <t>CONTROL DE CAMBIOS
Conforme al memorando 3-2022-34240 del 2 de diciembre de 2022, se realizó el cargue de este riesgo en DARUMA con las siguientes novedades: 
•	Aspectos: Identificación del riesgo, análisis de controles y tratamiento del riesgo
•	Cambios: Se actualiza el contexto de la gestión del proceso, de acuerdo con las actividades definidas en el proceso Gobierno abierto y relacionamiento con la ciudadanía. Se actualizan las causas internas, externas efectos según el análisis DOFA del nuevo proceso. Se ajustan los controles correctivos acorde con el nombre del nuevo proceso. Se define acción de tratamiento para fortalecer la gestión del riesgo. Se ajustan las acciones de contingencia acorde con el nombre del nuevo proceso.
•	Memorando:</t>
  </si>
  <si>
    <t>Revisar, analizar y evaluar el cumplimiento de las estrategias y proyectos en materia de servicio a la ciudadanoía, gobierno abierto y transformación digital de la Secretaría General.
(Fase: Actividad) Implementar una (1) estrategia de Estado Abierto para el acceso, uso y aprovechamiento de datos e información pública.</t>
  </si>
  <si>
    <t>EYADP-G176</t>
  </si>
  <si>
    <t>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t>
  </si>
  <si>
    <t>Subsecretaria Distrital de Fortalecimiento Institucional</t>
  </si>
  <si>
    <t xml:space="preserve">- Dificultad en la articulación de actividades comunes a las dependencias.
- Dificultades en la transferencia de conocimiento entre los servidores que se vinculan y retiran de la entidad debido a la alta rotación de personal.
- Falta de planeación para la ejecución de las actividades relacionadas con el proceso.
- Fallas en el sistema de monitoreo.
- No contar con el perfil de las personas competentes para el desarrollo de las funciones.
</t>
  </si>
  <si>
    <t>8. Fomentar una cultura de integridad, transparencia y corresponsabilidad mediante estrategias de cambio cultural, participación ciudadana, acceso a la información para generar confianza y cercanía en la ciudadanía.</t>
  </si>
  <si>
    <t>8115 Fortalecimiento de la cultura en los actores públicos y privados en integridad y estado abierto que mejore la gobernanza en Bogotá D.C</t>
  </si>
  <si>
    <t>El proceso estima que el riesgo se ubica en una zona moderada, debido a que la frecuencia con la que se realizó la actividad clave asociada al riesgo fue cinco (5) veces en el último año, sin embargo, ante su materialización podrían presentarse afectaciones para el proceso en cuanto a imagen, información y cumplimiento.</t>
  </si>
  <si>
    <t>- Reportar el riesgo materializado de 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 en el informe de monitoreo a la Oficina Asesora de Planeación.
- Verificar el seguimiento con la entidad distrital asociada
- Solicitar ajustes o precisiones a la información 
- Verificar que se realizaron los ajustes de modificación del seguimiento
- Actualizar el riesgo 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t>
  </si>
  <si>
    <t>- Subsecretaria Distrital de Fortalecimiento Institucional
- Gerente del Proyecto   
- Gerente del Proyecto   
- Gerente del Proyecto   
- Subsecretaria Distrital de Fortalecimiento Institucional</t>
  </si>
  <si>
    <t>- Reporte de monitoreo indicando la materialización del riesgo de 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
- Acta con los compromisos adquiridos.
- Correo electrónico solicitando ajustes o precisiones a la información remitida
- Documento de informe de seguimiento al modelo ajustado
- Riesgo de 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 actualizado.</t>
  </si>
  <si>
    <t>Se realiza la actualización de todas las etapas del riesgo con base en las indicaciones de la nueva metodologia y el nuevo contexto estrategico de la entidad, así como la nueva plataforma estratégica de la entidad.</t>
  </si>
  <si>
    <t>Sara Paola Rivera</t>
  </si>
  <si>
    <t>CONTROL DE CAMBIOS
Conforme al memorando 3-2022-34240 del 2 de diciembre de 2022, se realizó el cargue de este riesgo en DARUMA con las siguientes novedades: 
•	Aspectos: Identificación del riesgo, análisis antes de controles, análisis de controles y tratamiento del riesgo
•	Cambios: Se cambia la fuente del riesgo de "Proyecto de inversión" a "Gestión de procesos". Se actualiza el contexto de la gestión del proceso, de acuerdo con las actividades definidas en el proceso Gobierno abierto y relacionamiento con la ciudadanía. Se actualizan las causas internas, externas efectos según el análisis DOFA del nuevo proceso. Se realiza la valoración del riesgo antes de controles por "exposición”, teniendo en cuenta el cambio generado en  la fuente del riesgo. Se ajustan los controles correctivos acorde con el nombre del nuevo proceso. Se define acción de tratamiento para fortalecer la gestión del riesgo. Se ajustan las acciones de contingencia acorde con el nombre del nuevo proceso.
•	Memorando:</t>
  </si>
  <si>
    <t>Desarrollar estrategias y proyectos en materia de servicio a la ciudadanía, transparencia, gobierno abierto y transformación digital de la Secretaría General
(Propósito): Fortalecer la cultura en los actores públicos y privados en integridad y Estado Abierto que mejore la gobernanza en la ciudad.</t>
  </si>
  <si>
    <t>EYADP-G177</t>
  </si>
  <si>
    <t>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t>
  </si>
  <si>
    <t xml:space="preserve">- Dificultades en la transferencia de conocimiento entre los servidores que se vinculan y retiran de la entidad debido a la alta rotación de personal.
- Descentralización de la información distrital relacionada con los pilares de gobierno abierto.
</t>
  </si>
  <si>
    <t xml:space="preserve">- Dificultades en la coordinación entre las administraciones locales, distritales y nacionales para la prestación de servicios o ejecución de programas.
-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t>
  </si>
  <si>
    <t xml:space="preserve">- Incumplimiento en las metas y objetivos institucionales en la implementación del modelo de gobierno abierto.
- Detrimento patrimonial por incumplimiento en la ejecución presupuestal.
- Pérdida de imagen institucional en el orden nacional o distrital
- Hallazgos o sanciones disciplinaria, legales y administrativas.
- Perdida de la confianza ciudadana en la administración distrital.
</t>
  </si>
  <si>
    <t>El proceso estima que el riesgo se ubica en una zona moderada, debido a que la frecuencia con la que se realizó la actividad clave asociada al riesgo fue treinta y siete (37) veces en el último año, sin embargo, ante su materialización podrían presentarse afectaciones para el proceso en cuanto a imagen y cumplimiento.</t>
  </si>
  <si>
    <t xml:space="preserve">- Definir y construir el (los) documento(s), necesarios para dar línea en la formulación, implementación y seguimiento para fortalecer la administración y la gestión pública distrital a través del modelo de Gobierno Abierto, e incluir las actividades de control preventivo y detectivo definidas para el riesgo.
</t>
  </si>
  <si>
    <t xml:space="preserve">- Asesor GAB
</t>
  </si>
  <si>
    <t>PA250-049</t>
  </si>
  <si>
    <t>- Reportar el riesgo materializado de 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 en el informe de monitoreo a la Oficina Asesora de Planeación.
- Verificar la necesidad de aclaración, ajustes o precisiones al documento estratégico
- Verificar que se realizaron las acciones pertinentes
- Actualizar el riesgo 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t>
  </si>
  <si>
    <t>- Subsecretaria Distrital de Fortalecimiento Institucional
- Gerente del Proyecto   
- Gerente del Proyecto   
- Subsecretaria Distrital de Fortalecimiento Institucional</t>
  </si>
  <si>
    <t>- Reporte de monitoreo indicando la materialización del riesgo de 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
- Acta de reunión en donde se identifiquen en los compromisos las acciones a tomar
- Documento de informe de seguimiento al modelo ajustado
- Riesgo de 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 actualizado.</t>
  </si>
  <si>
    <t>CONTROL DE CAMBIOS
Conforme al memorando 3-2022-34240 del 2 de diciembre de 2022, se realizó el cargue de este riesgo en DARUMA con las siguientes novedades: 
•	Aspectos: Identificación del riesgo, análisis antes de controles, análisis de controles y tratamiento del riesgo
•	Cambios: Se cambia la fuente del riesgo de "Proyecto de inversión" a "Gestión de procesos". Se actualiza el contexto de la gestión del proceso, de acuerdo con las actividades definidas en el proceso Gobierno abierto y relacionamiento con la ciudadanía. Se actualizan las causas internas, externas efectos según el análisis DOFA del nuevo proceso. Se realiza la valoración del riesgo antes de controles por "exposición”, teniendo en cuenta el cambio generado en la fuente del riesgo. Se ajustan los controles correctivos acorde con el nombre del nuevo proceso. Se define acción de tratamiento para fortalecer la gestión del riesgo. Se ajustan las acciones de contingencia acorde con el nombre del nuevo proceso.
•	Memorando:</t>
  </si>
  <si>
    <t>Gestionar políticas, programas y estrategias dirigidas a las víctimas, población en proceso de reintegración, reincorporación y ciudadanía en general por medio de la asistencia, atención, reparación, y acciones de memoria, reconciliación y construcción de paz territorial con el propósito de avanzar en la consolidación de Bogotá como epicentro de paz y reconciliación.</t>
  </si>
  <si>
    <t>Inicia con la identificación de necesidades, lineamientos y formulación o implementación de políticas, programas y estrategias dirigidas a víctimas del conflicto armado interno, población en proceso de reintegración, reincorporación y ciudadanía en general, continúa con la ejecución de acciones de asistencia, atención, reparación, memoria, reconciliación, construcción de paz territorial y coordinación interinstitucional; y finaliza con el seguimiento de estas.</t>
  </si>
  <si>
    <t>Jefe de Oficina Alta Consejería de Paz, Víctimas y Reconciliación</t>
  </si>
  <si>
    <t>Otorgar medidas de ayuda o atención humanitaria inmediata para atender las necesidades básicas de la población victima que llega a la ciudad de Bogotá en condiciones de vulnerabilidad acentuada derivada de los hechos victimizantes ocurridos
Componente (Productos): Servicio de ayuda y atención humanitaria</t>
  </si>
  <si>
    <t xml:space="preserve">	FI-C030</t>
  </si>
  <si>
    <t>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t>
  </si>
  <si>
    <t>Oficina Consejeria Distrital de Paz, Víctimas y Reconcilación</t>
  </si>
  <si>
    <t xml:space="preserve">- Falta de capactitacion en el uso de nuevas tecnologias, lo que genera operación inadecuada de la plataforma tecnologica de la entidad .
- Falta de personal para actualizar las plataformas tecnológicas existentes, que permiten hacer un adecuado seguimiento a la Política Pública de Víctimas
- Carencia del personal para la implementación de las actividades programadas en los diferentes territorios
- Baja adherencia a los procesos y procedimientos establecidos por la dependencia y a la estructura organizacional.
</t>
  </si>
  <si>
    <t xml:space="preserve">- No se evidencia voluntad política frente a la priorización de la población víctima del conflicto armado, en el marco de la implementación de las apuestas de las diferentes entidades a nivel Distrital y del acuerdo de paz.
- Existen pocas condiciones sociales, que permitan a la Población Víctima del Conflicto armado superar su situación de vulnerabilidad.
- Baja destinación de recursos para la implementación de actividades en pro del acuerdo de paz e implementación de la política pública,
- Organizaciones de víctimas del conflicto armado, con inconformidad en la oferta dispuesta o insuficiente por la CDPVR, para satisfacer  las necesidades de la población en territorio.
- Conocimiento parcial por parte de los clientes o usuarios del proceso frente al propósito, funcionamiento, productos y servicios que ofrece.
</t>
  </si>
  <si>
    <t xml:space="preserve">- Favorabilidad para sí mismo o para un tercero en la entrega y/o prestación de un bien, trámite y/o servicio.
- Pérdida de legitimidad de la Administración Distrital.
- Percepción negativa de la ciudadanía frente a la entidad.
- Generación de reprocesos y desgaste administrativo.
- Investigaciones disciplinarias, fiscales y/o penales.
- Afectación de la igualdad de los ciudadanos para hacer uso de sus derechos.
- Afectación del presupuesto asignado para el otorgamiento de atención o ayuda humanitaria inmediata.
</t>
  </si>
  <si>
    <t>1. Promover la paz y la reconciliación en Bogotá a través de la integración local de las poblaciones afectadas por el conflicto armado, para contribuir a la superación de condiciones de vulnerabilidad y la reconstrucción del tejido social en la ciudad</t>
  </si>
  <si>
    <t xml:space="preserve">
- Otorgamiento de ayuda o atención humanitaria inmediata a la población víctima del conflicto armado interno en tránsito o residente en Bogotá. (Servicio)
</t>
  </si>
  <si>
    <t>8094 Fortalecimiento de capacidades institucionales y de la sociedad civil para la implementación del acuerdo de paz, la memoria, y los derechos de las víctimas del conflicto armado en Bogotá D.C</t>
  </si>
  <si>
    <t>El proceso estima que el riesgo se ubica en una zona muy baja, teniendo en cuenta que  al evaluar los controles, la escala de probabilidad es muy baja y el impacto es mayor, no obstante, ante su materialización, podrían disminuirse los efectos, aplicando las acciones de contingencia, sin embargo, el impacto no disminuye en riesgos de corrupción.</t>
  </si>
  <si>
    <t xml:space="preserve">- Realizar acciones de fortalecimiento a los funcionarios y contratistas de los Centros de Encuentro y Puntos de Atención a Víctimas, en temas relacionados con:
Fortalecimiento técnico en lo establecido en la Circular 001 2024 del 7 de octubre de 2024 “Lineamientos para tener en cuenta para las evaluaciones de vulnerabilidad y el otorgamiento de ayuda o atención humanitaria inmediata”. Lo anterior, tiene la finalidad de atender los requerimientos y necesidades de la población víctima del conflicto armado; a cargo del equipo jurídico de la dirección y del despacho de la Oficina Consejería Distrital de Paz, Víctimas y Reconciliación.
Así, mitigar los posibles actos de corrupción en el incumplimiento del deber misional de la entidad para obtener un beneficio privado, ya sea a favor del mismo funcionario, de otro servidor público o de un tercero.
</t>
  </si>
  <si>
    <t xml:space="preserve">- Director(a) de Reparación Integral
</t>
  </si>
  <si>
    <t xml:space="preserve">PA250-022 </t>
  </si>
  <si>
    <t>- Reportar el presunto hecho de 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 al operador disciplinario, y a la Oficina Asesora de Planeación en el informe de monitoreo en caso que tenga fallo.
- Si el conocimiento de la situación es inmediata, 
1. Comunicarse con el apoyo de la supervisión del operador de la AHÍ (Según sea el caso) y detener temporalmente la entrega.
2. Realizar nueva evaluación de vulnerabilidad por parte de otro profesional; Si no aplica, se realiza revocatoria directa del otorgamiento inicial.
- Si el conocimiento de la situación es espaciado en el Tiempo:
1. Solicitar información sobre lo ocurrido al profesional que otorga, al que revisa y al que aprueba la medida sobre lo sucedido.
2. activar ruta con el equipo jurídico de la OACPVR, con el fin de realizar el análisis del caso y gestionar las acciones según concepto jurídico
- Actualizar el riesgo 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t>
  </si>
  <si>
    <t>- Oficina Consejeria Distrital de Paz, Víctimas y Reconcilación
- Profesional Universitario y/o especializado Oficina Consejería Distrital de Paz, Victimas y Reconciliación
- Profesional Universitario y/o especializado Oficina  Consejería Distrital de Paz, Victimas y Reconciliación
- Oficina Consejeria Distrital de Paz, Víctimas y Reconcilación</t>
  </si>
  <si>
    <t>- Notificación realizada del presunto hecho de 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 al operador disciplinario, y reporte de monitoreo a la Oficina Asesora de Planeación en caso que el riesgo tenga fallo definitivo.
- Comunicación del caso con el operador. (Correo electrónico)
- Comunicación del caso con el operador. (Correo electrónico)
- Riesgo de 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 actualizado.</t>
  </si>
  <si>
    <t xml:space="preserve">
Análisis antes de controles
Establecimiento de controles
Tratamiento del riesgo</t>
  </si>
  <si>
    <t>Se ajusto el DOFA del mapa de riesgos
Se ajusto el Objetivo Estrategico, conforme a la nueva plataforma estrategica adopatada mediante Resolución 630 de 2024Se ajustan los controles, de acuerdo a la actualización del procedimiento 4130000-PR-315 “Otorgar ayuda o atención humanitaria inmediata”
Se ajustan las causas, y se define la acción de tratamiento 2025.</t>
  </si>
  <si>
    <t>Diana Carolina Cárdenas Clavijo</t>
  </si>
  <si>
    <t>Diego Fernando Peña</t>
  </si>
  <si>
    <t>CREADO
Paz, Víctimas y Reconciliacióna_2023</t>
  </si>
  <si>
    <t>CONTROL DE CAMBIOS
Conforme al memorando 3-2022-34996 del 9 de diciembre de 2022, se realizó el cargue de este riesgo en DARUMA con las siguientes novedades: 
•	Aspectos: Identificación del riesgo y análisis de controles
•	Cambios: Se ajustan los controles, de acuerdo a la actualización del procedimiento. Se actualiza el nombre del proceso al cual está asociado el riesgo.
•	Memorando:</t>
  </si>
  <si>
    <t>Coordinar la formulación, seguimiento y actualización del Plan Distrital y sus planes conexos en el marco de la política pública de víctimas en Bogotá.
Propósito (Objetivo General): Fortalecer la oferta de servicios con enfoque poblacional diferencial, de género y territorial para garantizar la construcción de memoria, paz y reconciliación, así como los derechos de las víctimas, excombatientes y territorios afectados por el conflicto armado que aportan a la superación de sus condiciones de vulnerabilidad, satisfacción de sus derechos y construcción de proyectos de vida en Bogotá</t>
  </si>
  <si>
    <t xml:space="preserve">	EYADP-G164</t>
  </si>
  <si>
    <t>Posibilidad de afectación reputacional por bajo nivel de implementación de la Política Pública de Víctimas en el Distrito Capital, debido a deficiencias en el seguimiento a la implementación del Plan de Acción Distrital a través del SDARIV</t>
  </si>
  <si>
    <t>Oficina Consejería Distrial de Paz, Víctimas y Reconciliación</t>
  </si>
  <si>
    <t xml:space="preserve">- Falta de personal para actualizar las plataformas tecnológicas existentes, que permiten hacer un adecuado seguimiento a la Política Pública de Víctimas
- Carencia del personal para la implementación de las actividades programadas en los diferentes territorios
- Dificultades en la articulación y coordinación de los grupos internos para el cumplimiento de objetivos y metas.
</t>
  </si>
  <si>
    <t xml:space="preserve">- Ausencia de información sobre la implementación de la Política Pública de Víctimas en el Distrito que dificulta la toma de decisiones acertadas.
- Que la política pública de víctimas no contribuya al goce efectivo de derechos de la población.
- Incumplimiento por parte de las entidades en relación a los compromisos adquiridos en el Plan Distrital de Desarrollo y el Plan de Acción Distrital.
- Contribución insuficiente por parte Distrito Capital en los procesos de seguimiento y evaluación que realiza el orden nacional frente al cumplimiento de la Política Pública de Víctimas  
</t>
  </si>
  <si>
    <t>El proceso estima que el riesgo inherente se ubica en la zona moderada, debido a que la frecuencia con la que se realiza la actividad clave asociada al riesgo es trimestral, sin embargo, ante su materialización, podría presentarse afectaciones en la imagen.</t>
  </si>
  <si>
    <t xml:space="preserve">
El proceso estima que el riesgo se ubica en una zona baja, debido a que los controles establecidos son los adecuados y la calificación de los criterios es satisfactoria, ubicando el riesgo en la escala de probabilidad más baja, y ante su materialización, podrían disminuirse los efectos, aplicando las acciones de contingencia.</t>
  </si>
  <si>
    <t>- Reportar el riesgo materializado de Posibilidad de afectación reputacional por bajo nivel de implementación de la Política Pública de Víctimas en el Distrito Capital, debido a deficiencias en el seguimiento a la implementación del Plan de Acción Distrital a través del SDARIV en el informe de monitoreo a la Oficina Asesora de Planeación.
- Se debe citar un Comité de Justicia Transicional o subcomités extraordinario de seguimiento, según sea el caso para evaluar el impacto de las decisiones tomadas en instancias anteriores           
- Identificar las entidades y metas que tienen un bajo nivel de ejecución física y presupuestal con el objetivo de generar alertas y realizar acompañamiento técnico que promueva la adecuada implementación de la oferta dispuesta en el Plan de Acción Distrital.
- Generar trimestralmente un informe de implementación que de cuenta del porcentaje de avance físico y presupuestal del Plan de Acción Distrital, por cada una de las entidades del SDARIV y de los componentes de la política pública de victimas. 
- Actualizar el riesgo Posibilidad de afectación reputacional por bajo nivel de implementación de la Política Pública de Víctimas en el Distrito Capital, debido a deficiencias en el seguimiento a la implementación del Plan de Acción Distrital a través del SDARIV</t>
  </si>
  <si>
    <t>- Oficina Consejería Distrial de Paz, Víctimas y Reconciliación
- Profesional universitario y/o especializado de la Oficina Alta Consejería de Paz, Víctimas y Reconciliación
- Profesional universitario y/o especializado de la Oficina Alta Consejería de Paz, Víctimas y Reconciliación
- Profesional universitario y/o especializado  de la Oficina Alta Consejería de Paz, Víctimas y Reconciliación
- Oficina Consejería Distrial de Paz, Víctimas y Reconciliación</t>
  </si>
  <si>
    <t>- Reporte de monitoreo indicando la materialización del riesgo de Posibilidad de afectación reputacional por bajo nivel de implementación de la Política Pública de Víctimas en el Distrito Capital, debido a deficiencias en el seguimiento a la implementación del Plan de Acción Distrital a través del SDARIV
- Evidencia de Reunión
Listado de Asistencia
- Oficios enviados a las entidades - Actas de asistencia técnica.
- Informe trimestral del PAD
- Riesgo de Posibilidad de afectación reputacional por bajo nivel de implementación de la Política Pública de Víctimas en el Distrito Capital, debido a deficiencias en el seguimiento a la implementación del Plan de Acción Distrital a través del SDARIV, actualizado.</t>
  </si>
  <si>
    <t>23/12/20254</t>
  </si>
  <si>
    <t>Se ajusto el DOFA del mapa de riesgos
Se ajusto el Objetivo Estrategico, conforme a la nueva plataforma estrategica adopatada mediante Resolución 630 de 2024
Se ajustan los controles, de acuerdo a la actualización del procedimiento El procedimiento 4120000-PR-324 " Coordinación del Sistema Distrital de Asistencia, Atención y Reparación Integral a Víctimas "</t>
  </si>
  <si>
    <t>CONTROL DE CAMBIOS
Conforme al memorando 3-2022-34996 del 9 de diciembre de 2022, se realizó el cargue de este riesgo en DARUMA con las siguientes novedades: 
•	Aspectos: Identificación del riesgo, análisis de controles y tratamiento del riesgo
•	Cambios: Se ajustan los controles, de acuerdo a la actualización del procedimiento. Se actualiza el nombre del proceso al cual está asociado el riesgo. Se formula la acción de tratamiento a 2023.
•	Memorando:</t>
  </si>
  <si>
    <t xml:space="preserve"> Fortalecer la capacidad institucional para atender a las víctimas del conflicto armado y excombatientes que llegan a la ciudad de Bogotá con enfoque poblacional, diferencial y de género que garantice una respuesta digna, eficaz y oportuna. Promover la articulación interinstitucional y con el sector privado para la satisfacción de los derechos de las víctimas, la reincorporación y el desarrollo territorial, en clave de paz y reconciliación, por medio de la focalización de la oferta de servicios y la participación.       Fortalecer estrategias para promover los derechos a la verdad y a la justicia, así como la construcción de memoria, paz y reconciliación </t>
  </si>
  <si>
    <t xml:space="preserve">1. Fortalecer la capacidad institucional para atender a las víctimas del conflicto armado y excombatientes que llegan a la ciudad de Bogotá con enfoque poblacional, diferencial y de género que garantice una respuesta digna, eficaz y oportuna.
2. Promover la articulación interinstitucional y con el sector privado para la satisfacción de los derechos de las víctimas, la reincorporación y el desarrollo territorial, en clave de paz y reconciliación, por medio de la focalización de la oferta de servicios y la participación. 
3: Diseñar medidas para promover la autonomía económica, la no estigmatización de excombatientes y acompañamiento técnico para promover la seguridad en Bogotá. </t>
  </si>
  <si>
    <t>Jefe Oficina Consejería Distrital de  Paz, Víctimas y Reconciliación</t>
  </si>
  <si>
    <t xml:space="preserve"> Servicios</t>
  </si>
  <si>
    <t>Actividad (Metas): Desarrollar el 100% de las actividades de secretaría técnica y apoyo operativo a las instancias y procesos de participación y coordinación que contribuyan a la implementación del Acuerdo de Paz, iniciativas de memoria y a la satisfacción de los derechos de las víctimas</t>
  </si>
  <si>
    <t>A-P006</t>
  </si>
  <si>
    <t>Posibilidad de afectación reputacional por incumplimiento de los compromisos y actividades establecidas en la Política Pública de Víctimas, el Acuerdo de Paz y demás compromisos distritales en materia de memoria, paz y reconciliación, debido a  errores (fallas o deficiencias)  en el seguimiento a la implementación de las metas del proyecto de inversión.</t>
  </si>
  <si>
    <t>Proyecto de inversión</t>
  </si>
  <si>
    <t>Administrativos</t>
  </si>
  <si>
    <t xml:space="preserve">- Necesidad de ajuste en la forma como se desarrollan las actividades para cumplir su misión y objetivos
- Dificultades en la articulación y coordinación de los grupos internos para el cumplimiento de objetivos y metas.
- Debilidades en la documentación de las actividades del proceso.
- Falencia en los sistemas de información por la no disponibilidad den el momento de la consulta o ausencia de un tablero de mando gerencial
</t>
  </si>
  <si>
    <t xml:space="preserve">- Situaciones extraordinarias o de emergencia como la generada con ocasión de la pandemia del Covid - 19 o por el conflicto armado.
- Las exigencias o compromisos de los grupos de interés establecidas fuera de las competencias del proceso y de la Entidad
</t>
  </si>
  <si>
    <t xml:space="preserve">- Vulneración de los derechos a la población víctima del conflicto armado
- Investigaciones disciplinarias por parte de los organismos de control
- Afectación en la imagen institucional
- Sanciones economicas
</t>
  </si>
  <si>
    <t>Se determina un nivel de probabilidad baja (2) de riesgo inherente  debido a que a los resultados frente al seguimiento de las metas de proyecto de inversión han sido favorables. El impacto Leve (1) obedece a que no se ha presentado afectación significativa a la imagen de la entidad. En consecuencia la zona resultante es Bajo.</t>
  </si>
  <si>
    <t>El proyecto de inversión estima que el riesgo se ubica en una zona baja, debido a que los controles establecidos son los adecuados y la calificación de los criterios es satisfactoria, ubicando el riesgo en la escala de probabilidad baja e impacto leve y ante su materialización, podrían disminuirse los efectos, aplicando las acciones de contingencia.</t>
  </si>
  <si>
    <t>- Reportar el riesgo materializado de Posibilidad de afectación reputacional por incumplimiento de los compromisos y actividades establecidas en la Política Pública de Víctimas, el Acuerdo de Paz y demás compromisos distritales en materia de memoria, paz y reconciliación, debido a  errores (fallas o deficiencias)  en el seguimiento a la implementación de las metas del proyecto de inversión. en el informe de monitoreo a la Oficina Asesora de Planeación.
- Revisar y/o establecer ajustes en los productos de cada una de  las metas, en el marco del procedimiento 4202000-PR-348 Formulación, programación y seguimiento a los proyectos de inversión.
- Verificar el avance físico en magnitud  de las metas del proyecto  de inversión y procederán a actualizar los  alcances de productos definidos en cada una de las  metas,  enmarcados en las funciones de los Subcomités de autocontrol.
- Actualizar el riesgo Posibilidad de afectación reputacional por incumplimiento de los compromisos y actividades establecidas en la Política Pública de Víctimas, el Acuerdo de Paz y demás compromisos distritales en materia de memoria, paz y reconciliación, debido a  errores (fallas o deficiencias)  en el seguimiento a la implementación de las metas del proyecto de inversión.</t>
  </si>
  <si>
    <t>- Oficina Consejería Distrial de Paz, Víctimas y Reconciliación
- Gerente de proyecto
- Gerente de proyecto
- Oficina Consejería Distrial de Paz, Víctimas y Reconciliación</t>
  </si>
  <si>
    <t>- Reporte de monitoreo indicando la materialización del riesgo de Posibilidad de afectación reputacional por incumplimiento de los compromisos y actividades establecidas en la Política Pública de Víctimas, el Acuerdo de Paz y demás compromisos distritales en materia de memoria, paz y reconciliación, debido a  errores (fallas o deficiencias)  en el seguimiento a la implementación de las metas del proyecto de inversión.
- Memorando remitido a la Oficina Asesora de Planeación con los ajustres
- Acta de subcomité de audtocontrol
- Riesgo de Posibilidad de afectación reputacional por incumplimiento de los compromisos y actividades establecidas en la Política Pública de Víctimas, el Acuerdo de Paz y demás compromisos distritales en materia de memoria, paz y reconciliación, debido a  errores (fallas o deficiencias)  en el seguimiento a la implementación de las metas del proyecto de inversión., actualizado.</t>
  </si>
  <si>
    <t>Identificación del riesgo
Análisis antes de controles
Evaluación de controles
Tratamiento del riesgo</t>
  </si>
  <si>
    <t>Se ajusto el DOFA del mapa de riesgos
Se ajusto el Objetivo Estrategico, conforme a la nueva plataforma estrategica adopatada mediante Resolución 630 de 2024Se ajustan los controles
Se ajustan las causas</t>
  </si>
  <si>
    <t>Aportar en el cierre de brecha en materia de generación, uso y aprovechamiento de los datos, la tecnología y la innovación para impactar positivamente la calidad de vida de la ciudadanía y mejorar la eficiencia de la administración pública de Bogotá.</t>
  </si>
  <si>
    <t>1. Reducir de la brecha digital en Acceso, Uso y Apropiación
2. Fortalecer la capacidad para desarrollar Proyectos de transformación Digital multisectorial y de ciudad inteligente que consolidan los habilitadores de las políticas públicas de gobierno y seguridad digital.
3. Impulsar la implementación de la infraestructura de datos del Distrito</t>
  </si>
  <si>
    <t>Jefe de Oficina Consejería Distrital Tecnologías de la Información y las comunicaciones - TIC</t>
  </si>
  <si>
    <t xml:space="preserve"> Asistencia técnica
 Capacitación</t>
  </si>
  <si>
    <t>Aportar en la reducción del cierre de brecha  en materia de generación, uso y aprovechamiento de los datos, la tecnología y la innovación  para impactar positivamente la calidad de vida de la ciudadanía y mejorar la  eficiencia de la administración pública de Bogotá 
Propósito (Objetivo general)</t>
  </si>
  <si>
    <t>A-P005</t>
  </si>
  <si>
    <t>Posibilidad de afectación reputacional por pérdida de credibilidad y confianza de las entidades distritales y los ciudadanos Bogotanos, debido a incumplimientos de compromisos al planificar, diseñar e implementar  las estrategias para la disminución de la brecha digital en materia de generación, uso y aprovechamiento de los datos, la tecnología y la innovación.</t>
  </si>
  <si>
    <t xml:space="preserve">- Falta de seguimiento en la etapa de ejecución del proyecto
- Desconocimiento técnico por parte del líder del proyecto
</t>
  </si>
  <si>
    <t xml:space="preserve">- Dificultades en la coordinación entre las administraciones locales y distritales para la prestación de servicios o ejecución de programas.
-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t>
  </si>
  <si>
    <t xml:space="preserve">- Incumplimiento metas (Plan de desarrollo, proyecto de inversión) y objetivos institucionales
- Pérdida de credibilidad entidades y ciudadanos Bogotanos
</t>
  </si>
  <si>
    <t>Se determina que la probabilidad del riesgo se encuentra en baja (2) debido a que las evidencias que soportan la elección no registran materialización del riesgos en  datos históricos. El impacto quedo en zona Menor (2) dado que existe el riesgo de afectar la operación interna y hacia los grupos de interés en caso de materializarse el riesgo. En consecuencia la zona resultante del riesgo se ubica en 2.2 Moderado.</t>
  </si>
  <si>
    <t>El proceso estima que el riesgo se ubica en una zona moderada, debido aunque los controles establecidos son los adecuados y la calificación de los criterios es satisfactoria, ubicando el riesgo en la escala de probabilidad mas baja, y ante su materialización, podrían disminuirse los efectos, aplicando las acciones de tratamiento y contingencia.</t>
  </si>
  <si>
    <t xml:space="preserve">- Presentar informe trimestral de seguimiento al avance y ejecución de las actividades del proyecto de inversión.
- Presentar informe trimestral de ejecución presupuestal del proyecto de inversión
</t>
  </si>
  <si>
    <t xml:space="preserve">- Lider Técnico
Asesor del Despacho
Gestor de calidad TIC
- Asesor del Despacho
Gestor de Presupuesto
</t>
  </si>
  <si>
    <t xml:space="preserve">	PA250-040</t>
  </si>
  <si>
    <t>1382
1383</t>
  </si>
  <si>
    <t>- Reportar el riesgo materializado de Posibilidad de afectación reputacional por pérdida de credibilidad y confianza de las entidades distritales y los ciudadanos Bogotanos, debido a incumplimientos de compromisos al planificar, diseñar e implementar  las estrategias para la disminución de la brecha digital en materia de generación, uso y aprovechamiento de los datos, la tecnología y la innovación. en el informe de monitoreo a la Oficina Asesora de Planeación.
- Analizar los errores que se evidenciaron en la definición de las estrategias que se llevó a cabo para desarrollar los proyectos de disminución de la brecha digital en materia de generación, uso y aprovechamiento de los datos, la técnologia y la innovación.
- Actualizar el riesgo Posibilidad de afectación reputacional por pérdida de credibilidad y confianza de las entidades distritales y los ciudadanos Bogotanos, debido a incumplimientos de compromisos al planificar, diseñar e implementar  las estrategias para la disminución de la brecha digital en materia de generación, uso y aprovechamiento de los datos, la tecnología y la innovación.</t>
  </si>
  <si>
    <t>- Oficina de Consejería Distrital de Tecnologías de Información y Comunicaciones –TIC
- Jefe de Oficina Consejería Distrital de Tecnologías de la Información y las Comunicaciones -TIC-
- Oficina de Consejería Distrital de Tecnologías de Información y Comunicaciones –TIC</t>
  </si>
  <si>
    <t>- Reporte de monitoreo indicando la materialización del riesgo de Posibilidad de afectación reputacional por pérdida de credibilidad y confianza de las entidades distritales y los ciudadanos Bogotanos, debido a incumplimientos de compromisos al planificar, diseñar e implementar  las estrategias para la disminución de la brecha digital en materia de generación, uso y aprovechamiento de los datos, la tecnología y la innovación.
- Documento de análisis de errores 
- Riesgo de Posibilidad de afectación reputacional por pérdida de credibilidad y confianza de las entidades distritales y los ciudadanos Bogotanos, debido a incumplimientos de compromisos al planificar, diseñar e implementar  las estrategias para la disminución de la brecha digital en materia de generación, uso y aprovechamiento de los datos, la tecnología y la innovación., actualizado.</t>
  </si>
  <si>
    <t>Se ajustó el DOFA del mapa de riesgos conforme al nuevo contexto estratégico
Se actualiza el objetivo estratégico asociado, teniendo en cuenta la nueva plataforma estratégica.</t>
  </si>
  <si>
    <t>Componente (Producto):Servicio de acceso y promoción a las tecnologías de la información y las comunicaciones</t>
  </si>
  <si>
    <t>Posibilidad de afectación reputacional por pérdida de credibilidad y confianza de las entidades distritales y los ciudadanos Bogotanos debido a incumplimiento de compromisos en la entrega de productos y servicios para la Transformación Digital.</t>
  </si>
  <si>
    <t xml:space="preserve">- Pérdida de oportunidades de la ciudadanía de Bogotá en el uso y aprovechamiento de las TIC
</t>
  </si>
  <si>
    <t>Se determina que la probabilidad del riesgo se encuentra en baja (2) debido a que las evidencias que soportan la elección no registran materialización del riesgos en  datos históricos. El impacto quedo en zon menor (2) dado que existe el riesgo de afectar la operación interna y hacia los grupos de interés en caso de materializarse el riesgo. En consecuencia la zona resultante del riesgo se ubica en 2.2 Moderado.</t>
  </si>
  <si>
    <t>El proceso estima que el riesgo se ubica en una zona Moderada, debido a que los controles establecidos son los adecuados y la calificación de los criterios es satisfactoria, ubicando el riesgo en la escala de probabilidad mas baja, sin embargo ante su materialización, podrían disminuirse los efectos, aplicando las acciones  de tratamiento y de contingencia.</t>
  </si>
  <si>
    <t xml:space="preserve">- Realizar mesas técnicas de seguimiento al avance y ejecución de las actividades del proyecto de inversión. 
</t>
  </si>
  <si>
    <t xml:space="preserve">- Lider Técnico
Asesor del Despacho
Gestor de calidad TIC
</t>
  </si>
  <si>
    <t>PA250-041</t>
  </si>
  <si>
    <t>- Reportar el riesgo materializado de Posibilidad de afectación reputacional por pérdida de credibilidad y confianza de las entidades distritales y los ciudadanos Bogotanos debido a incumplimiento de compromisos en la entrega de productos y servicios para la Transformación Digital. en el informe de monitoreo a la Oficina Asesora de Planeación.
- Analizar los errores que se evidenciaron en la definición de las estrategias que se llevó a cabo para cumplir con los compromisos en la entrega de productos y servicios para la Transformación Digital.
- Actualizar el riesgo Posibilidad de afectación reputacional por pérdida de credibilidad y confianza de las entidades distritales y los ciudadanos Bogotanos debido a incumplimiento de compromisos en la entrega de productos y servicios para la Transformación Digital.</t>
  </si>
  <si>
    <t>- Reporte de monitoreo indicando la materialización del riesgo de Posibilidad de afectación reputacional por pérdida de credibilidad y confianza de las entidades distritales y los ciudadanos Bogotanos debido a incumplimiento de compromisos en la entrega de productos y servicios para la Transformación Digital.
- Documento de análisis de errores 
- Riesgo de Posibilidad de afectación reputacional por pérdida de credibilidad y confianza de las entidades distritales y los ciudadanos Bogotanos debido a incumplimiento de compromisos en la entrega de productos y servicios para la Transformación Digital., actualizado.</t>
  </si>
  <si>
    <t>1. Fortalecer las mediciones de gestión y desempeño para establecer los resultados del distrito en generación de valor público
2. Fortalecer la capacidad institucional para la generación de valor público</t>
  </si>
  <si>
    <t>Subsecretaria Distrital de Fortalecimiento Insitucional</t>
  </si>
  <si>
    <t>Desarrollo y fortalecimiento institucional</t>
  </si>
  <si>
    <t xml:space="preserve">Fase (Propósito - Objetivo General): Fortalecer la gestión y articulación institucional para la generación de valor público por parte de la Administración Distrital	</t>
  </si>
  <si>
    <t>O-P015</t>
  </si>
  <si>
    <t>Posibilidad de afectación reputacional por no lograr fortalecer la gestión y articulación institucional, debido a errores (fallas deficiencias) al planificar e implementar acciones para orientar a las entidades distritales en la generación de valor público.</t>
  </si>
  <si>
    <t>Operacionales</t>
  </si>
  <si>
    <t xml:space="preserve">- Cambios internos (administrativos y rotación de personal) que impacta la continuidad en la implementación de los modelos y la asistencia técnica
- Falta de seguimiento a la adecuada y oportuna ejecución del plan de trabajo
- Planificación inadecuada de las orientaciones para las entidades
</t>
  </si>
  <si>
    <t xml:space="preserve">- Desconocimiento de las demás entidades distritales, sobre las particularidades de la generación de valor público.
- Falta de continuidad en los programas y proyectos entre administraciones
- Limitantes en la información para la toma de decisiones frente a la generación de valor público
</t>
  </si>
  <si>
    <t xml:space="preserve">- Imagen institucional perjudicada ante las otras entidades del distrito debido al desarrollo de estrategias que no apliquen a todas las entidades o no generen valor agregado a las mismas.
- Incumplimiento en las metas y objetivos institucionales.
- Generación de reprocesos en las entidades y organismos por falta de articulación entre las entidades líderes de políticas
</t>
  </si>
  <si>
    <t>Se determina un nivel de probabilidad (1)  muy baja, de riesgo inherente teniendo en cuenta que excepcionalmente ocurriria un incumplimiento.  El impacto (2) menor, obedece a que de presentarse se generaría, insatisfacción en usuarios a nivel distrital. En consecuencia la zona resultante antes de controles se encuentra en la escala de Bajo.</t>
  </si>
  <si>
    <t>Se determina un nivel de probabilidad (1) Muy baja de riesgo residual,   debido a  la existencia de instancias de seguimiento establecidas.  El impacto Menor (2) obedece a que podría presentarse insatisfacción de algunos usuarios en las entidades distritales. En consecuencia la zona de riesgo resultante, se encuentra en escala de impacto Bajo</t>
  </si>
  <si>
    <t>- Reportar el riesgo materializado de Posibilidad de afectación reputacional por no lograr fortalecer la gestión y articulación institucional, debido a errores (fallas deficiencias) al planificar e implementar acciones para orientar a las entidades distritales en la generación de valor público. en el informe de monitoreo a la Oficina Asesora de Planeación.
- Revisar y establecer cambios en planes o modelos, conel fin de subsanar las desviaciones  encontradas enel marco del procedimiento 4202000-PR-348 Formulación, programación y seguimiento a los proyectos de inversión
- Actualizar el riesgo Posibilidad de afectación reputacional por no lograr fortalecer la gestión y articulación institucional, debido a errores (fallas deficiencias) al planificar e implementar acciones para orientar a las entidades distritales en la generación de valor público.</t>
  </si>
  <si>
    <t>- Dirección Distrital de Desarrollo Institucional
- Director(a) de Desarrollo Institucional 
- Dirección Distrital de Desarrollo Institucional</t>
  </si>
  <si>
    <t>- Reporte de monitoreo indicando la materialización del riesgo de Posibilidad de afectación reputacional por no lograr fortalecer la gestión y articulación institucional, debido a errores (fallas deficiencias) al planificar e implementar acciones para orientar a las entidades distritales en la generación de valor público.
- Solicitud de modificación presentada a la Oficina Asesora de planeación
- Riesgo de Posibilidad de afectación reputacional por no lograr fortalecer la gestión y articulación institucional, debido a errores (fallas deficiencias) al planificar e implementar acciones para orientar a las entidades distritales en la generación de valor público., actualizado.</t>
  </si>
  <si>
    <t xml:space="preserve">Identificación del riesgo
Evaluación de controles
</t>
  </si>
  <si>
    <t xml:space="preserve">Se revisó y se ajusto el número de controles efectivos y en funcionamiento. 
Se actualizó objetivo estratégico conforme a ls nueva Plataforma Estratégica adoptada mediente Resolución  630 de 2024
</t>
  </si>
  <si>
    <t>Fase (Componente - Producto): Servicio de Implementación Sistemas de Gestión</t>
  </si>
  <si>
    <t>O-P016</t>
  </si>
  <si>
    <t>Posibilidad de afectación reputacional por  inadecuada implementación del modelo de medición de generación de valor público en el distrito capital debido a errores (fallas o deficiencias) en su diseño y/o fuentes de información</t>
  </si>
  <si>
    <t xml:space="preserve">- Limitantes en la información para  el diseño del modelo y la toma de decisiones frente a la generación de valor público
- Cambios internos (administrativos y rotación de personal) que impacta la continuidad en la implementación ddel modelo de medición
- Falencias u omisiones al momento de definir el modelo de medición 
- Dificultades en la transferencia de conocimiento entre los servidores que se vinculan y retiran de la entidad.
- Debilidades en la actualización de instrumentos y métodos para la medición de valor publico
</t>
  </si>
  <si>
    <t xml:space="preserve">- Dificultades en la participación de las entidades en la implementación del modelo
- Falta de continuidad en los programas y proyectos entre administraciones
</t>
  </si>
  <si>
    <t xml:space="preserve">- Imagen institucional perjudicada ante las otras entidades del distrito debido a falencias en el modelo de medición de valor público 
- Afectación en la generación de valor público por parte de las entidades distritales por la inadecuada implementación de la medición.  
</t>
  </si>
  <si>
    <t>Se determina un nivel de probabilidad (2) Baja; de riesgo inherente,  debido a que  la implementación del modelo no impacta directamente en el desempeño de las entidades. El impacto Menor (2) obedece a que, al presentarse afectaría la imagen institucional en algunos usuarios de las entidades distritales. En consecuencia la zona resultante es Moderado</t>
  </si>
  <si>
    <t>Se determina un nivel de probabilidad de riesgo residual  baja (2),  debido a que los controles definidos evitan desviaciones en  la implementación del modelo. El impacto Menor (2) obedece a que, al presentarse, afectaría la imagen institucional de  algunos usuarios de las entidades distritales. En consecuencia la zona resultante después de controles se encuentra en escala de impacto Moderado.</t>
  </si>
  <si>
    <t xml:space="preserve">- Realizar análisis e intercambio de conocimientos con expertos temáticos (academia, entidades expertas en manejo de datos, entre otros) como retroalimentación, para fortalecer la implementación del modelo de medición propuesto
</t>
  </si>
  <si>
    <t xml:space="preserve">- Director Técnico de la Dirección Distrital de Desarrollo Institucional
</t>
  </si>
  <si>
    <t xml:space="preserve">	PA250-038</t>
  </si>
  <si>
    <t>- Reportar el riesgo materializado de Posibilidad de afectación reputacional por  inadecuada implementación del modelo de medición de generación de valor público en el distrito capital debido a errores (fallas o deficiencias) en su diseño y/o fuentes de información en el informe de monitoreo a la Oficina Asesora de Planeación.
- Revisar y/o establecer ajustes en los productos de cada una de  las metas, en el marco del procedimiento 4202000-PR-348 Formulación, programación y seguimiento a los proyectos de inversión
- Actualizar el riesgo Posibilidad de afectación reputacional por  inadecuada implementación del modelo de medición de generación de valor público en el distrito capital debido a errores (fallas o deficiencias) en su diseño y/o fuentes de información</t>
  </si>
  <si>
    <t>- Dirección Distrital de Desarrollo Institucional
- Director(a) de Desarrollo Institucional
Subsecretaría Distrital de Fortalecimiento Institucional
- Dirección Distrital de Desarrollo Institucional</t>
  </si>
  <si>
    <t>- Reporte de monitoreo indicando la materialización del riesgo de Posibilidad de afectación reputacional por  inadecuada implementación del modelo de medición de generación de valor público en el distrito capital debido a errores (fallas o deficiencias) en su diseño y/o fuentes de información
- Solicitud de modificación a la Oficina Asesora de planeación.
- Riesgo de Posibilidad de afectación reputacional por  inadecuada implementación del modelo de medición de generación de valor público en el distrito capital debido a errores (fallas o deficiencias) en su diseño y/o fuentes de información, actualizado.</t>
  </si>
  <si>
    <t xml:space="preserve">
Análisis antes de controles
Establecimiento de controles
Evaluación de controles
</t>
  </si>
  <si>
    <t>Se revisó y se ajusto el número de controles efectivos y en funcionamiento. 
Se actualizó objetivo estratégico de ls nueva Plataforma Estratégica adoptada mediente Resolución  630 de 2024</t>
  </si>
  <si>
    <t>Fase (Actividad - Meta): Implementar un (1) servicio de asistencia técnica integral para el mejoramiento de la gestión y el desempeño en la administración distrital orientado a la solución de los retos de ciudad</t>
  </si>
  <si>
    <t>O-P018</t>
  </si>
  <si>
    <t xml:space="preserve">Posibilidad de afectación reputacional por incumplimiento en la ejecución de las actividades del proyecto debido a (errores, fallas o deficiencias) en el  seguimiento del avance y cumplimiento de las metas.
</t>
  </si>
  <si>
    <t xml:space="preserve">- Cambios internos (administrativos y rotación de personal) que impacta la continuidad en la implementación de los modelos y la asistencia técnica
- Falencias en la intervención para el aumento de capacidades institucionales
- Dificultades en la identificación de brechas interinstitucionales
</t>
  </si>
  <si>
    <t xml:space="preserve">- Dificultades en la coordinación entre entidades y organismos distritales, así como la articulación con Entidades del orden nacional
- Pérdida de credibilidad y de confianza que dificulte el ejercicio de la implementación de lineamientos.
</t>
  </si>
  <si>
    <t xml:space="preserve">- Imagen institucional perjudicada ante las otras entidades del distrito debido a falencias en el modelo de medición de valor público 
</t>
  </si>
  <si>
    <t>Se determina un nivel de probabilidad (1)  muy baja de riesgo inherente,  debido debido a  la existencia de instancias de seguimiento establecidas. El impacto Menor (2) obedece a que, al presentarse su materialización se afectaría la imagen institucional de algunos usuarios en las entidades distritales. En consecuencia la zona resultante se encuentra como Bajo</t>
  </si>
  <si>
    <t xml:space="preserve">Se determina un nivel de probabilidad de riesgo residual  muy baja(1) debido a que los controles  definidos evitan desviaciones en la implementación del plan de trabajo. El impacto Menor (2) obedece a que, al presentarse su materialización se afectaría la imágen institucional en algunos de los usuarios de las entidades distritales. En consecuencia, la zona resultante después de controles es bajo. </t>
  </si>
  <si>
    <t xml:space="preserve">- Reportar el riesgo materializado de Posibilidad de afectación reputacional por incumplimiento en la ejecución de las actividades del proyecto debido a (errores, fallas o deficiencias) en el  seguimiento del avance y cumplimiento de las metas.
 en el informe de monitoreo a la Oficina Asesora de Planeación.
- Revisar y/o establecer ajustes en los productos de cada una de  las metas, en el marco del procedimiento 4202000-PR-348 Formulación, programación y seguimiento a los proyectos de inversión
- Actualizar el riesgo Posibilidad de afectación reputacional por incumplimiento en la ejecución de las actividades del proyecto debido a (errores, fallas o deficiencias) en el  seguimiento del avance y cumplimiento de las metas.
</t>
  </si>
  <si>
    <t>- Dirección Distrital de Desarrollo Institucional
- Director(a) de Desarrollo Institucional
Gerente del Proyecto
- Dirección Distrital de Desarrollo Institucional</t>
  </si>
  <si>
    <t>- Reporte de monitoreo indicando la materialización del riesgo de Posibilidad de afectación reputacional por incumplimiento en la ejecución de las actividades del proyecto debido a (errores, fallas o deficiencias) en el  seguimiento del avance y cumplimiento de las metas.
- Solicitud de modificación a la Oficina Asesora de planeación.
- Riesgo de Posibilidad de afectación reputacional por incumplimiento en la ejecución de las actividades del proyecto debido a (errores, fallas o deficiencias) en el  seguimiento del avance y cumplimiento de las metas.
, actualizado.</t>
  </si>
  <si>
    <t>Se incluye Objetivo estratégico de la nueva Plataforma Estratégica adoptada mediente Resolución  630 de 2024
Se eliminó control detectivo</t>
  </si>
  <si>
    <t>Fortalecer la cultura en los actores públicos y privados en integridad y Estado Abierto que mejore la gobernanza en la ciudad.</t>
  </si>
  <si>
    <t>1. Generar cambio cultural en actores públicos del distrito que fortalezca la integridad, transparencia y corresponsabilidad con sociedad civil y sector privado.
2. Fortalecer la articulación entre actores públicos y privados para avanzar hacia un Estado Abierto en el Distrito.</t>
  </si>
  <si>
    <t>(Producto): - Documentos metodológicos
(Producto)-Documentos de planeación+</t>
  </si>
  <si>
    <t>O-P022</t>
  </si>
  <si>
    <t>Posibilidad de afectación reputacional por pérdida de credibilidad y confianza de los grupos de valor y partes Interesadas debido a errores (fallas o deficiencias) en la planeación, implementación y seguimiento de los productos del proyecto de inversión.</t>
  </si>
  <si>
    <t xml:space="preserve">- Insuficiencia de estrategias institucionales para ejercer la democracia digital, el control social y el aprovechamiento de información pública, en el marco de la transparencia, la colaboración y la participación.
- Descentralización de la información distrital relacionada con Estado Abierto e Integro
</t>
  </si>
  <si>
    <t xml:space="preserve">- Dificultades en la coordinación entre las administraciones locales, distritales y nacionales para la prestación de servicios o ejecución de programas.
</t>
  </si>
  <si>
    <t xml:space="preserve">- Incumplimiento en las metas y objetivos del proyecto.
- Detrimento patrimonial por incumplimiento en la ejecución presupuestal.
- Pérdida de imagen institucional en el orden nacional o distrital
- Hallazgos o sanciones disciplinaria, legales y administrativas.
- Perdida de la confianza ciudadana en la administración distrital.
</t>
  </si>
  <si>
    <t>Se determina un nivel de posibilidad (2) baja de riesgo inherente  debido a que se realiza seguimiento mensual a  la ejecución de actividades y de ser necesario se presentan modificaciones.  El impacto Moderado (3) obedece a que de presentarse generaría incumplimiento en las metas establecidas.</t>
  </si>
  <si>
    <t>El proyecto estima que el riesgo se ubica en una zona baja, debido a que los controles establecidos son los adecuados y la calificación de los criterios es satisfactoria, ubicando el riesgo en la escala de probabilidad muy baja e impacto menory ante su materialización, podrían disminuirse los efectos, aplicando las acciones de contingencia.</t>
  </si>
  <si>
    <t>- Reportar el riesgo materializado de Posibilidad de afectación reputacional por pérdida de credibilidad y confianza de los grupos de valor y partes Interesadas debido a errores (fallas o deficiencias) en la planeación, implementación y seguimiento de los productos del proyecto de inversión. en el informe de monitoreo a la Oficina Asesora de Planeación.
- Reportar el riesgo materializado de Posibilidad de afectación reputacional por incumplimiento en la ejecución de las actividades del proyecto, debido a una deficiente gestión en la planeación y seguimiento de las metas del proyecto en el informe de monitoreo a la Oficina Asesora de Planeación.
- Revisar y/o establecer ajustes en los planes de trabajo de cada una de las metas proyecto de inversión en el marco del procedimiento 4202000-PR-348 Formulación, programación y seguimiento a los proyectos de inversión.
- Verificar el avance físico en magnitud y presupuesto de las metas del proyectos de inversión y procederán a actualizar los planes de cada de una de las metas.
- Actualizar el riesgo Posibilidad de afectación reputacional por pérdida de credibilidad y confianza de los grupos de valor y partes Interesadas debido a errores (fallas o deficiencias) en la planeación, implementación y seguimiento de los productos del proyecto de inversión.</t>
  </si>
  <si>
    <t>- Subsecretaria Distrital de Fortalecimiento Institucional
- Subsecretaria Distrital de Fortalecimiento Institucional
- Gerente del Proyecto
- Gerente del Proyecto
- Subsecretaria Distrital de Fortalecimiento Institucional</t>
  </si>
  <si>
    <t>- Reporte de monitoreo indicando la materialización del riesgo de Posibilidad de afectación reputacional por pérdida de credibilidad y confianza de los grupos de valor y partes Interesadas debido a errores (fallas o deficiencias) en la planeación, implementación y seguimiento de los productos del proyecto de inversión.
- Reporte de monitoreo indicando la materialización del riesgo de Posibilidad de afectación reputacional por incumplimiento en la ejecución de las actividades del proyecto, debido a una deficiente gestión en la planeación y seguimiento de las metas del proyecto
- Modificación a la programación del proyecto - Hoja de Vida de meta o indicado
- Modificación a la programación del proyecto - Hoja de Vida de meta o indicado
- Riesgo de Posibilidad de afectación reputacional por pérdida de credibilidad y confianza de los grupos de valor y partes Interesadas debido a errores (fallas o deficiencias) en la planeación, implementación y seguimiento de los productos del proyecto de inversión., actualizado.</t>
  </si>
  <si>
    <t>Se ajustó el DOFA del mapa de riesgos conforme al nuevo contexto estratégico
Se realiza la actualización  de la identificación del riesgo, asociando el obejtivo estratégico con base en al nueva plataforma estratégica.</t>
  </si>
  <si>
    <t>8117 Fortalecimiento del Ecosistema de Innovación Pública de Bogotá para mejorar la confianza ciudadana, el valor público y el gobierno colaborativo en Bogotá D.C.</t>
  </si>
  <si>
    <t>1. Consolidar una cultura de innovación en las entidades distritales y los servidores públicos
2. Mejorar las capacidades de los servidores públicos para el desarrollo de innovaciones para retos públicos
3. Aumentar el diseño de soluciones innovadoras para retos públicos</t>
  </si>
  <si>
    <t>Asistencia técnica</t>
  </si>
  <si>
    <t>Fase: Propósito (Objetivo General): Fortalecer el ecosistema de innovación pública en Bogotá para generar mayor valor público</t>
  </si>
  <si>
    <t>O-P012</t>
  </si>
  <si>
    <t>Posibilidad de afectación reputacional por pérdida de credibilidad y confianza de grupos de valor y de interés debido a falta de articulación entre las entidades del distrito para el desarrollo de acciones de fortalecimiento del Ecosistema de Innovación Pública con los grupos de valor y de interés.</t>
  </si>
  <si>
    <t xml:space="preserve">- Dificultad en la articulación y gestión del conocimiento del ecosistema de innovación pública de Bogotá
- Bajo número de entidades con laboratorios y unidades de innovación pública
- Bajo nivel de cultura de innovación en las entidades distritales y los servidores públicos
</t>
  </si>
  <si>
    <t xml:space="preserve">- Cambios en equipos directivos y/o equipos de trabajo de las entidades del distrito
- Falta de interés para el trabajo en temas de innovación por parte de grupos de valor y de interés
</t>
  </si>
  <si>
    <t xml:space="preserve">- Incumplimiento en las metas propuestas en el proyecto de inversión
- Menores asignaciones presupuestales por la no ejecución del presupuesto asignado al proyecto
- Pérdida de credibilidad y de confianza que dificulte el fortalecimiento del ecocisistema de innovación pública
-  Desviaciones de los objetivos, alcance y cronograma del proyecto
</t>
  </si>
  <si>
    <t xml:space="preserve">6. Fortalecer los procesos de innovación pública en las entidades distritales mediante la facilitación de habilitadores, el desarrollo de capacidades en intraemprendimiento, el trabajo colaborativo y la articulación entre actores públicos y privados. </t>
  </si>
  <si>
    <t>4. Educación de calidad
9. Industria, innovación e infraestructura
16. Paz, justicia e instituciones sólidas</t>
  </si>
  <si>
    <t>Se determina un nivel de probabilidad (2) baja de riesgo inherente  pues el propósito depende de la articulación para el desarrollo de acciones que fortalezcan la innovación pública.  El impacto (2) menor obedece a que se vería afectada la imagen institucional localmente. En consencuencia la zona resultante del riesgo es "Moderado"</t>
  </si>
  <si>
    <t>El riesgo pasa de una zona moderda a ubicarse en una zona baja luego de aplicar los controles establecidos y ante su materialización podrian disminuirse los efectos aplicando las acciones de contingencia.</t>
  </si>
  <si>
    <t>- Reportar el riesgo materializado de Posibilidad de afectación reputacional por pérdida de credibilidad y confianza de grupos de valor y de interés debido a falta de articulación entre las entidades del distrito para el desarrollo de acciones de fortalecimiento del Ecosistema de Innovación Pública con los grupos de valor y de interés. en el informe de monitoreo a la Oficina Asesora de Planeación.
- Diseñar plan de acción de acompañamiento y recomendaciones con las entidades que no pudieron cumplir las metas por falta de articulación.
- Revisar y/o establecer cambios en las estrategias con  el fin de subsanar las desviaciones encontradas, en el marco del procedimiento 4202000-PR-348 Formulación, programación y seguimiento a los proyectos de inversión
- Verificar el avance físico en magnitud y presupuesto de las metas del proyectos de inversión y procederán a actualizar los planes, alcances o estrategias que correspondan para garantizar el cumplimiento de las metas.
- Actualizar el riesgo Posibilidad de afectación reputacional por pérdida de credibilidad y confianza de grupos de valor y de interés debido a falta de articulación entre las entidades del distrito para el desarrollo de acciones de fortalecimiento del Ecosistema de Innovación Pública con los grupos de valor y de interés.</t>
  </si>
  <si>
    <t>- Subsecretaría Distrital de Fortalecimiento Institucional
- Subsecretaría Distrital de Fortalecimeinto Institucional
- Subsecretaría Distrital de Fortalecimeinto Institucional
- Subsecretaría Distrital de Fortalecimeinto Institucional
- Subsecretaría Distrital de Fortalecimiento Institucional</t>
  </si>
  <si>
    <t>- Reporte de monitoreo indicando la materialización del riesgo de Posibilidad de afectación reputacional por pérdida de credibilidad y confianza de grupos de valor y de interés debido a falta de articulación entre las entidades del distrito para el desarrollo de acciones de fortalecimiento del Ecosistema de Innovación Pública con los grupos de valor y de interés.
- Plan de acción de acompañamiento y recomedaciones.
- Evidencia de reunión de revisión de las estrategias.
- Memorando Solicitud de ajustes en la programación
Formato de Modificación de Plan de Acción 4202000-FT-1320
- Riesgo de Posibilidad de afectación reputacional por pérdida de credibilidad y confianza de grupos de valor y de interés debido a falta de articulación entre las entidades del distrito para el desarrollo de acciones de fortalecimiento del Ecosistema de Innovación Pública con los grupos de valor y de interés., actualizado.</t>
  </si>
  <si>
    <t>1, Ajuste del DOFA
2, Cambio del Objetivo Estratégico, conforme a la nueva plataforma estratégica adoptada medianre Resolución 630 de 2024
3. Cambio en calificación de probabilidad de Muy a alta a Bajo
4. Se ajustaron  los controles del riesgo
4. Cambio de la calificacción despúes de controles
5. Incluisión de medidas de contingencia conforme con los controles correctivos</t>
  </si>
  <si>
    <t>Fase: Actividad (Meta): Desarrollar 6 procesos de innovación aplicando la metodología de innovación "Tejido iBO" basados en la participación ciudadana, co-creación y experimentación</t>
  </si>
  <si>
    <t>O-P013</t>
  </si>
  <si>
    <t>Posibilidad de afectación reputacional debido a pérdida de credibilidad y confianza por parte de las entidades del distrito identificadas por retrasos en los  desarrollos de los seis prototipos que darán solución a retos prioritarios/estratégicos de ciudad así como de trámites y servicios que busquen mejorar la relación con la ciudadanía.</t>
  </si>
  <si>
    <t xml:space="preserve">- Cambios en equipos en las entidades
- Falta de presupuesto para el desarrollo de los prototipos
</t>
  </si>
  <si>
    <t xml:space="preserve">- Cambio de administraciones 
</t>
  </si>
  <si>
    <t xml:space="preserve">- Incumplimiento de metas
- Insatisfacción por parte de las entidades públicas
- Insatisfacción de la ciudadanía
</t>
  </si>
  <si>
    <t xml:space="preserve">Se determina un nivel de probabilidad (3) media de riesgo inherente teniendo en cuenta que se podría presentar en el 60% de las circunstancias. El impacto (4) mayor  obedece a que afectaría los retos estratégicos de ciudad. </t>
  </si>
  <si>
    <t>El riesgo pasa de una zona alta a ubicarse en una zona moderada luego de aplicar los controles establecidos y ante su materialización podrian disminuirse los efectos aplicando las acciones de contingencia.</t>
  </si>
  <si>
    <t xml:space="preserve">- Revisar y ajustar de ser necesario la matriz de seguimiento de proyectos de innovación dentro de la metodología Tejido IBO.
</t>
  </si>
  <si>
    <t xml:space="preserve">- Subsecretaría de Fortalecimiento Institucional
</t>
  </si>
  <si>
    <t>PA250-042</t>
  </si>
  <si>
    <t>- Reportar el riesgo materializado de Posibilidad de afectación reputacional debido a pérdida de credibilidad y confianza por parte de las entidades del distrito identificadas por retrasos en los  desarrollos de los seis prototipos que darán solución a retos prioritarios/estratégicos de ciudad así como de trámites y servicios que busquen mejorar la relación con la ciudadanía. en el informe de monitoreo a la Oficina Asesora de Planeación.
- Realizar reunión de la Subsecretaría Distrital de Fortalecimiento Institucional, IBO y las entidades relacionadas con el desarrollo de los prototipos  para tomar acciones pertinentes con relación al cumplimiento de los tiempos y productos establecidos.
- Actualizar el riesgo Posibilidad de afectación reputacional debido a pérdida de credibilidad y confianza por parte de las entidades del distrito identificadas por retrasos en los  desarrollos de los seis prototipos que darán solución a retos prioritarios/estratégicos de ciudad así como de trámites y servicios que busquen mejorar la relación con la ciudadanía.</t>
  </si>
  <si>
    <t>- Subsecretaría Distrital de Fortalecimiento Institucional
- Subsecretaría Distrital de Fortalecimiento Institucional
- Subsecretaría Distrital de Fortalecimiento Institucional</t>
  </si>
  <si>
    <t>- Reporte de monitoreo indicando la materialización del riesgo de Posibilidad de afectación reputacional debido a pérdida de credibilidad y confianza por parte de las entidades del distrito identificadas por retrasos en los  desarrollos de los seis prototipos que darán solución a retos prioritarios/estratégicos de ciudad así como de trámites y servicios que busquen mejorar la relación con la ciudadanía.
- Evidencia de reunión que relacione las recomendaciones para el cumplimiento de los tiempos y objetivos en el marco del desarrollo de prototipos.
- Riesgo de Posibilidad de afectación reputacional debido a pérdida de credibilidad y confianza por parte de las entidades del distrito identificadas por retrasos en los  desarrollos de los seis prototipos que darán solución a retos prioritarios/estratégicos de ciudad así como de trámites y servicios que busquen mejorar la relación con la ciudadanía., actualizado.</t>
  </si>
  <si>
    <t xml:space="preserve">1. Ajuste del DOFA
2. Cambio del Objetivo Estratégico, conforme a la nueva plataforma estratégica adoptada medianre Resolución 630 de 2024
3. Se ajustaron  los controles del riesgo
</t>
  </si>
  <si>
    <t>Fase: Componente (Producto) Servicio de Asistencia Técnica</t>
  </si>
  <si>
    <t>O-P014</t>
  </si>
  <si>
    <t>Posibilidad de afectación económica (o presupuestal) por falta de apropiación por parte del talento humano frente a los contenidos de formación y capacitación en temas de intraemprendimiento debido a que estos no están diseñados a la realidad del contexto institucional.</t>
  </si>
  <si>
    <t xml:space="preserve">- El tipo de formación en temas de innovación es más teórica que práctica, no ajustándose a la realidad y al contexto de los servidores públicos
- Falta de compromiso por parte de directivos con relación a formación y generación de capacidades en innovación pública
- Bajas capacidades institucionales y de los servidores públicos para el desarrollo de innovaciones para retos públicos
</t>
  </si>
  <si>
    <t xml:space="preserve">- Falta de coordinación entre las partes interesadas y responsables de la generación de capacidades en innovación de servidores públicos
</t>
  </si>
  <si>
    <t xml:space="preserve">- Perdida de recursos en formación que se diseña para servidores públicos
- Se diseñan soluciones a problemas públicos sin tener en cuenta a los ciudadanos
- Incumplimiento a las metas y planes institucionales
</t>
  </si>
  <si>
    <t xml:space="preserve">Se determina un nivel de probabilidad (3) media de riesgo inherente se presenta una posibilidad media de que se presente la falta de apropiación por parte del talento humano frente a los contenidos de formación y capacitación en temas de intraemprendimiento.  El impacto (1) leve obedece a que al presentarse no afectaría la operación de la entidad. </t>
  </si>
  <si>
    <t>El riesgo pasa de una zona moderada a ubicarse en una zona baja luego de aplicar los controles establecidos y ante su materialización podrian disminuirse los efectos aplicando las acciones de contingencia.</t>
  </si>
  <si>
    <t>- Reportar el riesgo materializado de Posibilidad de afectación económica (o presupuestal) por falta de apropiación por parte del talento humano frente a los contenidos de formación y capacitación en temas de intraemprendimiento debido a que estos no están diseñados a la realidad del contexto institucional. en el informe de monitoreo a la Oficina Asesora de Planeación.
- Realizar reunión de la Subsecretaría Distrital de Fortalecimiento Institucional, IBO para analizar contenidos y resultados con el fin de implementar acciones de mejora para la apropiación adecuada de los contenidos en intraemprendimeinto por parte de los servidores públicos
- Actualizar el riesgo Posibilidad de afectación económica (o presupuestal) por falta de apropiación por parte del talento humano frente a los contenidos de formación y capacitación en temas de intraemprendimiento debido a que estos no están diseñados a la realidad del contexto institucional.</t>
  </si>
  <si>
    <t>- Reporte de monitoreo indicando la materialización del riesgo de Posibilidad de afectación económica (o presupuestal) por falta de apropiación por parte del talento humano frente a los contenidos de formación y capacitación en temas de intraemprendimiento debido a que estos no están diseñados a la realidad del contexto institucional.
- Evidencia de reunión que relacione las recomendaciones las acciones de mejora para la apropiación adecuada de los contenidos en intraemprendimeinto por parte de los servidores públicos.
- Riesgo de Posibilidad de afectación económica (o presupuestal) por falta de apropiación por parte del talento humano frente a los contenidos de formación y capacitación en temas de intraemprendimiento debido a que estos no están diseñados a la realidad del contexto institucional., actualizado.</t>
  </si>
  <si>
    <t>1, Ajuste del DOFA
2, Cambio del Objetivo Estratégico.
3.Cambio del Objetivo Estratégico, conforme a la nueva plataforma estratégica adoptada medianre Resolución 630 de 2024
4. Se ajustaron  los controles del riesgo
5. Cambio de la calificacción despúes de controles</t>
  </si>
  <si>
    <t>1. Fortalecer el Sistema Distrital de Archivos para mejorar el acceso a la información de carácter documental en el Distrito.
2. Fortalecer la gestión del patrimonio documental para mejorar la conservación, preservación y difusión de la memoria y la historia del Distrito.
3. Fortalecer la prestación de los servicios de la Imprenta Distrital.</t>
  </si>
  <si>
    <t>Fase: (componente-producto): Servicio de gestión documental a entidades públicas y privadas del orden nacional y/o territorial
Servicios de preservación del patrimonio bibliográfico y documental
Servicio de divulgación y publicación del Patrimonio cultural</t>
  </si>
  <si>
    <t>O-P020</t>
  </si>
  <si>
    <t>Posibilidad de afectación reputacional por pérdida de confianza de las grupos de valor y partes Interesadas , debido a Errores (fallas o deficiencias) en las condiciones y entrega  de los productos y servicios del proyecto.</t>
  </si>
  <si>
    <t xml:space="preserve">- Falta articulación entre las diferentes herramientas en las que están contenidos los productos y servicios.
- Desconocimiento y fallas de articulación de sistemas, lenguajes y herramientas, fallas inesperadas, sobre carga de plataformas. 
- No existe una apropiación frente a la cultura de la gestión documental por parte de los servidores públicos y demás personas involucradas con la entidad.
</t>
  </si>
  <si>
    <t xml:space="preserve">- Fallas en las comunicaciones. 
- Constante actualización de directrices Nacionales y Distritales que no surten suficientes procesos de socialización. 
- No existe una apropiación frente a la cultura de la gestión documental por parte de los servidores públicos y demás personas involucradas con la entidad.
</t>
  </si>
  <si>
    <t xml:space="preserve">- Incumplimiento en las metas propuestas en el proyecto de inversión
- Menores asignaciones presupuestales por la no ejecución del presupuesto asignado al proyecto
- Perjuicio de la imagen institucional frente a parámetros en la calidad de los servicios prestados, su oportunidad y eficacia de cara a los grupos de valor e interés.
</t>
  </si>
  <si>
    <t>- Publicación de actos o documentos administrativos en el Registro Distrital (Trámite)
- Consulta del Registro Distrital (Consulta)
- Impresión de artes gráficas para las entidades del Distrito Capital (OPA)</t>
  </si>
  <si>
    <t>Se determina un nivel de probabilidad muy baja (1) de riesgo inherente  debido a que a los resultados frente a la prestación de los servicios y la entrega de productos han sido favorables de acuerdo con la evaluación por parte de los grupos de valor.  El impacto Leve (1) obedece a que no se ha presentado afectación significativa a la imagen de la entidad. En consecuencia la zona resultante es Bajo.</t>
  </si>
  <si>
    <t>Se determina un nivel de probabilidad muy baja (1) de riesgo residual debido a que a los controles definidos para la prestación de los servicios son efectivos.  El impacto Leve (1) obedece a una afectación insignificante en la imagen de la entidad. En consecuencia la zona resultante es Bajo.</t>
  </si>
  <si>
    <t>- Reportar el riesgo materializado de Posibilidad de afectación reputacional por pérdida de confianza de las grupos de valor y partes Interesadas , debido a Errores (fallas o deficiencias) en las condiciones y entrega  de los productos y servicios del proyecto. en el informe de monitoreo a la Oficina Asesora de Planeación.
- Revisar y/o establecer ajustes en los productos de cada una de  las metas, en el marco del procedimiento 4202000-PR-348 Formulación, programación y seguimiento a los proyectos de inversión
- Verificar el avance físico en magnitud  de las metas del proyecto  de inversión y procederán a actualizar los  alcances de productos definidos en cada una de las  metas,  enmarcados en la funciones de los Subcomités de autocontrol
- Actualizar el riesgo Posibilidad de afectación reputacional por pérdida de confianza de las grupos de valor y partes Interesadas , debido a Errores (fallas o deficiencias) en las condiciones y entrega  de los productos y servicios del proyecto.</t>
  </si>
  <si>
    <t>- Subsecretaria Distrital de Fortalecimiento Institucional
- Gerente del Proyecto
- Gerente del Proyecto
- Subsecretaria Distrital de Fortalecimiento Institucional</t>
  </si>
  <si>
    <t>- Reporte de monitoreo indicando la materialización del riesgo de Posibilidad de afectación reputacional por pérdida de confianza de las grupos de valor y partes Interesadas , debido a Errores (fallas o deficiencias) en las condiciones y entrega  de los productos y servicios del proyecto.
- Modificación a la programación del proyecto - Hoja de Vida de meta o indicado
- Modificación a la programación del proyecto - Hoja de Vida de meta o indicado
- Riesgo de Posibilidad de afectación reputacional por pérdida de confianza de las grupos de valor y partes Interesadas , debido a Errores (fallas o deficiencias) en las condiciones y entrega  de los productos y servicios del proyecto., actualizado.</t>
  </si>
  <si>
    <t xml:space="preserve">Se actualiza DOFA del proyecto de inversión. Se actualiza objetivo estratégico de acuerdo con la nueva plataforma estratégica de la Secretaría General adoptada mediante la Resolución 630 de 2024. </t>
  </si>
  <si>
    <t>Fase (actividad - meta):
1.Actualizar 1 Sistema Interno de Gestión Documental y Archivos - SIGA.
2.Implementar 1 estrategia para fortalecer la gestión documental y administración de archivos en las entidades del Distrito.
3.Poner en servicio 100.000 unidades documentales para mejorar el servicio de acceso a la ciudadanía y consulta de la memoria e historia del Distrito de Bogotá.
4.Fortalecer 1 Sistema Integrado de Conservación para aumentar la capacidad tecnológica y física en conservación y preservación documental.
5.Implementar 1 estrategia de investigación para el posicionamiento, promoción y difusión del patrimonio documental, la memoria e historia de Bogotá
6.Implementar 1 estrategia para fortalecer los servicios de la Imprenta Distrital</t>
  </si>
  <si>
    <t>O-P021</t>
  </si>
  <si>
    <t>Posibilidad de afectación reputacional por incumplimiento en la ejecución de las actividades del proyecto, debido a Errores (fallas o deficiencias) en la planeación operativa y seguimiento de las metas establecidas</t>
  </si>
  <si>
    <t>﻿Subsecretario de Fortalecimiento Institucional</t>
  </si>
  <si>
    <t xml:space="preserve">- Falta articulación entre las diferentes herramientas en las que están contenidos los productos y servicios.
- Debilidades en la comunicación clara y unificada en diferentes niveles de la entidad.
- Dificultades en la transferencia de conocimiento entre los servidores que se vinculan y retiran de la entidad.
- Alta rotación de personal generando retrasos en la curva de aprendizaje.
</t>
  </si>
  <si>
    <t xml:space="preserve">- Pérdida de credibilidad y de confianza que dificulte el ejercicio de las funciones de la Secretaría General.
- Recorte de recursos financieros que impiden las ejecución de metas establecidas en el cuatrienio.
</t>
  </si>
  <si>
    <t xml:space="preserve">- Incumplimiento en las metas propuestas en el proyecto de inversión
- Menores asignaciones presupuestales por la no ejecución del presupuesto asignado al proyecto
</t>
  </si>
  <si>
    <t>- Reportar el riesgo materializado de Posibilidad de afectación reputacional por incumplimiento en la ejecución de las actividades del proyecto, debido a Errores (fallas o deficiencias) en la planeación operativa y seguimiento de las metas establecidas en el informe de monitoreo a la Oficina Asesora de Planeación.
-  Revisar y/o establecer ajustes en los productos de cada una de  las metas, en el marco del procedimiento 4202000-PR-348 Formulación, programación y seguimiento a los proyectos de inversión.
- Verificar el avance físico en magnitud  de las metas del proyecto  de inversión y procederán a actualizar los  alcances de productos definidos en cada una de las  metas,  enmarcados en la funciones de los Subcomités de autocontrol.
- Actualizar el riesgo Posibilidad de afectación reputacional por incumplimiento en la ejecución de las actividades del proyecto, debido a Errores (fallas o deficiencias) en la planeación operativa y seguimiento de las metas establecidas</t>
  </si>
  <si>
    <t>- ﻿Subsecretario de Fortalecimiento Institucional
- Gerente del Proyecto
- Gerente del Proyecto
- ﻿Subsecretario de Fortalecimiento Institucional</t>
  </si>
  <si>
    <t>- Reporte de monitoreo indicando la materialización del riesgo de Posibilidad de afectación reputacional por incumplimiento en la ejecución de las actividades del proyecto, debido a Errores (fallas o deficiencias) en la planeación operativa y seguimiento de las metas establecidas
- Modificación a la programación del proyecto - Hoja de Vida de meta o indicado
- Modificación a la programación del proyecto - Hoja de Vida de meta o indicado
- Riesgo de Posibilidad de afectación reputacional por incumplimiento en la ejecución de las actividades del proyecto, debido a Errores (fallas o deficiencias) en la planeación operativa y seguimiento de las metas establecidas, actualizado.</t>
  </si>
  <si>
    <t>Control de Cambios</t>
  </si>
  <si>
    <t>Indice</t>
  </si>
  <si>
    <t xml:space="preserve">A continuación se relacionan las modificaciones de programación de metas, indicadores o actividades, las cuales han sido debidamente tramitadas ante la oficina Asesora de Planeación de la Secretaría General : </t>
  </si>
  <si>
    <t>Control de cambios programación</t>
  </si>
  <si>
    <t>Fecha</t>
  </si>
  <si>
    <t>Meta / Indicador / Actividad / Riesgo</t>
  </si>
  <si>
    <t>Cambio Realizado</t>
  </si>
  <si>
    <t xml:space="preserve"> 07-03-2025</t>
  </si>
  <si>
    <t>Indicadores de Gestión</t>
  </si>
  <si>
    <t>Se ajustaron las variables de la fórmula del indicador y la Descripción del método de cálculo registradas en el aplicativo Daruma</t>
  </si>
  <si>
    <t>De acuerdo con lo establecido en e  Procedimiento "4202000-PR-389 Formulación, seguimiento y retroalimentación de los indicadores de gestión de los procesos institucionales, se registró en el aplicativo DARUMA las modificaciones a la hoja de vida del indicador.</t>
  </si>
  <si>
    <t>Se ajustó  la siguiente información frente a la registrada en el aplicativo Daruma:  nombre del indicador, Fórmula del indicador (Numerador), Descripción del método de cálculo, Meta cualitativa de indicador.</t>
  </si>
  <si>
    <t xml:space="preserve"> Porcentaje de implementación de los instrumentos archivísticos</t>
  </si>
  <si>
    <t xml:space="preserve">Ajuste en el calculo de la formula del indicador </t>
  </si>
  <si>
    <t>En línea con lo establecido en el Procedimiento "4202000-PR-389 Formulación, seguimiento y retroalimentación de los indicadores de gestión de los procesos institucionales " se aprobó la modificación y por tanto el indicador de gestión fue cargado en el aplicativo DARUMA.</t>
  </si>
  <si>
    <t>GES_20_V3</t>
  </si>
  <si>
    <t xml:space="preserve"> Socialización de los procedimientos que tienen que ver con el correcto manejo de los inventarios a los funcionarios y/o contratistas de la entidad.</t>
  </si>
  <si>
    <t>Inactivación del indicador</t>
  </si>
  <si>
    <t>En línea con lo establecido en el Procedimiento "4202000-PR-389 Formulación, seguimiento y retroalimentación de los indicadores de gestión de los procesos institucionales " se aprobó la eliminación del indicador de gestión conforme al memorando de solicitud..</t>
  </si>
  <si>
    <t>N.A</t>
  </si>
  <si>
    <t>Plan de Acción Integrado</t>
  </si>
  <si>
    <t xml:space="preserve">ID_10: Actualizar y realizar seguimiento al plan Institucional de Archivos PINAR </t>
  </si>
  <si>
    <t>Se ajustó entregable para el primer y segundo trimestre</t>
  </si>
  <si>
    <t xml:space="preserve"> Solicitud de cambio realizada por la Subdirección de Gestión Documental, mediante memorando 3-2025-6829 del  07/03/2025</t>
  </si>
  <si>
    <t>ID_18 Formular el Plan de Austeridad del Gasto 2025 y realizar un monitoreo semestral (mes vencido)</t>
  </si>
  <si>
    <t>Se crea actividad vigencia 2025</t>
  </si>
  <si>
    <t>Solicitud de creación realizada por la Subsecretaría Corporativa, mediante memorando 3-2025-12156</t>
  </si>
  <si>
    <t>28/05/205</t>
  </si>
  <si>
    <t>Riesgos de Gestión</t>
  </si>
  <si>
    <t>ID_ 274: Posibilidad de afectación reputacional por baja disponibilidad de los servicios tecnológicos, debido a errores (Fallas o Deficiencias) en la administración y gestión de los recursos de infraestructura tecnológica.</t>
  </si>
  <si>
    <t>Actualización Riesgo</t>
  </si>
  <si>
    <t>Solicitud realizada por la Oficina de Tecnologías de la información y comunicaicones   mediante radicado 3-2025-13159 del 28/ 05/2025.</t>
  </si>
  <si>
    <t>11/06/205</t>
  </si>
  <si>
    <t>ID_271: : Posibilidad de afectación reputacional por incumplimiento en la entrega de comunicaciones oficiales y trámite de actos administrativos, debido a errores (fallas o deficiencias) en la gestión, trámite y/o expedición de los mismos</t>
  </si>
  <si>
    <t>Solicitud realizada por la Subdirección de Gestión documental  mediante radicado 3-2025-14932 del 11 de junio de 2025</t>
  </si>
  <si>
    <t>16/06/205</t>
  </si>
  <si>
    <t>ID_238: : Posibilidad de afectación reputacional por no lograr fortalecer la administración y la gestión pública distrital, debido a errores (fallas o deficiencias) al planificar, diseñar y/o ejecutar los cursos y/o diplomados de formación.</t>
  </si>
  <si>
    <t>Eliminación Riesgo</t>
  </si>
  <si>
    <t>Solicitud realizada por la Dirección Distrital de Desarrollo Institucional  mediante radicado 3-2025-14932 del 16 de junio de 2025</t>
  </si>
  <si>
    <t>ID_231: 	Posibilidad de afectación reputacional por interposición de demandas y emisión de decisiones contrarias a los intereses de la Secretaría General, debido a errores (fallas o deficiencias) en la emisión de actos administrativos de carácter general.</t>
  </si>
  <si>
    <t>Solicitud realizada por la Oficina Jurídica mediante radicado 3-2025-15517 del 20 de junio de 2025</t>
  </si>
  <si>
    <t>GES_56</t>
  </si>
  <si>
    <t>GES_56: Porcentaje de avance en la ejecución del Plan Estratégico de Tecnologías de la Información PETI</t>
  </si>
  <si>
    <t>En línea con lo establecido en el Procedimiento "4202000-PR-389 Formulación, seguimiento y retroalimentación de los indicadores de gestión de los procesos institucionales " se aprobó la eliminación del indicador de gestión conforme al memorando de solicitud.</t>
  </si>
  <si>
    <t xml:space="preserve">GES_44_V4: Porcentaje de cumplimiento de las acciones de reconciliación y construcción de paz territorial para la implementación del Acuerdo  de Paz en el Distrito </t>
  </si>
  <si>
    <t>Ajuste del indicador en la descripción del método de cálculo  y fuente de información verificable</t>
  </si>
  <si>
    <t>GES_43_V4:  Porcentaje de implementación de acciones de apropiación social de la memoria a través de la gestión del conocimiento (conmemoraciones), la pedagogía (visitas guiadas y exposiciones) y las iniciativas de memorias territoriales.</t>
  </si>
  <si>
    <t>Ajuste del indicador en el Nombre del indicador, objetivo del indicador,  fórmula del indicador, descripción del método de cálculo, fuente de información verificable y meta cualitativa de indicador</t>
  </si>
  <si>
    <t xml:space="preserve">GES_49_V3: Porcentaje de asistencias técnicas realizadas para el seguimiento a la implementación y actualización del Plan de Acción Distrital, en el marco de la Política Nacional de Víctimas en Bogotá			</t>
  </si>
  <si>
    <t xml:space="preserve">Ajuste del indicador en </t>
  </si>
  <si>
    <t>GES_47_V3</t>
  </si>
  <si>
    <t>GES_47_V3: Porcentaje de Implementación del Sistema de Gestión Documental en las entidades del Distrito Capital</t>
  </si>
  <si>
    <t>GES_05_V2</t>
  </si>
  <si>
    <t>GES_05_V2: Porcentaje de atención a las oportunidades de mejora identificadas en las auditorías internas de gestión.</t>
  </si>
  <si>
    <t>ID_262: Posibilidad de afectación reputacional por pérdida de credibilidad en el compromiso ambiental de la entidad, debido a decisiones erróneas o no acertadas en la formulación del PIGA y su plan de acción</t>
  </si>
  <si>
    <t>Se solicitó la actualización del Mapa de Riesgos FI (DAF) mediante radicado 3-2025-18898 del 28 de julio de 2025</t>
  </si>
  <si>
    <t>Riesgos de Corrupción</t>
  </si>
  <si>
    <t>ID_214: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t>
  </si>
  <si>
    <t>Se solicitó la actualización del Mapa de Riesgos mediante radicado 3-2025-20337 del 12 de agosto de 2025</t>
  </si>
  <si>
    <t>ID_215: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t>
  </si>
  <si>
    <t xml:space="preserve">
Se solicitó la actualización del Mapa de Riesgos DDAB_Ficha 6 y 9 mediante radicado 3-2025-21688 del 27 de agosto de 2025</t>
  </si>
  <si>
    <t>ID_240: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</si>
  <si>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ID_241: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t>
  </si>
  <si>
    <t>ID_242: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</si>
  <si>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Se solicitó la actualización del Mapa de Riesgos DDAB_Ficha 6 y 9 mediante radicado 3-2025-21688 del 27 de agosto de 2025</t>
  </si>
  <si>
    <t>ID_252: Posibilidad de afectación económica (o presupuestal) por decisión (sanción) de un organismo de control u otra entidad, debido a incumplimiento parcial de compromisos en la ejecución de la planeación institucional y la ejecución presupuestal.</t>
  </si>
  <si>
    <t>Actualización Controles</t>
  </si>
  <si>
    <t>Se solicitó la actualización de los controles 1,2,3,4; mediante radicado 3-2025-28389 del 7 de noviembre de 2025</t>
  </si>
  <si>
    <t>ID_253: Posibilidad de afectación reputacional por pérdida de credibilidad de los grupos de valor y partes interesadas, debido a errores fallas o deficiencias en la formulación y actualización de la planeación institucional.</t>
  </si>
  <si>
    <t>Se solicitó la actualización de los controles 1,2,3,4,5. mediante radicado 3-2025-28389 del 7 de noviembre de 2026</t>
  </si>
  <si>
    <t>ID_262: Posibilidad de afectación reputacional por perdida de credibilidad en el compromiso ambiental de la Entidad , debido a decisiones erróneas o no acertadas en la formulación del PIGA y su plan de acción</t>
  </si>
  <si>
    <t>Se solicitó la actualización de Ajuste en la ficha 3; estos cambios se generaron en los controles preventivos y detectivos, conforme a la actualización efectuada en los puntos de control de los procedimientos 4233000-PR-203 y
4233000-PR-288 liderados por esta Dirección; mediante radicado 3-2025-28807 del 12 de noviembre.</t>
  </si>
  <si>
    <t>ID_278: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t>
  </si>
  <si>
    <t>Se solicitó la actualización de los controles 1 y 2. mediante radicado 3-2025-29995 del 25 de noviembre de 2025</t>
  </si>
  <si>
    <t>ID_319: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t>
  </si>
  <si>
    <t>Se solicitó la actualización de los controles 1, 3
y 4, y se eliminó el control correctivo 5. mediante radicado 3-2025-29995 del 25 de noviembre de 2025 y Talento Humano confirmó este ajuste mediante radicado 3-2025-31233 del 9 de diciembre de 202: Solicita el retiro del punto de control 2 del mapa de riesgos del proceso de Gestión del Conocimiento, teniendo en cuenta que la Dirección de Talento Humano, procedió con la identificación del riesgo asociado con la pérdida de activos del conocimiento en la operación de la Entidad.</t>
  </si>
  <si>
    <t>06/10*/2025</t>
  </si>
  <si>
    <t>GES_06</t>
  </si>
  <si>
    <t xml:space="preserve">GES_06: Porcentaje de actos o documentos administrativos admitidos para publicación en el Registro Distrital
</t>
  </si>
  <si>
    <t>Ajuste Indicador</t>
  </si>
  <si>
    <t xml:space="preserve">Se ajusto la meta nominal. Por la cual se establece un nivel mínimo mensual del 90 % de las solicitudes en el periodo, efectivamente publicadas en el Registro Distrital.De acuerdo a la solicitud memorando 3-2025-25805
</t>
  </si>
  <si>
    <t>Magnitudes iniciales son simplemente informativas de vigencias anteriores</t>
  </si>
  <si>
    <t>Años anteriores</t>
  </si>
  <si>
    <t>Enero_V2</t>
  </si>
  <si>
    <t>Febrero_V2</t>
  </si>
  <si>
    <t>Marzo_V2</t>
  </si>
  <si>
    <t>Abril_V2</t>
  </si>
  <si>
    <t>Mayo_V2</t>
  </si>
  <si>
    <t>Junio_V2</t>
  </si>
  <si>
    <t>Julio_V2</t>
  </si>
  <si>
    <t>Agosto_V2</t>
  </si>
  <si>
    <t>Septiembre_V2</t>
  </si>
  <si>
    <t>Octubre_V2</t>
  </si>
  <si>
    <t>Noviembre_V2</t>
  </si>
  <si>
    <t>Diciembre_V2</t>
  </si>
  <si>
    <t>Fechas reporte</t>
  </si>
  <si>
    <t>Fecha de corte</t>
  </si>
  <si>
    <t>Total_P3</t>
  </si>
  <si>
    <t>Total_P4</t>
  </si>
  <si>
    <t>Total_P5</t>
  </si>
  <si>
    <t>Total_P6</t>
  </si>
  <si>
    <t>Enero_V1</t>
  </si>
  <si>
    <t>Febrero_V1</t>
  </si>
  <si>
    <t>Marzo_V1</t>
  </si>
  <si>
    <t>Abril_V1</t>
  </si>
  <si>
    <t>Mayo_V1</t>
  </si>
  <si>
    <t>Junio_V1</t>
  </si>
  <si>
    <t>Julio_V1</t>
  </si>
  <si>
    <t>Agosto_V1</t>
  </si>
  <si>
    <t>Septiembre_V1</t>
  </si>
  <si>
    <t>Octubre_V1</t>
  </si>
  <si>
    <t>Noviembre_V1</t>
  </si>
  <si>
    <t>Diciembre_V1</t>
  </si>
  <si>
    <t>_P7</t>
  </si>
  <si>
    <t>_P8</t>
  </si>
  <si>
    <t>Identificación, alineación estratégica e información para visores</t>
  </si>
  <si>
    <t>Información cuatrienio</t>
  </si>
  <si>
    <t>Magnitudes</t>
  </si>
  <si>
    <t>Presupuesto para visores</t>
  </si>
  <si>
    <t>Metas ejecutadas anteriores</t>
  </si>
  <si>
    <t>Hojas de diligenciamiento de cada proyecto</t>
  </si>
  <si>
    <t>Calculos</t>
  </si>
  <si>
    <t>retro</t>
  </si>
  <si>
    <t>_rio</t>
  </si>
  <si>
    <t>_coh</t>
  </si>
  <si>
    <t>_cum</t>
  </si>
  <si>
    <t>_cp</t>
  </si>
  <si>
    <t>_ryd</t>
  </si>
  <si>
    <t>Nuevos càlculos</t>
  </si>
  <si>
    <t>ID</t>
  </si>
  <si>
    <t>Código SEGPLAN</t>
  </si>
  <si>
    <t>ID_PROY_META</t>
  </si>
  <si>
    <t>Código_BPIN</t>
  </si>
  <si>
    <t>Nombre del Plan Distrital de Desarrollo PDD</t>
  </si>
  <si>
    <t>Propósito PDD</t>
  </si>
  <si>
    <t>Gerencia_Proyecto de Inversión</t>
  </si>
  <si>
    <t>Nombre del gerente de proyecto</t>
  </si>
  <si>
    <t>Cargo del gerente de proyecto</t>
  </si>
  <si>
    <t>Dependencia_Proyecto de Inversión</t>
  </si>
  <si>
    <t>Nombre del directivo responsable</t>
  </si>
  <si>
    <t>Cargo del directivo responsable</t>
  </si>
  <si>
    <t>Responsable Seguimiento</t>
  </si>
  <si>
    <t>Responsable Retroalimentación OAP</t>
  </si>
  <si>
    <t>Meta</t>
  </si>
  <si>
    <t>Nombre del Indicador</t>
  </si>
  <si>
    <t>PD_artículo</t>
  </si>
  <si>
    <t>PD_Meta Trazadora</t>
  </si>
  <si>
    <t>PD_ID Meta Trazadora</t>
  </si>
  <si>
    <t>PD_Meta Estratégica</t>
  </si>
  <si>
    <t>PD_ID Meta Estratégica</t>
  </si>
  <si>
    <t>PD_Meta Sectorial</t>
  </si>
  <si>
    <t>PD_Indicador Meta sector</t>
  </si>
  <si>
    <t>PD_PMR</t>
  </si>
  <si>
    <t>PD_Meta Proyecto</t>
  </si>
  <si>
    <t>PD_producto MGA</t>
  </si>
  <si>
    <t>PD_ID producto MGA</t>
  </si>
  <si>
    <t>PD_Gestion MGA</t>
  </si>
  <si>
    <t>PD_Objetivo de Desarrollo Sostenible</t>
  </si>
  <si>
    <t>PD_Código y denominación Meta ODS</t>
  </si>
  <si>
    <t>Registrado en</t>
  </si>
  <si>
    <t>Observaciones programación magnitud</t>
  </si>
  <si>
    <t>Fecha de elaboración:</t>
  </si>
  <si>
    <t>Versión:</t>
  </si>
  <si>
    <t>Vigencia:</t>
  </si>
  <si>
    <t xml:space="preserve">Descripción del Indicador </t>
  </si>
  <si>
    <t>Beneficios, Efectos o Impactos Esperados.</t>
  </si>
  <si>
    <t>Año de inicio</t>
  </si>
  <si>
    <t>Año de finalización</t>
  </si>
  <si>
    <t>Dimensión del indicador</t>
  </si>
  <si>
    <t>Año línea base</t>
  </si>
  <si>
    <t>Dato Línea base</t>
  </si>
  <si>
    <t>Fuente línea base</t>
  </si>
  <si>
    <t>Plan de acción - proyectos de inversión (actividades)</t>
  </si>
  <si>
    <t>Establecer variables 1 y/o 2 numéricas</t>
  </si>
  <si>
    <t>Dato externo (Indiqué cúal)</t>
  </si>
  <si>
    <t>Descripción del método de cálculo del indicador</t>
  </si>
  <si>
    <t>Fórmula del indicador o meta</t>
  </si>
  <si>
    <t>Variable 1</t>
  </si>
  <si>
    <t>Variable 2</t>
  </si>
  <si>
    <t>Fuentes de información verificable</t>
  </si>
  <si>
    <t>Número de nueva versión</t>
  </si>
  <si>
    <t>Descripción del cambio</t>
  </si>
  <si>
    <t>¿Cómo cumplirá la meta o el indicador a lo largo del cuatrienio?</t>
  </si>
  <si>
    <t>Magnitud Cuatrienio</t>
  </si>
  <si>
    <t>Magnitud 2020</t>
  </si>
  <si>
    <t>Magnitud 2021</t>
  </si>
  <si>
    <t>Magnitud 2022</t>
  </si>
  <si>
    <t>Magnitud 2023</t>
  </si>
  <si>
    <t>Magnitud 2024</t>
  </si>
  <si>
    <t>Apropiación cuatrienio</t>
  </si>
  <si>
    <t>Apropiación 2020</t>
  </si>
  <si>
    <t>Apropiación 2021</t>
  </si>
  <si>
    <t>Apropiación 2022</t>
  </si>
  <si>
    <t>Apropiación 2023</t>
  </si>
  <si>
    <t>Apropiación 2024</t>
  </si>
  <si>
    <t>Magnitud 2020 Inicial</t>
  </si>
  <si>
    <t>Magnitud 2021 Inicial</t>
  </si>
  <si>
    <t>Magnitud 2022 Inicial</t>
  </si>
  <si>
    <t>Magnitud 2023 Inicial</t>
  </si>
  <si>
    <t>Magnitud 2024 Inicial</t>
  </si>
  <si>
    <t>Anualización 2021
*Diferente solo crecientes</t>
  </si>
  <si>
    <t>Anualización 2022
*Diferente solo crecientes</t>
  </si>
  <si>
    <t>Anualización 2023
*Diferente solo crecientes</t>
  </si>
  <si>
    <t>Anualización 2024
*Diferente solo crecientes</t>
  </si>
  <si>
    <t>Compromisos 2020</t>
  </si>
  <si>
    <t>Giros 2020</t>
  </si>
  <si>
    <t>Compromisos 2021</t>
  </si>
  <si>
    <t>Giros 2021</t>
  </si>
  <si>
    <t>Compromisos 2022</t>
  </si>
  <si>
    <t>Giros 2022</t>
  </si>
  <si>
    <t>Compromisos 2023</t>
  </si>
  <si>
    <t>Giros 2023</t>
  </si>
  <si>
    <t>Meta Ejecutada 2020</t>
  </si>
  <si>
    <t>Meta Ejecutada 2021</t>
  </si>
  <si>
    <t>Meta Ejecutada 2022</t>
  </si>
  <si>
    <t>Meta Ejecutada 2023</t>
  </si>
  <si>
    <t>Avance cuatrienio</t>
  </si>
  <si>
    <t>Tendencia Mensual</t>
  </si>
  <si>
    <t>Meta_Enero</t>
  </si>
  <si>
    <t>Meta_Febrero</t>
  </si>
  <si>
    <t>Meta_Marzo</t>
  </si>
  <si>
    <t>Meta_Abril</t>
  </si>
  <si>
    <t>Meta_Mayo</t>
  </si>
  <si>
    <t>Meta_Junio</t>
  </si>
  <si>
    <t>Meta_Julio</t>
  </si>
  <si>
    <t>Meta_Agosto</t>
  </si>
  <si>
    <t>Meta_Septiembre</t>
  </si>
  <si>
    <t>Meta_Octubre</t>
  </si>
  <si>
    <t>Meta_Noviembre</t>
  </si>
  <si>
    <t>Meta_Diciembre</t>
  </si>
  <si>
    <t>Total_Meta 2024</t>
  </si>
  <si>
    <t>Magnitud programada acumulada</t>
  </si>
  <si>
    <t>Magnitud programada acumulada al corte</t>
  </si>
  <si>
    <t>Magnitud programada acumulada a la fecha deseada</t>
  </si>
  <si>
    <t>Total Intraanual_V2</t>
  </si>
  <si>
    <t>Total_V1</t>
  </si>
  <si>
    <t>Total Intraanual_V1</t>
  </si>
  <si>
    <t>Enero_S1</t>
  </si>
  <si>
    <t>Febrero_S1</t>
  </si>
  <si>
    <t>Marzo_S1</t>
  </si>
  <si>
    <t>Abril_S1</t>
  </si>
  <si>
    <t>Mayo_S1</t>
  </si>
  <si>
    <t>Junio_S1</t>
  </si>
  <si>
    <t>Julio_S1</t>
  </si>
  <si>
    <t>Agosto_S1</t>
  </si>
  <si>
    <t>Septiembre_S1</t>
  </si>
  <si>
    <t>Octubre_S1</t>
  </si>
  <si>
    <t>Noviembre_S1</t>
  </si>
  <si>
    <t>Diciembre_S1</t>
  </si>
  <si>
    <t>Enero_S2</t>
  </si>
  <si>
    <t>Febrero_S2</t>
  </si>
  <si>
    <t>Marzo_S2</t>
  </si>
  <si>
    <t>Abril_S2</t>
  </si>
  <si>
    <t>Mayo_S2</t>
  </si>
  <si>
    <t>Junio_S2</t>
  </si>
  <si>
    <t>Julio_S2</t>
  </si>
  <si>
    <t>Agosto_S2</t>
  </si>
  <si>
    <t>Septiembre_S2</t>
  </si>
  <si>
    <t>Octubre_S2</t>
  </si>
  <si>
    <t>Noviembre_S2</t>
  </si>
  <si>
    <t>Diciembre_S2</t>
  </si>
  <si>
    <t>Enero_P1</t>
  </si>
  <si>
    <t>Febrero_P1</t>
  </si>
  <si>
    <t>Marzo_P1</t>
  </si>
  <si>
    <t>Abril_P1</t>
  </si>
  <si>
    <t>Mayo_P1</t>
  </si>
  <si>
    <t>Junio_P1</t>
  </si>
  <si>
    <t>Julio_P1</t>
  </si>
  <si>
    <t>Agosto_P1</t>
  </si>
  <si>
    <t>Septiembre_P1</t>
  </si>
  <si>
    <t>Octubre_P1</t>
  </si>
  <si>
    <t>Noviembre_P1</t>
  </si>
  <si>
    <t>Diciembre_P1</t>
  </si>
  <si>
    <t>Total_P1</t>
  </si>
  <si>
    <t>Enero_P2</t>
  </si>
  <si>
    <t>Febrero_P2</t>
  </si>
  <si>
    <t>Marzo_P2</t>
  </si>
  <si>
    <t>Abril_P2</t>
  </si>
  <si>
    <t>Mayo_P2</t>
  </si>
  <si>
    <t>Junio_P2</t>
  </si>
  <si>
    <t>Julio_P2</t>
  </si>
  <si>
    <t>Agosto_P2</t>
  </si>
  <si>
    <t>Septiembre_P2</t>
  </si>
  <si>
    <t>Octubre_P2</t>
  </si>
  <si>
    <t>Noviembre_P2</t>
  </si>
  <si>
    <t>Diciembre_P2</t>
  </si>
  <si>
    <t>Total_P2</t>
  </si>
  <si>
    <t>Enero_P3</t>
  </si>
  <si>
    <t>Febrero_P3</t>
  </si>
  <si>
    <t>Marzo_P3</t>
  </si>
  <si>
    <t>Abril_P3</t>
  </si>
  <si>
    <t>Mayo_P3</t>
  </si>
  <si>
    <t>Junio_P3</t>
  </si>
  <si>
    <t>Julio_P3</t>
  </si>
  <si>
    <t>Agosto_P3</t>
  </si>
  <si>
    <t>Septiembre_P3</t>
  </si>
  <si>
    <t>Octubre_P3</t>
  </si>
  <si>
    <t>Noviembre_P3</t>
  </si>
  <si>
    <t>Diciembre_P3</t>
  </si>
  <si>
    <t>Sumatoria_compromisos</t>
  </si>
  <si>
    <t>Enero_P4</t>
  </si>
  <si>
    <t>Febrero_P4</t>
  </si>
  <si>
    <t>Marzo_P4</t>
  </si>
  <si>
    <t>Abril_P4</t>
  </si>
  <si>
    <t>Mayo_P4</t>
  </si>
  <si>
    <t>Junio_P4</t>
  </si>
  <si>
    <t>Julio_P4</t>
  </si>
  <si>
    <t>Agosto_P4</t>
  </si>
  <si>
    <t>Septiembre_P4</t>
  </si>
  <si>
    <t>Octubre_P4</t>
  </si>
  <si>
    <t>Noviembre_P4</t>
  </si>
  <si>
    <t>Diciembre_P4</t>
  </si>
  <si>
    <t>Sumatoria_giros</t>
  </si>
  <si>
    <t>Enero_P5</t>
  </si>
  <si>
    <t>Febrero_P5</t>
  </si>
  <si>
    <t>Marzo_P5</t>
  </si>
  <si>
    <t>Abril_P5</t>
  </si>
  <si>
    <t>Mayo_P5</t>
  </si>
  <si>
    <t>Junio_P5</t>
  </si>
  <si>
    <t>Julio_P5</t>
  </si>
  <si>
    <t>Agosto_P5</t>
  </si>
  <si>
    <t>Septiembre_P5</t>
  </si>
  <si>
    <t>Octubre_P5</t>
  </si>
  <si>
    <t>Noviembre_P5</t>
  </si>
  <si>
    <t>Diciembre_P5</t>
  </si>
  <si>
    <t>Enero_P6</t>
  </si>
  <si>
    <t>Febrero_P6</t>
  </si>
  <si>
    <t>Marzo_P6</t>
  </si>
  <si>
    <t>Abril_P6</t>
  </si>
  <si>
    <t>Mayo_P6</t>
  </si>
  <si>
    <t>Junio_P6</t>
  </si>
  <si>
    <t>Julio_P6</t>
  </si>
  <si>
    <t>Agosto_P6</t>
  </si>
  <si>
    <t>Septiembre_P6</t>
  </si>
  <si>
    <t>Octubre_P6</t>
  </si>
  <si>
    <t>Noviembre_P6</t>
  </si>
  <si>
    <t>Diciembre_P6</t>
  </si>
  <si>
    <t>Avances y logros generados con el cumplimiento de la meta (acumulado por vigencia)
Beneficios* Aplica solo para metas e ID sector</t>
  </si>
  <si>
    <t>Retrasos y soluciones para el cumplimiento de la meta (acumulado por vigencia)</t>
  </si>
  <si>
    <t>OBSERVACIONES</t>
  </si>
  <si>
    <t>Enero_I1</t>
  </si>
  <si>
    <t>Febrero_I1</t>
  </si>
  <si>
    <t>Marzo_I1</t>
  </si>
  <si>
    <t>Abril_I1</t>
  </si>
  <si>
    <t>Mayo_I1</t>
  </si>
  <si>
    <t>Junio_I1</t>
  </si>
  <si>
    <t>Julio_I1</t>
  </si>
  <si>
    <t>Agosto_I1</t>
  </si>
  <si>
    <t>Septiembre_I1</t>
  </si>
  <si>
    <t>Octubre_I1</t>
  </si>
  <si>
    <t>Noviembre_I1</t>
  </si>
  <si>
    <t>Diciembre_I1</t>
  </si>
  <si>
    <t>Enero_V1V2</t>
  </si>
  <si>
    <t>Febrero_V1V2</t>
  </si>
  <si>
    <t>Marzo_V1V2</t>
  </si>
  <si>
    <t>Abril_V1V2</t>
  </si>
  <si>
    <t>Mayo_V1V2</t>
  </si>
  <si>
    <t>Junio_V1V2</t>
  </si>
  <si>
    <t>Julio_V1V2</t>
  </si>
  <si>
    <t>Agosto_V1V2</t>
  </si>
  <si>
    <t>Septiembre_V1V2</t>
  </si>
  <si>
    <t>Octubre_V1V2</t>
  </si>
  <si>
    <t>Noviembre_V1V2</t>
  </si>
  <si>
    <t>Diciembre_V1V2</t>
  </si>
  <si>
    <t>Total_V1_V2</t>
  </si>
  <si>
    <t>Enero_AvanceCuanti</t>
  </si>
  <si>
    <t>Febrero_AvanceCuanti</t>
  </si>
  <si>
    <t>Marzo_AvanceCuanti</t>
  </si>
  <si>
    <t>Abril_AvanceCuanti</t>
  </si>
  <si>
    <t>Mayo_AvanceCuanti</t>
  </si>
  <si>
    <t>Junio_AvanceCuanti</t>
  </si>
  <si>
    <t>Julio_AvanceCuanti</t>
  </si>
  <si>
    <t>Agosto_AvanceCuanti</t>
  </si>
  <si>
    <t>Septiembre_AvanceCuanti</t>
  </si>
  <si>
    <t>Octubre_AvanceCuanti</t>
  </si>
  <si>
    <t>Noviembre_AvanceCuanti</t>
  </si>
  <si>
    <t>Diciembre_AvanceCuanti</t>
  </si>
  <si>
    <t>Total_AvanceCuanti</t>
  </si>
  <si>
    <t>Enero_AvanceCuantiacu</t>
  </si>
  <si>
    <t>Febrero_AvanceCuantiacu</t>
  </si>
  <si>
    <t>Marzo_AvanceCuantiacu</t>
  </si>
  <si>
    <t>Abril_AvanceCuantiacu</t>
  </si>
  <si>
    <t>Mayo_AvanceCuantiacu</t>
  </si>
  <si>
    <t>Junio_AvanceCuantiacu</t>
  </si>
  <si>
    <t>Julio_AvanceCuantiacu</t>
  </si>
  <si>
    <t>Agosto_AvanceCuantiacu</t>
  </si>
  <si>
    <t>Septiembre_AvanceCuantiacu</t>
  </si>
  <si>
    <t>Octubre_AvanceCuantiacu</t>
  </si>
  <si>
    <t>Noviembre_AvanceCuantiacu</t>
  </si>
  <si>
    <t>Diciembre_AvanceCuantiacu</t>
  </si>
  <si>
    <t>cumplimiento mensual Enero</t>
  </si>
  <si>
    <t>cumplimiento mensual Febrero</t>
  </si>
  <si>
    <t>cumplimiento mensual Marzo</t>
  </si>
  <si>
    <t>cumplimiento mensual Abril</t>
  </si>
  <si>
    <t>cumplimiento mensual Mayo</t>
  </si>
  <si>
    <t>cumplimiento mensual Junio</t>
  </si>
  <si>
    <t>cumplimiento mensual Julio</t>
  </si>
  <si>
    <t>cumplimiento mensual Agosto</t>
  </si>
  <si>
    <t>cumplimiento mensual Septiembre</t>
  </si>
  <si>
    <t>cumplimiento mensual Octubre</t>
  </si>
  <si>
    <t>cumplimiento mensual Noviembre</t>
  </si>
  <si>
    <t>cumplimiento mensual Diciembre</t>
  </si>
  <si>
    <t>Enero_%Cumplimiento</t>
  </si>
  <si>
    <t>Febrero_%Cumplimiento</t>
  </si>
  <si>
    <t>Marzo_%Cumplimiento</t>
  </si>
  <si>
    <t>Abril_%Cumplimiento</t>
  </si>
  <si>
    <t>Mayo_%Cumplimiento</t>
  </si>
  <si>
    <t>Junio_%Cumplimiento</t>
  </si>
  <si>
    <t>Julio_%Cumplimiento</t>
  </si>
  <si>
    <t>Agosto_%Cumplimiento</t>
  </si>
  <si>
    <t>Septiembre_%Cumplimiento</t>
  </si>
  <si>
    <t>Octubre_%Cumplimiento</t>
  </si>
  <si>
    <t>Noviembre_%Cumplimiento</t>
  </si>
  <si>
    <t>Diciembre_%Cumplimiento</t>
  </si>
  <si>
    <t>Cumplimiento Total</t>
  </si>
  <si>
    <t>Cumplimiento total x objetivo</t>
  </si>
  <si>
    <t>Obj Específico + izq</t>
  </si>
  <si>
    <t>Cumplimiento Objetivo Especifico</t>
  </si>
  <si>
    <t>Avance objetivo especifico</t>
  </si>
  <si>
    <t>Suma producto cumplimiento</t>
  </si>
  <si>
    <t>Suma producto avance</t>
  </si>
  <si>
    <t>Cumplimiento Objetivo General</t>
  </si>
  <si>
    <t>Avance objetivo general</t>
  </si>
  <si>
    <t>Apropiación disponible</t>
  </si>
  <si>
    <t>Compromisos al corte</t>
  </si>
  <si>
    <t>Giros al corte</t>
  </si>
  <si>
    <t>Reservas Constituidas</t>
  </si>
  <si>
    <t>Gestión reservas</t>
  </si>
  <si>
    <t>Meta Ejecutada Enero</t>
  </si>
  <si>
    <t>Meta Ejecutada Febrero</t>
  </si>
  <si>
    <t>Meta Ejecutada Marzo</t>
  </si>
  <si>
    <t>Meta Ejecutada Abril</t>
  </si>
  <si>
    <t>Meta Ejecutada Mayo</t>
  </si>
  <si>
    <t>Meta Ejecutada Junio</t>
  </si>
  <si>
    <t>Meta Ejecutada Julio</t>
  </si>
  <si>
    <t>Meta Ejecutada Agosto</t>
  </si>
  <si>
    <t>Meta Ejecutada Septiembre</t>
  </si>
  <si>
    <t>Meta Ejecutada Octubre</t>
  </si>
  <si>
    <t>Meta Ejecutada Noviembre</t>
  </si>
  <si>
    <t>Meta Ejecutada Diciembre</t>
  </si>
  <si>
    <t>Meta Ejecutada Total</t>
  </si>
  <si>
    <t>Meta ejecutada acumulada al corte</t>
  </si>
  <si>
    <t>Meta Ejecutada 2024</t>
  </si>
  <si>
    <t>Enero_rio</t>
  </si>
  <si>
    <t>Febrero_rio</t>
  </si>
  <si>
    <t>Marzo_rio</t>
  </si>
  <si>
    <t>Abril_rio</t>
  </si>
  <si>
    <t>Mayo_rio</t>
  </si>
  <si>
    <t>Junio_rio</t>
  </si>
  <si>
    <t>Julio_rio</t>
  </si>
  <si>
    <t>Agosto_rio</t>
  </si>
  <si>
    <t>Septiembre_rio</t>
  </si>
  <si>
    <t>Octubre_rio</t>
  </si>
  <si>
    <t>Noviembre_rio</t>
  </si>
  <si>
    <t>Diciembre_rio</t>
  </si>
  <si>
    <t>Enero_coh</t>
  </si>
  <si>
    <t>Febrero_coh</t>
  </si>
  <si>
    <t>Marzo_coh</t>
  </si>
  <si>
    <t>Abril_coh</t>
  </si>
  <si>
    <t>Mayo_coh</t>
  </si>
  <si>
    <t>Junio_coh</t>
  </si>
  <si>
    <t>Julio_coh</t>
  </si>
  <si>
    <t>Agosto_coh</t>
  </si>
  <si>
    <t>Septiembre_coh</t>
  </si>
  <si>
    <t>Octubre_coh</t>
  </si>
  <si>
    <t>Noviembre_coh</t>
  </si>
  <si>
    <t>Diciembre_coh</t>
  </si>
  <si>
    <t>Enero_cum</t>
  </si>
  <si>
    <t>Febrero_cum</t>
  </si>
  <si>
    <t>Marzo_cum</t>
  </si>
  <si>
    <t>Abril_cum</t>
  </si>
  <si>
    <t>Mayo_cum</t>
  </si>
  <si>
    <t>Junio_cum</t>
  </si>
  <si>
    <t>Julio_cum</t>
  </si>
  <si>
    <t>Agosto_cum</t>
  </si>
  <si>
    <t>Septiembre_cum</t>
  </si>
  <si>
    <t>Octubre_cum</t>
  </si>
  <si>
    <t>Noviembre_cum</t>
  </si>
  <si>
    <t>Diciembre_cum</t>
  </si>
  <si>
    <t>Enero_cp</t>
  </si>
  <si>
    <t>Febrero_cp</t>
  </si>
  <si>
    <t>Marzo_cp</t>
  </si>
  <si>
    <t>Abril_cp</t>
  </si>
  <si>
    <t>Mayo_cp</t>
  </si>
  <si>
    <t>Junio_cp</t>
  </si>
  <si>
    <t>Julio_cp</t>
  </si>
  <si>
    <t>Agosto_cp</t>
  </si>
  <si>
    <t>Septiembre_cp</t>
  </si>
  <si>
    <t>Octubre_cp</t>
  </si>
  <si>
    <t>Noviembre_cp</t>
  </si>
  <si>
    <t>Diciembre_cp</t>
  </si>
  <si>
    <t>Enero_ryd</t>
  </si>
  <si>
    <t>Febrero_ryd</t>
  </si>
  <si>
    <t>Marzo_ryd</t>
  </si>
  <si>
    <t>Abril_ryd</t>
  </si>
  <si>
    <t>Mayo_ryd</t>
  </si>
  <si>
    <t>Junio_ryd</t>
  </si>
  <si>
    <t>Julio_ryd</t>
  </si>
  <si>
    <t>Agosto_ryd</t>
  </si>
  <si>
    <t>Septiembre_ryd</t>
  </si>
  <si>
    <t>Octubre_ryd</t>
  </si>
  <si>
    <t>Noviembre_ryd</t>
  </si>
  <si>
    <t>Diciembre_ryd</t>
  </si>
  <si>
    <t>Objetivos específicos proyecto de inversión</t>
  </si>
  <si>
    <t>Dependencias_Proyecto de Inversión</t>
  </si>
  <si>
    <t>Programación al corte</t>
  </si>
  <si>
    <t>Enero_P7</t>
  </si>
  <si>
    <t>Febrero_P7</t>
  </si>
  <si>
    <t>Marzo_P7</t>
  </si>
  <si>
    <t>Abril_P7</t>
  </si>
  <si>
    <t>Mayo_P7</t>
  </si>
  <si>
    <t>Junio_P7</t>
  </si>
  <si>
    <t>Julio_P7</t>
  </si>
  <si>
    <t>Agosto_P7</t>
  </si>
  <si>
    <t>Septiembre_P7</t>
  </si>
  <si>
    <t>Octubre_P7</t>
  </si>
  <si>
    <t>Noviembre_P7</t>
  </si>
  <si>
    <t>Diciembre_P7</t>
  </si>
  <si>
    <t>Total_P7</t>
  </si>
  <si>
    <t>Enero_P8</t>
  </si>
  <si>
    <t>Febrero_P8</t>
  </si>
  <si>
    <t>Marzo_P8</t>
  </si>
  <si>
    <t>Abril_P8</t>
  </si>
  <si>
    <t>Mayo_P8</t>
  </si>
  <si>
    <t>Junio_P8</t>
  </si>
  <si>
    <t>Julio_P8</t>
  </si>
  <si>
    <t>Agosto_P8</t>
  </si>
  <si>
    <t>Septiembre_P8</t>
  </si>
  <si>
    <t>Octubre_P8</t>
  </si>
  <si>
    <t>Noviembre_P8</t>
  </si>
  <si>
    <t>Diciembre_P8</t>
  </si>
  <si>
    <t>Total_P8</t>
  </si>
  <si>
    <t>Ajuste1</t>
  </si>
  <si>
    <t>Ajuste2</t>
  </si>
  <si>
    <t>Registra</t>
  </si>
  <si>
    <t>PD1</t>
  </si>
  <si>
    <t>7867_1</t>
  </si>
  <si>
    <t>Un nuevo contrato social y ambiental para la Bogotá del siglo XXI</t>
  </si>
  <si>
    <t>5. Construir Bogotá región con gobierno abierto, transparente y ciudadanía consciente.</t>
  </si>
  <si>
    <t>56. Gestión Pública Efectiva</t>
  </si>
  <si>
    <t>Lograr que la comunicación pública distrital se dirija hacia el mismo objetivo y visión de ciudad, reconociendo y abordando las necesidades de la ciudadanía y generando confianza para incentivar su participación en la construcción de Ciudad.</t>
  </si>
  <si>
    <t>1. Fortalecer la articulación interinstitucional y las estrategias de las oficinas de comunicaciones de las entidades del Distrito.</t>
  </si>
  <si>
    <t xml:space="preserve">Generación de los lineamientos de comunicación del Distrito para construir ciudad y ciudadanía   </t>
  </si>
  <si>
    <t>Oficina Consejería de Comunicaciones</t>
  </si>
  <si>
    <t>Jefe de Oficina</t>
  </si>
  <si>
    <t>Yenny Vanessa Zabaleta Durán, Rene Hideki Doku Vendries.</t>
  </si>
  <si>
    <t>Cristhian Guacaneme</t>
  </si>
  <si>
    <t>1. Generar 100 porciento de los lineamientos distritales en materia de comunicación pública</t>
  </si>
  <si>
    <t>Porcentaje de lineamientos distritales en materia de comunicación pública, formulados, implementados y monitoreado</t>
  </si>
  <si>
    <t>506. Formular, implementar y monitorear los lineamientos distritales  en materia de Comunicación Pública.</t>
  </si>
  <si>
    <t>554. Porcentaje de lineamientos distritales en materia de comunicación pública, formulados, implementados y monitoreados.</t>
  </si>
  <si>
    <t>16.10 Garantizar el acceso público a la información y proteger las libertades fundamentales, de conformidad con las leyes nacionales y los acuerdos internacionales.</t>
  </si>
  <si>
    <t xml:space="preserve">PD_Meta Sectorial: 506. Formular, implementar y monitorear los lineamientos distritales  en materia de Comunicación Pública.; PD_Indicador Meta sector: 554. Porcentaje de lineamientos distritales en materia de comunicación pública, formulados, implementados y monitoreados.; PD_Meta Proyecto: 1. Generar 100 porciento de los lineamientos distritales en materia de comunicación pública;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</si>
  <si>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Programación sin Observaciones</t>
  </si>
  <si>
    <t>Generar lineamientos distritales en materia de comunicación pública para las diferentes entidades del distrito, brindando orientaciones para que sus estrategias y /o  acciones de comunicación se enfoquen hacia el mismo objetivo y visión de ciudad, reconociendo y abordando las necesidades de la ciudadanía.</t>
  </si>
  <si>
    <t>Lograr que las Oficinas de Comunicación del Distrito tenga un objetivo unificado de comunicación que permita comunicar la visión de ciudad de forma articulada y alineada en el Distrito Capital.</t>
  </si>
  <si>
    <t>N/D</t>
  </si>
  <si>
    <t>La medición de la meta se realizará mediante la suma de los porcentajes ejecutados de las actividades para la generación de lineamientos distritales en materia de comunicación pública, que incluyen: el alistamiento, la oficialización y la remisión a las entidades del Distrito, teniendo en cuenta la programación realizada en el plan de acción del libro plan de desarrollo para la vigencia más el avance obtenido de la vigencia anterior.</t>
  </si>
  <si>
    <t>(Sumatoria porcentaje ejecutado de las actividades desarrolladas para la generación de lineamientos en materia de comunicación pública/ porcentaje programado de las actividades desarrolladas para la generación de lineamientos en materia de comunicación pública para la vigencia) *porcentaje de la meta programada para la vigencia + porcentaje ejecutado de la meta vigencia anterior.</t>
  </si>
  <si>
    <t>porcentaje ejecutado de las actividades desarrolladas para la generación de lineamientos en materia de comunicación pública</t>
  </si>
  <si>
    <t>porcentaje programado de las actividades desarrolladas para la generación de lineamientos en materia de comunicación pública</t>
  </si>
  <si>
    <t>Soportes reportados en el formato 1006 "Programación y seguimiento a metas e indicadores del plan de desarrollo" para la vigencia.
Documentos de trabajo (Lineamientos de Comunicación, Mesas de Trabajo, Investigaciones, Correos electrónicos)</t>
  </si>
  <si>
    <t>Se realizó actualización en la hoja de vida de metas e indicadores, según memorando Nro. 3-2023-26024 del 25/09/2023 del proyecto de inversión, en atención al memorando Nro. 3-2023-24140  del 01/09/2023"Orientaciones para la revisión y/o actualización de las hojas de vida de metas e indicadores en libro Plan de Desarrollo".</t>
  </si>
  <si>
    <t>Informe preliminar en Acciones de Difusión de los lineamientos de comunicación y en documentos de trabajo en materia de comunicaciones</t>
  </si>
  <si>
    <t>Informe final en Acciones de Difusión de los lineamientos de comunicación y en documentos de trabajo en materia de comunicaciones</t>
  </si>
  <si>
    <t>No Programó</t>
  </si>
  <si>
    <t>1. Fortalecer la articulación interinstitucional y las estrategias de las oficinas de comunicaciones</t>
  </si>
  <si>
    <t>1. Fortalecer la articulación interinstitucional y las estrategias de las oficinas de comunicaciones de las entidades del Distrito.
2. Lograr una comunicación pública en la que la ciudadanía se vea identificada.</t>
  </si>
  <si>
    <t>Meta Proyecto de Inversión</t>
  </si>
  <si>
    <t>PD2</t>
  </si>
  <si>
    <t>7867_2</t>
  </si>
  <si>
    <t>2. Lograr una comunicación pública en la que la ciudadanía se vea identificada.</t>
  </si>
  <si>
    <t>2. Comunicar 100 porciento de los temas estratégicos y coyunturales de la ciudad y su gobierno acorde con los criterios establecidos en los lineamientos.</t>
  </si>
  <si>
    <t>Comunicar 100 porciento de los temas estratégicos y coyunturales de la ciudad y su gobierno acorde con los criterios establecidos en los lineamientos.</t>
  </si>
  <si>
    <t xml:space="preserve">PD_Meta Proyecto: 2. Comunicar 100 porciento de los temas estratégicos y coyunturales de la ciudad y su gobierno acorde con los criterios establecidos en los lineamientos.;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</si>
  <si>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Programación sin observaciones</t>
  </si>
  <si>
    <t>Generar campañas y/o acciones de comunicación sobre temas  estratégicos y coyunturales de la ciudad y su gobierno acorde con los criterios  establecidos en los lineamientos de comunicación distrital para mantener informada a la ciudadanía. 
Se entiende por acciones de comunicación (Contenidos, notas informativas y/o periodísticas, piezas audiovisuales y gráficas)</t>
  </si>
  <si>
    <t>Informar temas estrategicos y coyunturales de la ciudad y su gobierno de cara a los intereses de la ciudadanía promoviendo su interacción para la construcción de ciudad.</t>
  </si>
  <si>
    <t>La medición de la meta se realizará mediante la suma de los porcentajes ejecutados de las actividades para la comunicación de los temas estratégicos y coyunturales de la ciudad y su gobierno, que incluyen:  el diseño, producción y divulgación de campañas y/o acciones de comunicación, así como el desarrollo, mantenimiento y administración de la plataforma Portal Bogotá y actualización de contenidos en redes sociales, teniendo en cuenta la programación realizada en el plan de acción del libro plan de desarrollo para la vigencia.</t>
  </si>
  <si>
    <t xml:space="preserve">(Sumatoria porcentaje ejecutado de las actividades desarrolladas para la comunicación de los temas estratégicos y coyunturales de la ciudad al corte/ porcentaje programado de las actividades para la comunicación de los temas estratégicos y coyunturales de la ciudad para la vigencia) * magnitud de la meta programada para la vigencia </t>
  </si>
  <si>
    <t>porcentaje ejecutado de las actividades desarrolladas para la comunicación de los temas estratégicos y coyunturales de la ciudad</t>
  </si>
  <si>
    <t>porcentaje programado de las actividades para la comunicación de los temas estratégicos y coyunturales de la ciudad</t>
  </si>
  <si>
    <t>Soportes reportados en el formato 1006 "Programación y seguimiento a metas e indicadores del plan de desarrollo" para la vigencia.</t>
  </si>
  <si>
    <t>Informe preliminar en Temas Coyunturales y estratégicos
Informe preliminar en acciones en las plataformas y medios virtuales
Informe preliminar de divulgación en los distintos medios de comunicación</t>
  </si>
  <si>
    <t>Informe final en Temas Coyunturales y estratégicos
Informe final en acciones en las plataformas y medios virtuales
Informe final de divulgación en los distintos medios de comunicación</t>
  </si>
  <si>
    <t>PD3</t>
  </si>
  <si>
    <t>7867_3</t>
  </si>
  <si>
    <t>3. Realizar 18 mediciones de análisis y seguimiento de opinión pública así como de la información que emitan los medios de comunicación y redes entorno a la gestión distrital.</t>
  </si>
  <si>
    <t>Número de mediciones de análisis y seguimiento de opinión pública, y de la información que emitan los medios de comunicación y redes.</t>
  </si>
  <si>
    <t>25.1. Número de mediciones de análisis y seguimiento de opinión pública, y de la información que emitan los medios de comunicación y redes.</t>
  </si>
  <si>
    <t xml:space="preserve">PD_PMR: 25.1. Número de mediciones de análisis y seguimiento de opinión pública, y de la información que emitan los medios de comunicación y redes.; PD_Meta Proyecto: 3. Realizar 18 mediciones de análisis y seguimiento de opinión pública así como de la información que emitan los medios de comunicación y redes entorno a la gestión distrital.;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</si>
  <si>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Para la vigencia 2022 se solicita reprogramar la magnitud de 13 mediciones a 2, para la vigencia 2023 y 2024 en 0 mediciones</t>
  </si>
  <si>
    <t>Realizar mediciones de análisis y seguimiento de opinión pública con el propósito de conocer información de interés de los ciudadanos con respecto al desarrollo de las campañas comunicacionales, políticas públicas, programas y proyectos que adelanta la Administración Distrital.</t>
  </si>
  <si>
    <t>Medir la percepción ciudadana de los diferentes ámbitos que adelanta la Administración Distrital,  que aportan  insumos en la toma de decisiones y el establecimiento de políticas públicas sobre ciudad y gobierno y  permiten construir parámetros de medición y mejoramiento de las acciones comunicacionales de la Alcaldía de Bogotá.</t>
  </si>
  <si>
    <t>La medición del cumplimiento de la meta se llevará a cabo con la realización de las mediciones de análisis y seguimiento de opinión pública.</t>
  </si>
  <si>
    <t>Sumatoria de mediciones y análisis de seguimiento de opinión pública.</t>
  </si>
  <si>
    <t>Mediciones de percepción ciudadana.</t>
  </si>
  <si>
    <t>Reprogramación magnitud para las vigencias 2022 y 2023.</t>
  </si>
  <si>
    <t>No programó</t>
  </si>
  <si>
    <t>PD4</t>
  </si>
  <si>
    <t>7867_4</t>
  </si>
  <si>
    <t>4. Realizar 100 porciento de identificacion de los canales de comunicación discriminados por grupos de interés ubicados en Bogotá Región.</t>
  </si>
  <si>
    <t>Porcentaje de Identificación de canales de comunicación discriminado por grupos de interés ubicados en Bogotá - Región</t>
  </si>
  <si>
    <t>Artículo 127. Promoción el acceso de los medios de comunicación Comunitarios y Alternativos.</t>
  </si>
  <si>
    <t>555. Porcentaje de identificación de canales de comunicación discriminado por grupos de interés ubicados en Bogotá - región.</t>
  </si>
  <si>
    <t xml:space="preserve">PD_artículo: Artículo 127. Promoción el acceso de los medios de comunicación Comunitarios y Alternativos.; PD_Meta Sectorial: 506. Formular, implementar y monitorear los lineamientos distritales  en materia de Comunicación Pública.; PD_Indicador Meta sector: 555. Porcentaje de identificación de canales de comunicación discriminado por grupos de interés ubicados en Bogotá - región.; PD_Meta Proyecto: 4. Realizar 100 porciento de identificacion de los canales de comunicación discriminados por grupos de interés ubicados en Bogotá Región.; </t>
  </si>
  <si>
    <t>Identificar canales de Comunicación y realidades de los territorios discriminados por grupos de interés ubicados en Bogotá Región, caracterizando las dinámicas de comunicación local.</t>
  </si>
  <si>
    <t>Comunicar de una manera sintonizada con las realidades locales.</t>
  </si>
  <si>
    <t>La medición del cumplimiento de la meta se llevara a cabo con la ejecución de las actividades definidas para la identificación de los canales de comunicación discriminados en Bogotá-Región.</t>
  </si>
  <si>
    <t>Sumatoria del porcentaje ejecutado de las actividades desarrolladas para la identificación de canales de comunicación  / Sumatoria del porcentaje programado de las actividades desarrolladas para la identificación de canales de comunicación</t>
  </si>
  <si>
    <t>Sumatoria del porcentaje ejecutado de las actividades desarrolladas para la identificación de canales de comunicación</t>
  </si>
  <si>
    <t>Sumatoria del porcentaje programado de las actividades desarrolladas para la identificación de canales de comunicación</t>
  </si>
  <si>
    <t>Planes de Trabajo -  Documentos Soportes (Evidencias de Reunión, correos electrónicos, documentos técnicos de identificación de información, resultados, Análisis de resultados)</t>
  </si>
  <si>
    <t>PD5</t>
  </si>
  <si>
    <t>7867_MGA_1</t>
  </si>
  <si>
    <t>Documentos de lineamientos técnicos realizados</t>
  </si>
  <si>
    <t>1.1. Documentos de lineamientos técnicos</t>
  </si>
  <si>
    <t>1.1.1. Documentos de lineamientos técnicos realizados</t>
  </si>
  <si>
    <t xml:space="preserve">PD_producto MGA: 1.1. Documentos de lineamientos técnicos; PD_ID producto MGA: 1.1.1. Documentos de lineamientos técnicos realizados; </t>
  </si>
  <si>
    <t>Elaborar documentos de lineamientos técnicos en materia de comunicación publica, para las diferentes entidades del distrito, brindando orientaciones para que sus estrategias y /o  acciones de comunicación se enfoquen hacia el mismo objetivo y visión de ciudad, reconociendo y abordando las necesidades de la ciudadanía</t>
  </si>
  <si>
    <t>Establecer un marco de acción que facilite las tareas de las oficinas de comunicaciones de las entidades distritales para el cumplimiento de los objetivos misionales.
Lograr que las comunicaciones se consideren un tema estratégico de gobierno y ciudad.
Fortalecer la Comunicación Pública.</t>
  </si>
  <si>
    <t>La medición del indicador se realizará mediante la sumatoria de los documentos de lineamientos técnicos en materia de comunicaciones del distrito oficializados, teniendo en cuenta la programación realizada en el plan de desarrollo para la vigencia</t>
  </si>
  <si>
    <t>Sumatoria de documentos de lineamientos técnicos elaborados</t>
  </si>
  <si>
    <t>Documentos de lineamientos técnicos elaborados</t>
  </si>
  <si>
    <t>Documentos de Lineamientos Técnicos en materia de comunicaciones del distrito oficializados.</t>
  </si>
  <si>
    <t>Documento Técnico - Lineamientos en materia de comunicaciones del distrito.</t>
  </si>
  <si>
    <t>Indicador MGA</t>
  </si>
  <si>
    <t>PD6</t>
  </si>
  <si>
    <t>7867_MGA_2</t>
  </si>
  <si>
    <t xml:space="preserve">Documentos metodológicos realizados </t>
  </si>
  <si>
    <t>2.1. Documentos metodológicos</t>
  </si>
  <si>
    <t xml:space="preserve">2.1.1. Documentos metodológicos realizados </t>
  </si>
  <si>
    <t xml:space="preserve">PD_producto MGA: 2.1. Documentos metodológicos; PD_ID producto MGA: 2.1.1. Documentos metodológicos realizados ; </t>
  </si>
  <si>
    <t>Elaborar documentos metodológicos con el fin de describir y explicar las actividades que se requieren para generar información en materia de comunicación pública y/o funcionamiento de las plataformas virtuales.</t>
  </si>
  <si>
    <t>Lograr que las comunicaciones se consideren un tema estratégico de gobierno y ciudad.
Fortalecer la Comunicación Pública.</t>
  </si>
  <si>
    <t>La medición del indicador se realizará mediante la sumatoria de los documentos metodológicos elaborados y/o actualizados y socializados, para generar información en materia de comunicación pública y/o funcionamiento de las plataformas virtuales.</t>
  </si>
  <si>
    <t>Sumatoria de documentos de lineamientos metodológicos elaborados</t>
  </si>
  <si>
    <t>Documentos de lineamientos metodológicos elaborados</t>
  </si>
  <si>
    <t>Documento Metodológico para generar información en materia de comunicación pública y/o funcionamiento de las plataformas virtuales.</t>
  </si>
  <si>
    <t>PD7</t>
  </si>
  <si>
    <t>7867_MGA_3</t>
  </si>
  <si>
    <t>Documentos de soporte elaborados</t>
  </si>
  <si>
    <t xml:space="preserve">PD_Gestion MGA: Documentos de soporte elaborados; </t>
  </si>
  <si>
    <t>Elaborar documentos soporte de la gestión para la generación de los lineamientos distritales en materia de comunicación publica y las acciones de comunicación pública sobre temas estratégicos y coyunturales para mantener informada a la ciudadanía</t>
  </si>
  <si>
    <t>La medición del indicador se realizará mediante la sumatoria de los documentos soporte de gestión de los  lineamientos distritales de comunicación pública y las acciones de comunicación pública sobre temas estratégicos y coyunturales para mantener informada a la ciudadanía.</t>
  </si>
  <si>
    <t>Sumatoria de documentos de soporte elaborados</t>
  </si>
  <si>
    <t>Documentos soporte de la gestión para la generación de los lineamientos distritales de comunicación pública y las acciones de comunicación pública sobre temas estratégicos y coyunturales para mantener informada a la ciudadanía.</t>
  </si>
  <si>
    <t>Documentos soporte de la gestión para la generación de los lineamientos distritales de comunicación pública y las acciónes de comunicación pública sobre temas estratégicos y coyunturales para mantener informada a la ciudadanía.</t>
  </si>
  <si>
    <t>7867_N</t>
  </si>
  <si>
    <t>Indicador Gestión</t>
  </si>
  <si>
    <t>PD20</t>
  </si>
  <si>
    <t>7868_1</t>
  </si>
  <si>
    <t xml:space="preserve">Fortalecer las capacidades institucionales para una Gestión pública efectiva y articulada, orientada a la generación de valor público para los grupos de interés. </t>
  </si>
  <si>
    <t>1. Fortalecer el Sistema de coordinación y articulación institucional interna y externa.</t>
  </si>
  <si>
    <t>Desarrollo Institucional para una Gestión Pública Eficiente</t>
  </si>
  <si>
    <t>Gloria Patricia Rincón Mazo</t>
  </si>
  <si>
    <t xml:space="preserve">John Freedy Molano Díaz </t>
  </si>
  <si>
    <t>Director Distrital de Desarrollo Institucional</t>
  </si>
  <si>
    <t>Ivette Liliana Camargo López</t>
  </si>
  <si>
    <t>Eliana Pedraza</t>
  </si>
  <si>
    <t>1. Implementar 100 porciento de la estrategia para el fortalecimiento del  Sistema de Coordinación Distrital</t>
  </si>
  <si>
    <t>Implementar 100 porciento de la estrategia para el fortalecimiento del  Sistema de Coordinación Distrital</t>
  </si>
  <si>
    <t>PD_Artículo PDD: 50. Coordinación Interinstitucional distrital</t>
  </si>
  <si>
    <t>16.6 Crear a todos los niveles instituciones eficaces y transparentes que rindan cuentas.</t>
  </si>
  <si>
    <t xml:space="preserve">PD_artículo: PD_Artículo PDD: 50. Coordinación Interinstitucional distrital; PD_Meta Proyecto: 1. Implementar 100 porciento de la estrategia para el fortalecimiento del  Sistema de Coordinación Distrital; PD_Objetivo de Desarrollo Sostenible: 16. Paz, justicia e instituciones sólidas; PD_Código y denominación Meta ODS: 16.6 Crear a todos los niveles instituciones eficaces y transparentes que rindan cuentas.; </t>
  </si>
  <si>
    <t xml:space="preserve">Corresponde a la programación de la Cadena de Valor. </t>
  </si>
  <si>
    <t>El indicador permite medir la implementación de la estrategia de fortalecimiento del Sistema de coordinación Distrital a través del seguimiento al funcionamiento de las instancias de coordinación y el fortalecimiento de las mismas  en el marco de la resolución 233 de 2018</t>
  </si>
  <si>
    <t>Se espera lograr una articulación efectiva que defina roles y actores permitiendo la eficiencia del sistema de coordinación para el desarrollo e implementación de planes, programas y proyectos adoptados a las necesidades del Distrito y de la ciudadanía.</t>
  </si>
  <si>
    <t>La medición del indicador se da de acuerdo con el avance de las actividades programadas en formato de "Programación y seguimiento a metas e indicadores del plan de desarrollo" definidas en la estrategia para el fortalecimiento del Sistema de Coordinación</t>
  </si>
  <si>
    <t>(Sumatoria del porcentaje de actividades ejecutadas de la estrategia para el fortalecimiento del Sistema de Coordinación Distrital al corte / sumatoria del porcentaje de actividades programadas de la estrategia para el fortalecimiento del Sistema de Coordinación Distrital para la vigencia) * magnitud de la meta programada para la vigencia</t>
  </si>
  <si>
    <t>Porcentaje de actividades ejecutadas de la estrategia para el fortalecimiento del Sistema de Coordinación Distrital</t>
  </si>
  <si>
    <t>Porcentaje de actividades programadas de la estrategia para el fortalecimiento del Sistema de Coordinación Distrital</t>
  </si>
  <si>
    <t>Soportes reportados en el formato 1006 "Programación y seguimiento a metas e indicadores del plan de desarrollo" para la vigencia</t>
  </si>
  <si>
    <t>Se realizó actualización en la hoja de vida de metas e indicadores, según memorando Nro. 3-2023-27589 del 13/10/2023 del proyecto de inversión, en atención al memorando Nro. 3-2023-24140  del 01/09/2023"Orientaciones para la revisión y/o actualización de las hojas de vida de metas e indicadores en libro Plan de Desarrollo".</t>
  </si>
  <si>
    <t xml:space="preserve">1.	Plan táctico instancias de coordinación 2024
2.	  Matriz e Informes de seguimiento a las instancias de coordinación del Cuarto trimestre  2023- (15 Sectores)
</t>
  </si>
  <si>
    <t xml:space="preserve">1.	Matriz de actualización del Inventario Único de Instancias de Coordinación – IUDIC
2.	Matriz con la Relación de conceptos emitidos de instancias de coordinación
3.	Matriz con la Relación de respuesta a requerimientos de instancias de coordinación
</t>
  </si>
  <si>
    <t xml:space="preserve">1.	Matriz e Informes de seguimiento a las instancias de coordinación del primer trimestre de 2024
2.	Matriz con la Relación de conceptos emitidos de instancias de coordinación
3.	Matriz con la Relación de respuesta a requerimientos de instancias de coordinación
4.	Matriz con relación de acompañamiento a las entidades distritales
</t>
  </si>
  <si>
    <t>1. Fortalecer el Sistema de coordinación y articulación institucional interna y externa.
2. Posicionar la gestión pública distrital a través de la gestión del conocimiento y la innovación.
3. Fortalecer la gestión y desempeño  para generar valor público en nuestros grupos de interés.
4. Afianzar la transparencia para mayor efectividad en la gestión pública distrital.</t>
  </si>
  <si>
    <t>Dirección Distrital de Desarrollo Institucional
Dirección Distrital de Archivo de Bogotá
Dirección Distrital de Relaciones Internacionales
Subsecretaría Distrital de Fortalecimiento Institucional
Subdirección de Imprenta Distrital</t>
  </si>
  <si>
    <t>PD21</t>
  </si>
  <si>
    <t>7868_2</t>
  </si>
  <si>
    <t>Director Distrital de Archivo de Bogotá</t>
  </si>
  <si>
    <t>Héctor Heli Cruz Pulido</t>
  </si>
  <si>
    <t>2. Implementar 100 porciento de la estrategia para el fortalecimiento de la gestión de documentos electrónicos de archivo y la Red Distrital de Archivos de Bogotá.</t>
  </si>
  <si>
    <t>Implementar 100 porciento de la estrategia para el fortalecimiento de la gestión de documentos electrónicos de archivo y la Red Distrital de Archivos de Bogotá.</t>
  </si>
  <si>
    <t xml:space="preserve">PD_Meta Proyecto: 2. Implementar 100 porciento de la estrategia para el fortalecimiento de la gestión de documentos electrónicos de archivo y la Red Distrital de Archivos de Bogotá.;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</si>
  <si>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De acuerdo con la cadena de valor, los porcentajes programados para el cuatrienio son: 13%, 33%, 54%, 81% y 100%</t>
  </si>
  <si>
    <t>El indicador permite medir la implementación de la implementación de la estrategia para el fortalecimiento de la gestión de documentos electrónicos de archivo y la Red Distrital de Archivos de Bogotá.</t>
  </si>
  <si>
    <t>Esta estrategia permitirá a las entidades y organismos distritales avanzar en materia de gestión de documentos electrónicos en el marco de la transformación digital de la gestión pública para contibuir a la implementación del gobierno abierto de bogotá y el cumplimiento de la política de transparencia, integridad y no tolencia contra la corrupción mediante el acceso por parte de los ciudadanos a los documentos de archivo.</t>
  </si>
  <si>
    <t>La medición del indicador se da de acuerdo con el avance de las actividades programadas en formato de "Programación y seguimiento a metas e indicadores del plan de desarrollo" definidas en la estrategia para el fortalecimiento de la gestión de documentos electrónicos de archivo y la Red Distrital de Archivos de Bogotá.</t>
  </si>
  <si>
    <t>(Sumatoria porcentaje ejecutado de las actividades de la estrategia para el fortalecimiento de la gestión de documentos electrónicos de archivo y la red distrital  de archivos de Bogotá / porcentaje programado de las actividades de la estrategia para el fortalecimiento de la gestión de documentos electrónicos de archivo y la red distrital  de archivos de Bogotá  para la vigencia) *porcentaje de la meta programada para la vigencia + porcentaje ejecutado vigencia anterior.</t>
  </si>
  <si>
    <t>porcentaje ejecutado de las actividades de la estrategia para el fortalecimiento de la gestión de documentos electrónicos de archivo y la red distrital de archivos de Bogotá</t>
  </si>
  <si>
    <t>porcentaje programado de las actividades de la estrategia para el fortalecimiento de la gestión de documentos electrónicos de archivo y la red distrital de archivos de Bogotá</t>
  </si>
  <si>
    <t xml:space="preserve">1. Documento de formulación de la estrategia de Documentos Electrónicos y Red Distrital de Archivos
2. Documento con avances en la implementación de la estrategia de fortalecimiento de  la gestión de documentos electrónicos de archivo y la Red Distrital de Archivos de Bogotá,  
3. Informe de avances en la estabilización de las aplicaciones implementadas y que salieron a producción 
3. Lineamientos de documentos electrónicos con ajustes realizados   </t>
  </si>
  <si>
    <t xml:space="preserve">1.	Documento de cierre en la implementación de la estrategia de fortalecimiento de la gestión de documentos electrónicos de archivo y la Red Distrital de Archivos de Bogotá  
2.	Informe de estabilización de las aplicaciones implementadas y que salieron a producción
3.	Lineamientos de documentos electrónicos con ajustes realizados </t>
  </si>
  <si>
    <t>PD22</t>
  </si>
  <si>
    <t>7868_3</t>
  </si>
  <si>
    <t>Dirección Distrital de Relaciones Internacionales</t>
  </si>
  <si>
    <t>Luz Amparo Medina Gerena</t>
  </si>
  <si>
    <t>Directora Distrital de Relaciones Internacionales</t>
  </si>
  <si>
    <t>Blanca Leonor Losada Romero</t>
  </si>
  <si>
    <t>3. Implementar 100 porciento del plan de articulación de la gestión internacional del Distrito.</t>
  </si>
  <si>
    <t>Implementar 100 porciento del plan de articulación de la gestión internacional del Distrito.</t>
  </si>
  <si>
    <t>21.1. Porcentaje de avance en la implementación del plan de articulación de la gestión internacional del Distrito.</t>
  </si>
  <si>
    <t>17. Alianzas para Lograr los Objetivos</t>
  </si>
  <si>
    <t>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</si>
  <si>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 xml:space="preserve">PD_PMR: 21.1. Porcentaje de avance en la implementación del plan de articulación de la gestión internacional del Distrito.; PD_Meta Proyecto: 3. Implementar 100 porciento del plan de articulación de la gestión internacional del Distrito.; PD_Objetivo de Desarrollo Sostenible: 17. Alianzas para Lograr los Objetivos; PD_Código y denominación Meta ODS: 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 </t>
  </si>
  <si>
    <t xml:space="preserve">El indicador permite medir la implementación del plan de articulación de la gestión internacional del Distrito en el marco del aprovechamiento de la información, la articulación intersectorial de la Administración Distrital y la formalización de instrumentos de apoyo internacional </t>
  </si>
  <si>
    <t>Posicionamiento de Bogotá como referente global en el avance y cumplimiento de los Objetivos de Desarrollo Sostenible por medio de la consolidación de alianzas que den valor agregado a las políticas públicas y la gestión distrital.</t>
  </si>
  <si>
    <t>La medición del indicador se da de acuerdo con el avance de los 3 componente del plan de articulación (Aprovechamiento de la información, Formalización de Alianzas y Articulación Intersectorial).</t>
  </si>
  <si>
    <t>(Sumatoria del porcentaje ejecutado del plan de articulación de la gestión internacional del Distrito / porcentaje programado del plan de articulación de la gestión internacional del Distrito para la vigencia) *porcentaje de la meta programada para la vigencia + porcentaje ejecutado vigencia anterior.</t>
  </si>
  <si>
    <t>porcentaje ejecutado del plan de articulación de la gestión internacional del Distrito</t>
  </si>
  <si>
    <t>porcentaje programado del plan de articulación de la gestión internacional del Distrito</t>
  </si>
  <si>
    <t xml:space="preserve">Soportes reportados en el formato 1006 "Programación y seguimiento a metas e indicadores del plan de desarrollo" para la vigencia
 </t>
  </si>
  <si>
    <t>*Informe de avance la meta de articulación internacional del Distirito, el cual incluye:
1. Avances en materia de aprovechamiento de información. ( Soportes, actas de reunión, listados de asistencia y documento de avance cuando aplique).
2. Avances en materia de formalización de alianzas con actores internacionales.                             ( evidencias de gestión de fiirmas)
3. Avances en la gestión del fortalecimiento del relacionamiento  en el Distrito. (matriz de relacionamiento y posicionamiento internacional)
*Documento de Internacionalización de Bogotá</t>
  </si>
  <si>
    <t xml:space="preserve">Informe final gestión de la meta de articulación internacional del Distirito, el cual incluye:
1. Resultados de la gestión efectuada en materia de aprovechamiento de información, con el mínimo entregable del desarrollo del sistema de información Internacional de Bogotá - SIBI
2. Resultados en materia de formalización de alianzas con actores internacionales. 
3. Resultados de la gestión efectuada sobre el Fortalecimiento del relacionamiento  en el Distrito. </t>
  </si>
  <si>
    <t>PD23</t>
  </si>
  <si>
    <t>7868_4</t>
  </si>
  <si>
    <t>2. Posicionar la gestión pública distrital a través de la gestión del conocimiento y la innovación.</t>
  </si>
  <si>
    <t>John Freedy Molano Díaz</t>
  </si>
  <si>
    <t>4. Promover 100 porciento de la Gestión del Conocimiento y la Innovación a través del cumplimiento de la estrategia</t>
  </si>
  <si>
    <t>Promover 100 porciento de la Gestión del Conocimiento y la Innovación a través del cumplimiento de la estrategia</t>
  </si>
  <si>
    <t>Artículo 61. Política de trabajo decente: 2. Diseñar e implementar una estrategia para fortalecer la gestión, la innovación y la creatividad en la Administración Distrital, generando valor público al servicio de la ciudadanía.</t>
  </si>
  <si>
    <t xml:space="preserve">PD_artículo: Artículo 61. Política de trabajo decente: 2. Diseñar e implementar una estrategia para fortalecer la gestión, la innovación y la creatividad en la Administración Distrital, generando valor público al servicio de la ciudadanía.; PD_Meta Proyecto: 4. Promover 100 porciento de la Gestión del Conocimiento y la Innovación a través del cumplimiento de la estrategia; PD_Objetivo de Desarrollo Sostenible: 16. Paz, justicia e instituciones sólidas; PD_Código y denominación Meta ODS: 16.6 Crear a todos los niveles instituciones eficaces y transparentes que rindan cuentas.; </t>
  </si>
  <si>
    <t xml:space="preserve">El indicador permite medir la implementación de la estrategia de la Gestión del Conocimiento y la Innovación para generar una cultura de conocimiento e innovación en las entidades distritales </t>
  </si>
  <si>
    <t>Generar una cultura del conocimiento y la innovación en las entidades y organismos distritales de forma sistémica, integrada y participativa, como instrumento para fortalecer la capacidad de aprendizaje y generación de valor agregado en las organizaciones distritales, la apropiación y uso del conocimiento y que a su vez apalanque la innovación. Aspectos que permitirán dinamizar el ciclo de la gestión pública, facilitando el desarrollo de capacidades; la generación, producción, transformación, interpretación y difusión de información, mediante el aprendizaje individual y colectivo de las entidades, creando así valor público y soluciones que al final del ejercicio se traducen en productos y servicios que dan respuesta a problemas públicos.</t>
  </si>
  <si>
    <t>Efectividad</t>
  </si>
  <si>
    <t>La medición del indicador se da de acuerdo con el avance de las actividades programadas en el formato de "Programación y seguimiento a metas e indicadores del plan de desarrollo" definidas en la estrategia de la Gestión del Conocimiento y la Innovación"</t>
  </si>
  <si>
    <t>(Sumatoria del porcentaje de actividades ejecutadas del cumplimiento de la estrategia de Gestión del Conocimiento y la Innovación al corte / porcentaje de actividades programadas del cumplimiento de la estrategia de Gestión del Conocimiento y la Innovación para la vigencia) *magnitud de la meta programada para la vigencia</t>
  </si>
  <si>
    <t>porcentaje de actividades ejecutadas del cumplimiento de la estrategia de Gestión del Conocimiento y la Innovación</t>
  </si>
  <si>
    <t>porcentaje de actividades programadas del cumplimiento de la estrategia de Gestión del Conocimiento y la Innovación</t>
  </si>
  <si>
    <t>1. Actualizar la ficha del indicador en los siguientes campos: 
Descripción del indicador
Formula del indicador
Variable 1 
Variable 2 
Descripción del método de calculo del indicador 
Fuente de verificación
2. Incrementar magnitud de la vigencia 2023 de la meta así: 
Magnitud programada
Marzo: 4.80
Junio: 9.60
Diciembre: 20.60
Total vigencia: 35</t>
  </si>
  <si>
    <t xml:space="preserve">1.	Plan de trabajo 2024 estrategia de gestión del conocimiento e innovación
2.	Presentación y listado de asistencia de socialización de los lineamientos.
3.	Matriz del registro de asistencias técnicas con las entidades del Distrito 
</t>
  </si>
  <si>
    <t xml:space="preserve">1.	Informe de resultados de la evaluación para la gestión de conocimiento y la Innovación 
2.	Presentación y listado de asistencia de socialización de los lineamientos
3.	Matriz del registro de asistencias técnicas con las entidades del Distrito
</t>
  </si>
  <si>
    <t>PD24</t>
  </si>
  <si>
    <t>7868_5</t>
  </si>
  <si>
    <t>5. Fortalecer 100 porciento de la estrategia de los Archivos Públicos del Distrito Capital.</t>
  </si>
  <si>
    <t>Fortalecer 100 porciento de la estrategia de los Archivos Públicos del Distrito Capital.</t>
  </si>
  <si>
    <t xml:space="preserve">PD_Meta Proyecto: 5. Fortalecer 100 porciento de la estrategia de los Archivos Públicos del Distrito Capital.;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</si>
  <si>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De acuerdo con la cadena de valor, los porcentajes programados para el cuatrienio son: 11%, 32%, 54%, 81% y 100%</t>
  </si>
  <si>
    <t xml:space="preserve">El indicador permite medir la implementación de la estrategia para el fortalecimiento de la gestión documental y seguimiento a la normatividad archivística Distrital.
</t>
  </si>
  <si>
    <t>Esta estrategia permitirá a las entidades y organismos distritales avanzar en materia de la implementación de la política de gestión documental y archivos para contibuir a la implementación del gobierno abierto de Bogotá y al cumplimiento de la política de transparencia, integridad y no tolerancia contra la corrupción mediante el fotalecimiento de sus capacidades institucionales relacionadas con la gestión de documentos.</t>
  </si>
  <si>
    <t>La medición del indicador se da de acuerdo con el avance de las actividades programadas en formato de "Programación y seguimiento a metas e indicadores del plan de desarrollo" definidas en la estrategia de los Archivos Públicos del Distrito Capital."</t>
  </si>
  <si>
    <t>(Sumatoria porcentaje ejecutado de las actividades de la estrategia de los archivos públicos del Distrito Capital / porcentaje programado de las actividades de la estrategia de los archivos públicos del Distrito Capital para la vigencia) *porcentaje de la meta programada para la vigencia + porcentaje ejecutado vigencia anterior.</t>
  </si>
  <si>
    <t>porcentaje ejecutado de las actividades de la estrategia de los archivos públicos del Distrito Capital</t>
  </si>
  <si>
    <t>porcentaje programado de las actividades de la estrategia de los archivos públicos del Distrito Capital</t>
  </si>
  <si>
    <t>1.	Documento de estrategia de archivos públicos abiertos
2.	Documento con avances en la implementación de la estrategia de fortalecimiento de los Archivos Públicos del Distrito Capital
3.	Informe de avances del MIGDA y los lineamientos
4.	Informe de avances del seguimiento estratégico
5.	Informe de implementación y seguimiento de las estrategias de modernización del Modelo de Asistencia Técnica Focalizada
6.	Informe de las acciones de asistencia técnica realizadas
7.	Informe de Conceptos Técnicos de TRD y TVD emitidos</t>
  </si>
  <si>
    <t>1. Documento de  cierre de la implementación     de la estrategia de fortalecimiento de los Archivos Públicos del Distrito Capital 
2. Informe de avances del MIGDA y los lineamientos
3. Informe de avances del  seguimiento  estratégico
4. Informe de implementación y seguimiento de las estrategias de modernización del Modelo de Asistencia Técnica Focalizada 
5. Informe de las acciones de asistencia técnica realizadas
 6.Informe de Conceptos Técnicos de TRD y TVD emitidos</t>
  </si>
  <si>
    <t>PD25</t>
  </si>
  <si>
    <t>7868_6</t>
  </si>
  <si>
    <t>6. Desarrollar 100 porciento del plan para el posicionamiento internacional de Bogotá, a través del mercadeo de ciudad y la visibilización de buenas prácticas para la toma de decisiones.</t>
  </si>
  <si>
    <t>Desarrollar 100 porciento del plan para el posicionamiento internacional de Bogotá, a través del mercadeo de ciudad y la visibilización de buenas prácticas para la toma de decisiones.</t>
  </si>
  <si>
    <t xml:space="preserve">PD_Meta Proyecto: 6. Desarrollar 100 porciento del plan para el posicionamiento internacional de Bogotá, a través del mercadeo de ciudad y la visibilización de buenas prácticas para la toma de decisiones.; PD_Objetivo de Desarrollo Sostenible: 17. Alianzas para Lograr los Objetivos; PD_Código y denominación Meta ODS: 17.9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 </t>
  </si>
  <si>
    <t>El nombre del indicador está diligenciado como el nombre de la meta, el cual debe estár en término de % de avance ...</t>
  </si>
  <si>
    <t>El indicador permite medir la implementación del plan para el posicionamiento internacional de Bogotá, a través del mercadeo de ciudad y la visibilización de buenas prácticas.</t>
  </si>
  <si>
    <t>Posicionamiento de Bogotá como referente internacional en gestión pública y en cumplimiento de los Objetivos de Desarrollo Sostenible.</t>
  </si>
  <si>
    <t>La medición del indicador se da de acuerdo con el avance de los componentes del plan de posicionamiento internacional (Participación en instancias de liderazgo y la participación en espacios de posicionamiento).</t>
  </si>
  <si>
    <t>(Sumatoria porcentaje ejecutado del plan para el posicionamiento internacional de Bogotá, a través del mercadeo de ciudad y la visibilización de buenas prácticas para la toma de decisiones / porcentaje programado del plan para el posicionamiento internacional de Bogotá, a través del mercadeo de ciudad y la visibilización de buenas prácticas para la toma de decisiones para la vigencia) *porcentaje de la meta programada para la vigencia + porcentaje ejecutado vigencia anterior.</t>
  </si>
  <si>
    <t>porcentaje ejecutado del plan para el posicionamiento internacional de Bogotá, a través del mercadeo de ciudad y la visibilización de buenas prácticas para la toma de decisiones</t>
  </si>
  <si>
    <t>porcentaje programado del plan para el posicionamiento internacional de Bogotá, a través del mercadeo de ciudad y la visibilización de buenas prácticas para la toma de decisiones</t>
  </si>
  <si>
    <t xml:space="preserve">*Documento  de avance de la meta que incluye: 
• Participación en instancias de liderazgo en redes y plataformas
• Gestión para implementar proyectos estratégicos con redes (Alianzas o convocatorias)
• Participación de funcionarios en eventos e instancias internacionales.
*Documento de internacionalización de Bogotá
</t>
  </si>
  <si>
    <t xml:space="preserve">Informe final Informe final gestión de la meta de posicionamiento Internacional de Bogotá en el que se comunique el  cumplimiento  de la meta en relación a :  
• Resultados de la participación en instancias de liderazgo en redes y plataformas
• Resultados de la gestión efectuada en la implementación de  proyectos estratégicos con redes (Alianzas o convocatorias)
• Participación de funcionarios en eventos e instancias internacionales.
</t>
  </si>
  <si>
    <t>PD26</t>
  </si>
  <si>
    <t>7868_7</t>
  </si>
  <si>
    <t>3. Fortalecer la gestión y desempeño  para generar valor público en nuestros grupos de interés.</t>
  </si>
  <si>
    <t xml:space="preserve">7. Implementar 100 porciento de la estrategia que permita fortalecer la Gestión y Desempeño Institucional </t>
  </si>
  <si>
    <t xml:space="preserve">Implementar 100 porciento de la estrategia que permita fortalecer la Gestión y Desempeño Institucional </t>
  </si>
  <si>
    <t>Artículo 61. Política de trabajo decente: 11. Implementar en el 100% de las entidades del Distrito una estrategia de teletrabajo que considere horarios flexibles, y que dentro de los criterios de priorización incluya personas con discapacidad, cuidadores, cuidadoras, y madres cabeza de familia.</t>
  </si>
  <si>
    <t>21.3. Porcentaje de avance en la implementación de la estrategia que permita fortalecer la gestión y desempeño institucional.</t>
  </si>
  <si>
    <t xml:space="preserve">PD_artículo: Artículo 61. Política de trabajo decente: 11. Implementar en el 100% de las entidades del Distrito una estrategia de teletrabajo que considere horarios flexibles, y que dentro de los criterios de priorización incluya personas con discapacidad, cuidadores, cuidadoras, y madres cabeza de familia.; PD_PMR: 21.3. Porcentaje de avance en la implementación de la estrategia que permita fortalecer la gestión y desempeño institucional.; PD_Meta Proyecto: 7. Implementar 100 porciento de la estrategia que permita fortalecer la Gestión y Desempeño Institucional ; PD_Objetivo de Desarrollo Sostenible: 16. Paz, justicia e instituciones sólidas; PD_Código y denominación Meta ODS: 16.6 Crear a todos los niveles instituciones eficaces y transparentes que rindan cuentas.; </t>
  </si>
  <si>
    <t xml:space="preserve">La Subdirección Técnica de Desarrollo Institucional reportará el avance de este indicador con base al avance en la estrategia proyectada para cada vigencia </t>
  </si>
  <si>
    <t xml:space="preserve">El indicador permite medir la implementación de la estrategia para el fortalecimiento de la Gestión y Desempeño Institucional Distrital </t>
  </si>
  <si>
    <t xml:space="preserve">Con el desarrollo de este indicador se esperan los siguientes beneficios: _x000D_
Incremento en el Índice de Desempeño Institucional Distrital_x000D_
_x000D_
Fortalecer las capacidades institucionales de las Entidades Distritales._x000D_
Orientar la implementación del Sistema de Gestión Distrital en las Entidades del Distrito, de acuerdo con las fases de alistamiento, direccionamiento, implementación y seguimiento de la “ruta de la gestión._x000D_
Generar valor público en los grupos de interés _x000D_
Apoyar a los líderes de política en definición de estrategias para la implementación de las políticas de desempeño y gestión del Modelo Integrado de Planeación y Gestión._x000D_
Fortalecer el programa de teletrabajo_x000D_
Fortalecer el programa de formación con los servidores del Distrito_x000D_
</t>
  </si>
  <si>
    <t xml:space="preserve">La medición del indicador se da de acuerdo con el avance de las actividades programadas en el formato de "Programación y seguimiento a metas e indicadores del plan de desarrollo" definidas en la estrategia de fortalecimiento a la Gestión y Desempeño Institucional Distrital </t>
  </si>
  <si>
    <t>(Sumatoria del porcentaje de actividades ejecutadas del cumplimiento de la estrategia que permita fortalecer la Gestión y Desempeño Institucional al corte / porcentaje de actividades programadas de la estrategia que permita fortalecer la Gestión y Desempeño Institucional para la vigencia) * magnitud de la meta programada para la vigencia</t>
  </si>
  <si>
    <t>porcentaje de actividades ejecutadas del cumplimiento de la estrategia que permita fortalecer la Gestión y Desempeño Institucional</t>
  </si>
  <si>
    <t>porcentaje de actividades programadas de la estrategia que permita fortalecer la Gestión y Desempeño Institucional</t>
  </si>
  <si>
    <t xml:space="preserve">1.	Plan de trabajo 2024 – Estrategia de fortalecimiento Institucional
2.	Acta de comisión Intersectorial 
</t>
  </si>
  <si>
    <t xml:space="preserve">1.	Informe de estrategias de promoción y motivación de cursos de formación
2.	Documento de propuesta de intervención vigencia 2024
3.	Matriz con la relación de asistencias técnicas en los temas relacionados con el MIPG
4.	Informe del cumplimiento estrategia de Teletrabajo Distrital – Modelo + teletrabajo
5.	Informe de cierre del cuatrienio Número de Teletrabajadores distritales
6.	Acta de inicio de negociación sindical vigencia 2024
</t>
  </si>
  <si>
    <t xml:space="preserve">1.	Documento de análisis de necesidades de elaboración de instrumentos de los procesos trasversales
2.	Presentación y listado de asistencia de la socialización de las políticas del MIPG
3.	Evidencia de reunión de articulación con entidades nacionales en teletrabajo 
4.	Informe de resultados del piloto de medición de impacto de teletrabajo distrital
5.	Evidencia de remisión de información
6.	Acta de Seguimiento al cumplimiento de acuerdos
</t>
  </si>
  <si>
    <t>PD27</t>
  </si>
  <si>
    <t>7868_8</t>
  </si>
  <si>
    <t>Blanca Iraida Bautista Torres</t>
  </si>
  <si>
    <t>8. Cumplir 100 porciento del seguimiento a los temas estratégicos de la administración distrital</t>
  </si>
  <si>
    <t>Cumplir 100 porciento del seguimiento a los temas estratégicos de la administración distrital</t>
  </si>
  <si>
    <t xml:space="preserve">PD_Meta Proyecto: 8. Cumplir 100 porciento del seguimiento a los temas estratégicos de la administración distrital; PD_Objetivo de Desarrollo Sostenible: 16. Paz, justicia e instituciones sólidas; PD_Código y denominación Meta ODS: 16.6 Crear a todos los niveles instituciones eficaces y transparentes que rindan cuentas.; </t>
  </si>
  <si>
    <t>El indicador permite medir el seguimiento generado a los temas estratégicos de la Administración Distrital para generar las alertas y toma de decisiones oportunas.</t>
  </si>
  <si>
    <t>Identificar el grado de avance en los temas estratégicos, con la finalidad Fortalecer las capacidades institucionales para una Gestión pública efectiva y articulada, orientada a la generación de valor público para los grupos de interés.</t>
  </si>
  <si>
    <t>"La medición del indicador se da de acuerdo con el avance de las actividades programadas en el formato de "Programación y seguimiento a metas e indicadores del plan de desarrollo" definidos en el seguimiento a los temas estratégicos de la administración distrital</t>
  </si>
  <si>
    <t>(Sumatoria del porcentaje de las actividades ejecutadas para el seguimiento a los temas estratégicos de la administración distrital al corte/ porcentaje de actividades programadas para el seguimiento a los temas estratégicos de la administración distrital para la vigencia) * magnitud de la meta programada para la vigencia</t>
  </si>
  <si>
    <t>porcentaje de las actividades ejecutadas para el seguimiento a los temas estratégicos de la administración distrital</t>
  </si>
  <si>
    <t>porcentaje de actividades programadas para el seguimiento a los temas estratégicos de la administración distrital</t>
  </si>
  <si>
    <t xml:space="preserve">1.	Plan de trabajo 2024
2.	Informe de seguimiento de la Gerencia del Programa 56 del 4to trimestre 2023 y presentación de análisis
3.	Informe del Reporte del proyecto de inversión 7868
4.	Informe de seguimiento a proyectos estratégicos de la administración distrital
</t>
  </si>
  <si>
    <t xml:space="preserve">1.	Informe de seguimiento de la Gerencia del Programa 56 del 1er trimestre 2024 y presentación de análisis
2.	Informe del Reporte del proyecto de inversión 7868
3.	Informe de seguimiento proyectos estratégicos de la administración distrital
</t>
  </si>
  <si>
    <t>PD28</t>
  </si>
  <si>
    <t>7868_9</t>
  </si>
  <si>
    <t>9. Realizar 100 porciento del documento del estudio técnico para la modernización administrativa del Distrito Capital</t>
  </si>
  <si>
    <t>Realizar 100 porciento del documento del estudio técnico para la modernización administrativa del Distrito Capital</t>
  </si>
  <si>
    <t xml:space="preserve">PD_Meta Proyecto: 9. Realizar 100 porciento del documento del estudio técnico para la modernización administrativa del Distrito Capital; PD_Objetivo de Desarrollo Sostenible: 16. Paz, justicia e instituciones sólidas; PD_Código y denominación Meta ODS: 16.6 Crear a todos los niveles instituciones eficaces y transparentes que rindan cuentas.; </t>
  </si>
  <si>
    <t xml:space="preserve">Este indicador se encuentra programado a partir del año 2022. </t>
  </si>
  <si>
    <t>El indicador permite medir el avance en la elaboración de la propuesta del estudio técnico de modernización distrital en el marco del artículo 154 "Estudio Técnico de la estructuración administrativa del Distrito" del plan Distrital de Desarrollo</t>
  </si>
  <si>
    <t>Documentar y soportar un cambio institucional que optimice de forma técnica la estructura administrativa del Distrito para impactar sustancialmente su gestión y desempeño, así como el fortalecimiento y consolidación de la institucionalidad pública como agente directo del mejoramiento de las condiciones de vida de los ciudadanos que día a día demandan mayores y mejores servicios</t>
  </si>
  <si>
    <t>La medición del indicador se da de acuerdo con el avance de las actividades programadas en el formato de "Programación y seguimiento a metas e indicadores del plan de desarrollo" definida en la elaboración del documento del estudio técnico para la modernización administrativa del Distrito Capital</t>
  </si>
  <si>
    <t>(Sumatoria de porcentaje ejecutado de las actividades para la elaboración del documento del estudio técnicos para la modernización administrativa del Distrito Capital / porcentaje programado de las actividades para la elaboración del documento del estudio técnicos para la modernización administrativa del Distrito Capital para la vigencia) *porcentaje de la meta programada para la vigencia + porcentaje ejecutado vigencia anterior.</t>
  </si>
  <si>
    <t>porcentaje ejecutado de las actividades para la elaboración del documento del estudio técnico para la modernización administrativa del Distrito Capital</t>
  </si>
  <si>
    <t>porcentaje programado de las actividades para la elaboración del documento del estudio técnico para la modernización administrativa del Distrito Capital</t>
  </si>
  <si>
    <t>PD29</t>
  </si>
  <si>
    <t>7868_10</t>
  </si>
  <si>
    <t>4. Afianzar la transparencia para mayor efectividad en la gestión pública distrital.</t>
  </si>
  <si>
    <t xml:space="preserve">10. Ejecutar 100 porciento de los productos definidos en el Plan de Acción de la Polìtica Pública de transparencia   </t>
  </si>
  <si>
    <t xml:space="preserve">Ejecutar 100 porciento de los productos definidos en el Plan de Acción de la Polìtica Pública de transparencia   </t>
  </si>
  <si>
    <t xml:space="preserve">PD_Meta Proyecto: 10. Ejecutar 100 porciento de los productos definidos en el Plan de Acción de la Polìtica Pública de transparencia   ; PD_Objetivo de Desarrollo Sostenible: 16. Paz, justicia e instituciones sólidas; PD_Código y denominación Meta ODS: 16.6 Crear a todos los niveles instituciones eficaces y transparentes que rindan cuentas.; </t>
  </si>
  <si>
    <t>Tener en cuenta en la magnitud de meta anual, que uno de los productos (1.1.22) termina en 2020 y que el horizonte de los productos de la PPTINTC a cargo de la DDDI se proyecta a 2021 y 2022</t>
  </si>
  <si>
    <t>El indicador permite medir el seguimiento del cumplimiento de los productos del Plan de Acción de la Política Pública de transparencia y el avance de los productos directamente relacionados con la Secretaría General</t>
  </si>
  <si>
    <t>1. Incremento en el factor de visibilidad en la apertura de información de trámites y de rendición de cuentas.
2. Aumento en la percepción de credibilidad institucional asociada a la cultura de integridad.
3. Incrementar el factor de capacidades institucionales desde la implementación del MIPG y documentación de buenas prácticas
4. Incremento en factor de control a través de la aplicación de herramientas y mecanismos anticorrupción.</t>
  </si>
  <si>
    <t>Reporte de  implementación de los productos del plan de acción de la política pública de transparencia, integridad y no tolerancia con la corrupción.</t>
  </si>
  <si>
    <t>La medición del indicador se da de acuerdo con el avance de las actividades programadas en el formato de "Programación y seguimiento a metas e indicadores del plan de desarrollo" asociados al seguimiento de los productos del Plan de Acción de la Política Pública de transparencia  y los directamente relacionados con la Dirección Distrital de Desarrollo Institucional</t>
  </si>
  <si>
    <t xml:space="preserve">(Sumatoria del porcentaje de actividades ejecutadas para la implementación de los productos del plan de acción de la Política Pública de Transparencia al corte/ porcentaje de actividades programadas para la implementación de los productos del plan de acción de la Política Pública de Transparencia para la vigencia) * magnitud de la meta programada para la vigencia  </t>
  </si>
  <si>
    <t>porcentaje de actividades ejecutadas para la implementación de los productos del plan de acción de la Política Pública de Transparencia</t>
  </si>
  <si>
    <t>porcentaje de actividades programadas para la implementación de los productos del plan de acción de la Política Pública de Transparencia</t>
  </si>
  <si>
    <t xml:space="preserve">1.	Plan de acción 2024 
2.	Documento ABC de apertura de agendas 
3.	Documento propuesto para el fortalecimiento de los Programas institucionales de Transparencia y Ética Pública en el Distrito Capital  
</t>
  </si>
  <si>
    <t xml:space="preserve">1.	Piezas de divulgación del diplomado de integridad  
2.	Documento propuesta de acompañamiento para el fortalecimiento de la cultura de integridad y protección de lo público en las entidades distritales. 
3.	Acta de sesiones de la Red Distrital de Oficiales de Cumplimiento
4.	Documento de propuesta para el Fortalecimiento de la rendición de cuentas en las entidades distritales y alcaldías locales como mecanismo anticorrupción 
5.	Informe del estado de los Programas de transparencia y Ética pública
6.	Informe de tablero de señales Sistema de Alertas Tempranas para la Integridad - SAT,I con corte a 31 de diciembre 2023
7.	Documento de acompañamiento para el fomento de la Integridad 
</t>
  </si>
  <si>
    <t xml:space="preserve">1.	Reporte de servidores  formados en el diplomado de integridad
2.	Matriz con la relación de los espacios generados con las entidades del Distrito
3.	Acta de sesiones de la Red Distrital de Oficiales de Cumplimiento
4.	Matriz de registro de asistencias técnicas con las entidades del Distrito 
5.	Matriz con relación de acompañamientos generados con las entidades del Distrito
6.	Informe de documentación de resultados de los espacios para la apropiación y comprensión de la apertura de agendas
7.	Informe del estado de los Programas de transparencia y Ética pública
8.	Matriz con relación de acompañamientos generados con las entidades del Distrito
</t>
  </si>
  <si>
    <t>PD30</t>
  </si>
  <si>
    <t>7868_11</t>
  </si>
  <si>
    <t>Marcela Irene de Jesús González Bonilla</t>
  </si>
  <si>
    <t xml:space="preserve">Subdirectora Imprenta Distrital </t>
  </si>
  <si>
    <t>María Isabel Barraza Castillo</t>
  </si>
  <si>
    <t>11. Ejecutar 100 porciento de la estrategia de tecnificación y modernización de la Imprenta Distrital</t>
  </si>
  <si>
    <t>Ejecutar 100 porciento de la estrategia de tecnificación y modernización de la Imprenta Distrital</t>
  </si>
  <si>
    <t xml:space="preserve">PD_Meta Proyecto: 11. Ejecutar 100 porciento de la estrategia de tecnificación y modernización de la Imprenta Distrital;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</si>
  <si>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De acuerdo con la cadena de valor, los porcentajes programados para el cuatrienio son: 0.09, 0.24, 0.25, 0.24 y 0.18</t>
  </si>
  <si>
    <t>El indicador permite medir la implementación de la estrategia de tecnificación y modernización de la Imprenta Distrital que busca mejorar y optimizar la prestación de los servicios de la imprenta Distrital</t>
  </si>
  <si>
    <t>Elevar los estándares de calidad y efectividad de los servicios que presta la Subdirección de Imprenta Distrital y ejecutar su modernización, entendida como la transición progresiva entre recursos, tecnologías y procedimientos aplicados hacía mejores capacidades y potencialidades. Las acciones que conforman esta Meta, permitirán ampliar la capacidad operativa de la Subdirección de Imprenta Distrital, la cual no supera con corte a primer semestre de 2020 la atención del 39% de las entidades, organismos y órganos de control del Distrito Capital.</t>
  </si>
  <si>
    <t>La medición del indicador se da de acuerdo con el avance de las actividades programadas en el formato de "Programación y seguimiento a metas e indicadores del plan de desarrollo" definidas en la estrategia de tecnificación y modernización de la Imprenta Distrital</t>
  </si>
  <si>
    <t>Sumatoria del porcentaje de actividades ejecutadas para la implementación de la estrategia de tecnificación y modernización de la imprenta al corte/ porcentaje de actividades programadas para la implementación de la estrategia de tecnificación y modernización de la imprenta para la vigencia) *magnitud de la meta programada para la vigencia</t>
  </si>
  <si>
    <t>porcentaje de actividades ejecutadas para la implementación de la estrategia de tecnificación y modernización de la imprenta</t>
  </si>
  <si>
    <t>porcentaje de actividades programadas para la implementación de la estrategia de tecnificación y modernización de la imprenta</t>
  </si>
  <si>
    <t xml:space="preserve">Plan de acción 2024 técnificación y posicionamiento de la imprenta distrital
Informe parcial de seguimiento a la estrategia - Actividad 1: tecnificación, productividad y mejoramientoInforme parcial de seguimiento a la estrategia - actividad 2: posicionamiento de la Imprenta Distrital. Matriz de plan de acción interno de la Subdirección de Imprenta Distrital. </t>
  </si>
  <si>
    <t xml:space="preserve">Informe parcial de seguimiento a la estrategia - Actividad 1: tecnificación, productividad y mejoramientoInforme parcial de seguimiento a la estrategia - actividad 2: posicionamiento de la Imprenta Distrital. Matriz de plan de acción interno de la Subdirección de Imprenta Distrital. </t>
  </si>
  <si>
    <t xml:space="preserve">Informe final de seguimiento a la estrategia - Actividad 1: tecnificación, productividad y mejoramientoInforme final de seguimiento a la estrategia - actividad 2: posicionamiento de la Imprenta Distrital. Matriz de plan de acción interno de la Subdirección de Imprenta Distrital. </t>
  </si>
  <si>
    <t>PD31</t>
  </si>
  <si>
    <t>7868_12</t>
  </si>
  <si>
    <t>12. Desarrollar 100 porciento de la estrategia para la recuperación, preservación, difusión y apropiación del patrimonio documental y la memoria histórica de Bogotá.</t>
  </si>
  <si>
    <t>Desarrollar 100 porciento de la estrategia para la recuperación, preservación, difusión y apropiación del patrimonio documental y la memoria histórica de Bogotá.</t>
  </si>
  <si>
    <t>21.2. Porcentaje de avance en el desarrollo de la estrategia para la recuperación, preservación, difusión y apropiación del patrimonio documental y la memoria histórica de Bogotá.</t>
  </si>
  <si>
    <t xml:space="preserve">PD_PMR: 21.2. Porcentaje de avance en el desarrollo de la estrategia para la recuperación, preservación, difusión y apropiación del patrimonio documental y la memoria histórica de Bogotá.; PD_Meta Proyecto: 12. Desarrollar 100 porciento de la estrategia para la recuperación, preservación, difusión y apropiación del patrimonio documental y la memoria histórica de Bogotá.;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</si>
  <si>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De acuerdo con la cadena de valor, los porcentajes programados para el cuatrienio son: 14%, 31%, 51%, 78% y 100%</t>
  </si>
  <si>
    <t xml:space="preserve">El indicador permite medir la implementación de la estrategia para la recuperación, preservación, difusión y apropiación del patrimonio documental y la memoria histórica de Bogotá.
</t>
  </si>
  <si>
    <t xml:space="preserve">Esta estrategia permitirá la identificación, consulta y acceso por parte de ciudadanos, investigadores, académicos y la comunidad en general  a los distintos fondos y colecciones custodiados y divulgados por la Dirección Distrital de Archivo de Bogotá  con el propósito de brindar información que que fortalezca la investigación, educación, recuperación y apropiación de la memoria histórica de la ciudad.			</t>
  </si>
  <si>
    <t>La medición del indicador se da de acuerdo con el avance de las actividades programadas en  formato de "Programación y seguimiento a metas e indicadores del plan de desarrollo" definidas en la estrategia para la recuperación, preservación, difusión y apropiación del patrimonio documental y la memoria histórica de Bogotá.</t>
  </si>
  <si>
    <t>(Sumatoria porcentaje ejecutado de las actividades para el desarrollo de la estrategia para la recuperación, preservación, difusión y apropiación del patrimonio documental y la memoria histórica de Bogotá. / porcentaje programado de las actividades para el desarrollo de la estrategia para la recuperación, preservación, difusión y apropiación del patrimonio documental y la memoria histórica de Bogotá para la vigencia) *porcentaje de la meta programada para la vigencia + porcentaje ejecutado vigencia anterior.</t>
  </si>
  <si>
    <t>porcentaje ejecutado de las actividades para el desarrollo de la estrategia para la recuperación, preservación, difusión y apropiación del patrimonio documental y la memoria histórica de Bogotá.</t>
  </si>
  <si>
    <t>porcentaje programado de las actividades para el desarrollo de la estrategia para la recuperación, preservación, difusión y apropiación del patrimonio documental y la memoria histórica de Bogotá</t>
  </si>
  <si>
    <t xml:space="preserve">1. Documento de estrategia de apropiación del patrimonio documental y la memoria histórica de Bogotá
2.Documento con  avances en la  implementación de  la estrategia para la recuperación, preservación, difusión y apropiación del patrimonio documental y la memoria histórica de Bogotá,
3. Informe del procesamiento técnico de las unidades documentales y material bibliográfico que conforman los fondos y colecciones que custodia el Archivo de Bogotá 
4. Informe de avance de la entrega en operación de la iniciativa Bogotá Historia Común 2.0
5.Informe de avance de la transferencia de conocimiento del Plan de Archivos de Derechos Humanos, a la Subdirección del Sistema Distrital de Archivos 
6.Informe de acciones de divulgación realizadas </t>
  </si>
  <si>
    <t xml:space="preserve">1. Documento de cierre en la implementación de la estrategia para la recuperación, preservación, difusión y apropiación del patrimonio documental y la memoria histórica de Bogotá
2. Informe del procesamiento técnico de las unidades documentales y material bibliográfico que conforman los fondos y colecciones que custodia el Archivo de Bogotá
3. Informe de entrega en operación de la iniciativa Bogotá Historia Común 2.0
4. Informe de la transferencia de conocimiento del Plan de Archivos de Derechos Humanos, a la Subdirección del Sistema Distrital de Archivos 
5. Informe de acciones de divulgación realizadas  </t>
  </si>
  <si>
    <t>PD32</t>
  </si>
  <si>
    <t>74. Implementar una estrategia progresiva de teletrabajo en el 100% de las entidades públicas del Distrito con enfoque de género, privilegiando a las mujeres cabeza de hogar.</t>
  </si>
  <si>
    <t>Porcentaje de implementación de la estrategia de teletrabajo</t>
  </si>
  <si>
    <t>74. Implementar una estrategia progresiva de teletrabajo  en el 100% de las entidades públicas del Distrito con enfoque de género, privilegiando a las mujeres cabeza de hogar.</t>
  </si>
  <si>
    <t>Porcentaje de implementación de política de teletrabajo</t>
  </si>
  <si>
    <t xml:space="preserve">PD_Meta Trazadora: 74. Implementar una estrategia progresiva de teletrabajo  en el 100% de las entidades públicas del Distrito con enfoque de género, privilegiando a las mujeres cabeza de hogar.; PD_ID Meta Trazadora: Porcentaje de implementación de política de teletrabajo; </t>
  </si>
  <si>
    <t xml:space="preserve">Este indicador debe quedar programado el 100% para el cuatrenio. </t>
  </si>
  <si>
    <t>El indicador permite medir la implementación progresiva de la estrategia de teletrabajo con enfoque de género, privilegiando a las mujeres cabeza de hogar con el objetivo de aportar en el cumplimiento de la meta de la política pública de talento Humano</t>
  </si>
  <si>
    <t>Promover la inclusión social, con enfoque diferencial de género y territorial, mejorando la calidad de vida de los funcionarios del Distrito a través del Teletrabajo, privilegiando a las mujeres cabeza de hogar.</t>
  </si>
  <si>
    <t>Secretaría General 2019</t>
  </si>
  <si>
    <t>La medición del indicador se da de acuerdo con el avance de las actividades programadas en  formato de ""Programación y seguimiento a metas e indicadores del plan de desarrollo definidas estrategia progresiva de teletrabajo en el 100% de las entidades públicas del Distrito con enfoque de género, privilegiando a las mujeres cabeza de hogar</t>
  </si>
  <si>
    <t>(Sumatoria porcentaje de avance en ejecución de la implementación de la estrategia de teletrabajo. / porcentaje programado de la implementación de la estrategia de teletrabajo para la vigencia) *porcentaje de la meta programada para la vigencia + porcentaje ejecutado vigencia anterior.</t>
  </si>
  <si>
    <t>porcentaje de avance en ejecución de la implementación de la estrategia de teletrabajo</t>
  </si>
  <si>
    <t>porcentaje programado de la implementación de la estrategia de teletrabajo</t>
  </si>
  <si>
    <t>Informe de cierre de estregia de teletrabajo</t>
  </si>
  <si>
    <t>7868_N</t>
  </si>
  <si>
    <t>Meta Trazadora</t>
  </si>
  <si>
    <t>PD33</t>
  </si>
  <si>
    <t>75. Duplicar la meta de la política pública de talento humano (aprobada en diciembre de 2019) sobre el número de funcionarios públicos del distrito que se acoge a la modalidad de teletrabajo.</t>
  </si>
  <si>
    <t>Número de teletrabajadores en organismos y entidades distritales</t>
  </si>
  <si>
    <t>Funcionarios en modalidad de teletrabajo</t>
  </si>
  <si>
    <t xml:space="preserve">PD_Meta Trazadora: 75. Duplicar la meta de la política pública de talento humano (aprobada en diciembre de 2019) sobre el número de funcionarios públicos del distrito que se acoge a la modalidad de teletrabajo.; PD_ID Meta Trazadora: Funcionarios en modalidad de teletrabajo; </t>
  </si>
  <si>
    <t>El indicador permite medir el número de servidores de organismos y entidades distritales que participan en el Programa Teletrabajo Distrital</t>
  </si>
  <si>
    <t>Promover el mejoramiento de la calidad de vida de los servidores del Distrito mediante la implementación del Teletrabajo</t>
  </si>
  <si>
    <t>Sumatoria de la cantidad de funcionarios que han ingresado a la modalidad de teletrabajo</t>
  </si>
  <si>
    <t>Sumatoria de número de teletrabajadores en organismos y entidades distritales + número de teletrabajadores en organismos y entidades distritales de la vigencia anterior.</t>
  </si>
  <si>
    <t>PD35</t>
  </si>
  <si>
    <t>71. Elevar el nivel de efectividad de la gestión pública distrital y local</t>
  </si>
  <si>
    <t>Índice de desempeño institucional - FURAG</t>
  </si>
  <si>
    <t xml:space="preserve">PD_Meta Trazadora: 71. Elevar el nivel de efectividad de la gestión pública distrital y local; PD_ID Meta Trazadora: Índice de desempeño institucional - FURAG; </t>
  </si>
  <si>
    <t xml:space="preserve">La subdirección Técnica de Desarrollo Institucional reportará el avance una vez se obtengan los resultados del IDI que entrega el Departamento Administrativo de la Función Pública. 						_x000D_
</t>
  </si>
  <si>
    <t>Medición del Índice de Desempeño Institucional Distrital, medido mediante la aplicación del Formulario Único de Reporte de Avance de la Gestión - FURAG</t>
  </si>
  <si>
    <t>Incremento del Índice de Desemepeño del Distrito Capital</t>
  </si>
  <si>
    <t>Función Pública Informe FURAG 2019</t>
  </si>
  <si>
    <t>Promedio del puntaje obtenido de las entidades sujetas de medición</t>
  </si>
  <si>
    <t>suma</t>
  </si>
  <si>
    <t>PD36</t>
  </si>
  <si>
    <t>503. Formular e implementar una estrategia distrital de promoción, proyección,  posicionamiento y cooperación internacional de Bogotá y la Región.</t>
  </si>
  <si>
    <t>551. Número de acciones para la proyección y cooperación internacional de Bogotá y la región ejecutadas.</t>
  </si>
  <si>
    <t>503. Formular e implementar una estrategia distrital de promoción, proyección, posicionamiento y cooperación internacional de Bogotá y la Región</t>
  </si>
  <si>
    <t xml:space="preserve">PD_Meta Sectorial: 503. Formular e implementar una estrategia distrital de promoción, proyección, posicionamiento y cooperación internacional de Bogotá y la Región; PD_Indicador Meta sector: 551. Número de acciones para la proyección y cooperación internacional de Bogotá y la región ejecutadas.; </t>
  </si>
  <si>
    <t>El área responsable es la Dirección Distrital de Relaciones Internacionales</t>
  </si>
  <si>
    <t>Mide el número de acciones ejecutadas de promoción, proyección, posicionamiento y cooperación internacional de Bogotá y la Región en el marco de la estrategia de promoción, proyección y posicionamiento, apoyada en los planes de articulación, cooperación y posicionamiento internacional del Distrito.</t>
  </si>
  <si>
    <t>Posicionar a Bogotá y la Región en eventos internacionales dentro y fuera de la ciudad y la región.
Obtención de cooperación para los diferentes programas liderados por las entidades y organismos Ditritales.</t>
  </si>
  <si>
    <t>Reporte plan de acción Dirección Distrital de Relaciones Internacionaes</t>
  </si>
  <si>
    <t>El cumplimiento de la meta se establece con las acciones más estrategias para el posicionamiento y cooperación gestionadas  por la Dirección Distrital de Relaciones Internacionales  y la Subdirección de Proyección Internacional.</t>
  </si>
  <si>
    <t>Sumatoria de acciones ejecutadas para la proyección y cooperación internacional de Bogotá y la región.</t>
  </si>
  <si>
    <t>Número de acciones ejecutadas para la proyección y cooperación internacional de Bogotá y la región.</t>
  </si>
  <si>
    <t>Informe de seguimiento de la meta sectorial 503.</t>
  </si>
  <si>
    <t>Informe final sobre  la Formulación  e implementación de la estrategia distrital de promoción, proyección, posicionamiento y cooperación internacional de Bogotá y la Región.</t>
  </si>
  <si>
    <t>Meta Sectorial</t>
  </si>
  <si>
    <t>PD37</t>
  </si>
  <si>
    <t>504. Formular e implementar una estrategia para la gestión documental distrital y el uso y apropiación de la memoria histórica</t>
  </si>
  <si>
    <t>552. Porcentaje de avance en la implementación de la estrategia de apropiación del patrimonio documental y fortalecimiento de la gestión documental distrital.</t>
  </si>
  <si>
    <t xml:space="preserve">PD_Meta Sectorial: 504. Formular e implementar una estrategia para la gestión documental distrital y el uso y apropiación de la memoria histórica; PD_Indicador Meta sector: 552. Porcentaje de avance en la implementación de la estrategia de apropiación del patrimonio documental y fortalecimiento de la gestión documental distrital.; </t>
  </si>
  <si>
    <t>(2020: 0.12) ; (2021; 0.32) (2022; 0.54) (2023; 0.80) ; (2024; 1)</t>
  </si>
  <si>
    <t>Este indicador mide el porcentaje de avance en la implementación de la estrategia de apropiación del patrimonio documental y fortalecimiento de la gestión documental distrital mediante los siguientes componentes:  Componente No. 1: % avance de la estrategia para el fortalecimiento de la gestión de documentos electrónicos de archivo y la Red Distrital de Archivos de Bogotá.  ii)  Componente No. 2: % de avance de la estrategia para el fortalecimiento de los  Archivos Públicos del Distrito Capital. Componente. iii) Componente No. 3:% de avance de la estrategia para la recuperación, preservación, difusión y apropiación del patrimonio documental y la memoria histórica de Bogotá. Componente 4: % de avance del plan de acción de publicación e impresión oficial para la conformación del acervo documental distrital.</t>
  </si>
  <si>
    <t>Esta estrategia permitirá a las entidades y organismos distritales avanzar en materia de gestión documental y preservación del patrimonio histórico - documental de Bogotá mediante el fortalecimiento de los procesos técnicos en todo el ciclo vital del documento hasta su publicación e impresión oficial para conformar el acervo documental distrital y de esta forma contribuir en la implementación del Gobierno Abierto de Bogotá y en el cumplimiento de la política de transparencia, integridad y no tolerancia a la corrupción posibilitando el acceso por parte de los ciudadanos, investigadores, académicos y comunidad en general al patrimonio documental del Distrito Capital.</t>
  </si>
  <si>
    <t>Para reportar la variable 1 se tiene en cuenta el siguiente proceso: Sumatoria (% avance en la implementación de los componentes * peso relativo de cada componente). Peso relativo: i) 13% - Componente 1: Documento electrónico de archivo y Red Distrital de archivos. ii) 20% - Componente 2: Archivos públicos del Distrito Capital. iii) 43% - Componente 3: Promoción memoria histórica y iv) 24% - Componente 4: Modernización de la Imprenta Distrital"</t>
  </si>
  <si>
    <t>(Sumatoria porcentaje ejecutado en la implementación de la estrategia de apropiación del patrimonio documental y fortalecimiento de la gestión documental distrital. / porcentaje programado en la implementación de la estrategia de apropiación del patrimonio documental y fortalecimiento de la gestión documental distrital para la vigencia)  + porcentaje ejecutado vigencia anterior.</t>
  </si>
  <si>
    <t>porcentaje ejecutado en la implementación de la estrategia de apropiación del patrimonio documental y fortalecimiento de la gestión documental distrital</t>
  </si>
  <si>
    <t>porcentaje programado en la implementación de la estrategia de apropiación del patrimonio documental y fortalecimiento de la gestión documental distrital</t>
  </si>
  <si>
    <t>Informe de gestión meta sectorial 504</t>
  </si>
  <si>
    <t>PD38</t>
  </si>
  <si>
    <t>497. Diseñar e implementar una estrategia para fortalecer la gestión, la innovación y la creatividad en la administración distrital,  generando valor público al servicio de la ciudadanía</t>
  </si>
  <si>
    <t xml:space="preserve">543. Porcentaje de avance en la implementación de estrategias para fortalecer la gestión y la innovación pública distrital. </t>
  </si>
  <si>
    <t xml:space="preserve">PD_Meta Sectorial: 497. Diseñar e implementar una estrategia para fortalecer la gestión, la innovación y la creatividad en la administración distrital,  generando valor público al servicio de la ciudadanía; PD_Indicador Meta sector: 543. Porcentaje de avance en la implementación de estrategias para fortalecer la gestión y la innovación pública distrital. ; </t>
  </si>
  <si>
    <t>Este indicador mide el avance de la estrategia para fortalecer la gestión y la innovación pública distrital desagregado en los siguientes componentes: 
Componente 1:Implementación de la estrategia para el fortalecimiento del sistema de coordinación distrital 
Componente 2: Implementación para promover la Gestión del Conocimiento y la Innovación 
Componente 3: Implementación de la estrategia que permita fortalecer la Gestión y Desempeño Institucional.
Componente 4:  Estudio técnico para la modernización administrativa del Distrito Capital
Componente 5: Implementación los productos definidos en el Plan de Acción de la Política Pública de transparencia  
Componente 6: Implementación de las estrategias de direccionamiento estratégico para el fortalecimiento y modernización de la Gestión Pública.</t>
  </si>
  <si>
    <t xml:space="preserve">El beneficio de la implementación de la meta estará representado en el distrital de los componentes de innovación y creatividad en la administración distrital, con el desarrollo de cada uno de los componentes </t>
  </si>
  <si>
    <t>Sumatoria de los porcentajes de cumplimiento de los componentes programados en el periodo, por la ponderación del componente (Cantidad de componentes/Magnitud programada)</t>
  </si>
  <si>
    <t>Sumatoria de porcentaje de avance en la implementación de estrategias para fortalecer la gestión y la innovación pública distrital.</t>
  </si>
  <si>
    <t>Porcentaje de avance en la implementación de estrategias para fortalecer la gestión y la innovación pública distrital.</t>
  </si>
  <si>
    <t>Informe meta sectorial 497</t>
  </si>
  <si>
    <t>PD39</t>
  </si>
  <si>
    <t>7868_MGA_1</t>
  </si>
  <si>
    <t>Dirección Distrital de Desarrollo Institucional
Dirección Distrital de Archivo
Dirección Distrital de Relaciones Internacionales</t>
  </si>
  <si>
    <t>John Freedy Molano Díaz
Alvaro Arias Cruz
Luz Amparo Medina Gerena</t>
  </si>
  <si>
    <t>Director Distrital de Desarrollo Institucional
Director Distrital de Archivo
Director Distrital de Relaciones Internacionales</t>
  </si>
  <si>
    <t>Ivette Liliana Camargo López 
Héctor Heli Cruz Pulido
Blanca Leonor Losada Romero</t>
  </si>
  <si>
    <t>1.1.1. Documentos de lineamientos técnicos elaborados</t>
  </si>
  <si>
    <t xml:space="preserve">PD_producto MGA: 1.1. Documentos de lineamientos técnicos; PD_ID producto MGA: 1.1.1. Documentos de lineamientos técnicos elaborados; </t>
  </si>
  <si>
    <t>La magnitud en ficha SUIFP esta dada en: 2020: 3 - 2021:3 - 2022:3 - 2023:3 - 2024:3</t>
  </si>
  <si>
    <t>El indicador permite medir la Cantidad de documentos a emitir para el fortalecimiento institucional asociado a fortalecimiento del sistema de articulación institucional interna y externa</t>
  </si>
  <si>
    <t xml:space="preserve">Fortalecer la capacidad para una  Gestión pública efectiva  y articulada, orientada a la generación de valor público para los grupos de interés.  </t>
  </si>
  <si>
    <t>El cumplimiento del indicador estará reflejado en la elaboración de los documentos técnicos por parte de las responsables programadas en el formato de "Programación y seguimiento a metas e indicadores del plan de desarrollo"</t>
  </si>
  <si>
    <t>Número de documentos de lineamientos técnicos elaborados</t>
  </si>
  <si>
    <t>Documento del Lineamiento Técnico.</t>
  </si>
  <si>
    <t>PD40</t>
  </si>
  <si>
    <t>7868_MGA_2</t>
  </si>
  <si>
    <t>Servicio de asistencia técnica en temas de Gestión Pública</t>
  </si>
  <si>
    <t>Entidades asistidas técnicamente</t>
  </si>
  <si>
    <t>2.1. Servicio de asistencia técnica en temas de Gestión Pública</t>
  </si>
  <si>
    <t>2.1.1. Entidades asistidas técnicamente</t>
  </si>
  <si>
    <t xml:space="preserve">PD_producto MGA: 2.1. Servicio de asistencia técnica en temas de Gestión Pública; PD_ID producto MGA: 2.1.1. Entidades asistidas técnicamente; </t>
  </si>
  <si>
    <t>La magnitud en cadela de valor esta dada en: 2020: 56 - 2021: 56 - 2022: 56 - 2023:56 - 2024:56</t>
  </si>
  <si>
    <t>El indicador permite medir la cantidad de entidades distritales asistidas técnicamente en temas de posicionamiento de la gestión pública distrital a través de la gestión del conocimiento e innovación</t>
  </si>
  <si>
    <t>El cumplimiento del indicador estará reflejado en la sumatoria de las entidades distritales asistidas técnicamente programadas en el formato de "Programación y seguimiento a metas e indicadores del plan de desarrollo"</t>
  </si>
  <si>
    <t xml:space="preserve">Sumatoria del número de entidades distritales asistidas técnicamente. </t>
  </si>
  <si>
    <t>Número de entidades distritales asistidas técnicamente.</t>
  </si>
  <si>
    <t xml:space="preserve">Informe Parcial de asistencias técnicas </t>
  </si>
  <si>
    <t xml:space="preserve">Informe de asistencias técnicas </t>
  </si>
  <si>
    <t>PD41</t>
  </si>
  <si>
    <t>7868_MGA_3</t>
  </si>
  <si>
    <t>Servicio de apoyo para el fortalecimiento de la gestión de las entidades públicas</t>
  </si>
  <si>
    <t>Instituciones públicas asistidas técnicamente</t>
  </si>
  <si>
    <t>3.1. Servicio de apoyo para el fortalecimiento de la gestión de las entidades públicas</t>
  </si>
  <si>
    <t xml:space="preserve">3.1.1. Instituciones públicas asistidas técnicamente </t>
  </si>
  <si>
    <t xml:space="preserve">PD_producto MGA: 3.1. Servicio de apoyo para el fortalecimiento de la gestión de las entidades públicas; PD_ID producto MGA: 3.1.1. Instituciones públicas asistidas técnicamente ; </t>
  </si>
  <si>
    <t>El indicador permite medir la cantidad de instituciones públicas distritales asistidas técnicamente en temas de fortalecimiento de la gestión y desempeño para generar valor público en los grupos de interés</t>
  </si>
  <si>
    <t>El cumplimiento del indicador estará reflejado en la sumatoria de las instituciones públicas distritales asistidas técnicamente programadas en el formato de "Programación y seguimiento a metas e indicadores del plan de desarrollo"</t>
  </si>
  <si>
    <t xml:space="preserve">Sumatoria del número de instituciones públicas distritales asistidas técnicamente. </t>
  </si>
  <si>
    <t xml:space="preserve">Número de instituciones públicas distritales asistidas técnicamente. </t>
  </si>
  <si>
    <t>PD42</t>
  </si>
  <si>
    <t>7868_MGA_4</t>
  </si>
  <si>
    <t>Cursos de formación dictados</t>
  </si>
  <si>
    <t>Número de cursos de formación dictados</t>
  </si>
  <si>
    <t xml:space="preserve">PD_Gestion MGA: Cursos de formación dictados; </t>
  </si>
  <si>
    <t>El indicador permite medir la cantidad de Cursos dictados en temas de gestión pública para los servidores de las entidades y organismos distritales.</t>
  </si>
  <si>
    <t>Fortalecimiento de las competencias en temas de gestión pública de los servidores de las entidades y organismos distritales, brindándoles información actualizada y herramientas basadas en mejores prácticas que permiten una mejor atención a la ciudadanía fomentando permanentemente la transparencia e integridad en las labores diarias</t>
  </si>
  <si>
    <t>El cumplimiento del indicador estará reflejado en la sumatoria de los cursos de formación dictados programados en el formato de "Programación y seguimiento a metas e indicadores del plan de desarrollo"</t>
  </si>
  <si>
    <t>Sumatoria de cursos de formación dictados</t>
  </si>
  <si>
    <t xml:space="preserve">Informe Parcial de cursos dictados </t>
  </si>
  <si>
    <t>Informe de cursos dictados</t>
  </si>
  <si>
    <t>PD43</t>
  </si>
  <si>
    <t>7868_MGA_5</t>
  </si>
  <si>
    <t>Servicio de asistencia técnica para la implementación de la política de Integridad</t>
  </si>
  <si>
    <t>Entidades públicas asistidas técnicamente para la implementación de la política de integridad</t>
  </si>
  <si>
    <t>4.1. Servicio de asistencia técnica para la implementación de la política de Integridad</t>
  </si>
  <si>
    <t>4.1.1. Entidades públicas asistidas técnicamente para la implementación de la política de integridad</t>
  </si>
  <si>
    <t xml:space="preserve">PD_producto MGA: 4.1. Servicio de asistencia técnica para la implementación de la política de Integridad; PD_ID producto MGA: 4.1.1. Entidades públicas asistidas técnicamente para la implementación de la política de integridad; </t>
  </si>
  <si>
    <t>El indicador permite medir la cantidad de entidades públicas asistidas técnicamente con el objetivo de afianzar la transparencia en la gestión pública distrital</t>
  </si>
  <si>
    <t>El cumplimiento del indicador estará reflejado en la sumatoria de las entidades públicas asistidas técnicamente programadas en el formato de "Programación y seguimiento a metas e indicadores del plan de desarrollo"</t>
  </si>
  <si>
    <t xml:space="preserve">Sumatoria del número de entidades públicas asistidas técnicamente. </t>
  </si>
  <si>
    <t>Número de entidades públicas asistidas técnicamente.</t>
  </si>
  <si>
    <t>PD60</t>
  </si>
  <si>
    <t>7869_1</t>
  </si>
  <si>
    <t>51. Gobierno Abierto</t>
  </si>
  <si>
    <t>Implementar un modelo de Gobierno Abierto de Bogotá que promueva una relación democrática, incluyente, accesible y transparente con la ciudadanía</t>
  </si>
  <si>
    <t>1. Implementar estrategias institucionales para que la ciudadanía en condiciones de equidad, integralidad, accesibilidad e inclusión, ejerzan la democracia digital, el control social y el aprovechamiento de información pública, en el marco de la transparencia, la colaboración y la participación.</t>
  </si>
  <si>
    <t>Implementación del modelo de Gobierno Abierto, Accesible e Incluyente de Bogotá</t>
  </si>
  <si>
    <t>Oficina Asesora de Planeación - GAB</t>
  </si>
  <si>
    <t>Fredy Alexander Martinez García</t>
  </si>
  <si>
    <t>Asesor Despacho Secretaría General</t>
  </si>
  <si>
    <t>Sara Paola Rivera, Mónica Mora y Lorena Rodríguez</t>
  </si>
  <si>
    <t>Jenny Torres</t>
  </si>
  <si>
    <t>1. Implementar 100 porciento del modelo de Gobierno Abierto accesible e incluyente a todos los sectores territoriales, poblacionales y diferenciales.</t>
  </si>
  <si>
    <t>Porcentaje de ejecución en la implementación del modelo de Gobierno Abierto, con democracia digital, bajo los pilares de transparencia, participación y colaboración.</t>
  </si>
  <si>
    <t>95. Un (1) modelo de Gobierno Abierto diseñado e implementado bajo los pilares de transparencia, participación y colaboración e innovación publica.</t>
  </si>
  <si>
    <t>24.1. Porcentaje de implementación del modelo de Gobierno Abierto accesible e incluyente</t>
  </si>
  <si>
    <t>16.7 Garantizar la adopción en todos los niveles de decisiones inclusivas, participativas y representativas que respondan a las necesidades.</t>
  </si>
  <si>
    <t xml:space="preserve">PD_Meta Estratégica: 95. Un (1) modelo de Gobierno Abierto diseñado e implementado bajo los pilares de transparencia, participación y colaboración e innovación publica.; PD_ID Meta Estratégica: Porcentaje de ejecución en la implementación del modelo de Gobierno Abierto, con democracia digital, bajo los pilares de transparencia, participación y colaboración.; PD_PMR: 24.1. Porcentaje de implementación del modelo de Gobierno Abierto accesible e incluyente; PD_Meta Proyecto: 1. Implementar 100 porciento del modelo de Gobierno Abierto accesible e incluyente a todos los sectores territoriales, poblacionales y diferenciales.; PD_Objetivo de Desarrollo Sostenible: 16. Paz, justicia e instituciones sólidas; PD_Código y denominación Meta ODS: 16.7 Garantizar la adopción en todos los niveles de decisiones inclusivas, participativas y representativas que respondan a las necesidades.; </t>
  </si>
  <si>
    <t>Medir el avance de acciones, que dé cuenta  del proceso de diseño e implementación del modelo de Gobierno Abierto a partir de la coordinación, articulación interinstitucional y su socialización con las entidades del distrito, así como de la realización de estudios de análisis y monitoreo para su seguimiento, con el fin de incorporar principios, lineamientos y estrategias sobre transparencia, participación y colaboración que le permitan a las entidades distritales mejorar su interacción con la ciudadanía en procesos como el acceso a la información pública, el control social, la democratización de la gestión, la apertura de datos y la rendición de cuentas.</t>
  </si>
  <si>
    <t xml:space="preserve">La aplicación de este indicador refleja la capacidad del modelo para desarrollar acciones que sean incluyentes a nivel territorial, poblacional y diferencial; y da cuenta de la puesta en marcha del primer Programa de Gobierno Abierto de la ciudad. Así mismo, facilita la medición del desarrollo de estrategias intersectoriales para unificar criterios, principios, lineamientos y acciones de Gobierto Abierto en el Distrito. </t>
  </si>
  <si>
    <t>La medición de la meta se realizará mediante la suma de los porcentajes ejecutados de las actividades, asociadas al  diseño, implementación, articulación y monitoreo del Modelo de Gobierno Abierto a nivel distrital, teniendo en cuenta la programación realizada en el plan de acción del libro plan de desarrollo y el plan interno de gobierno abierto para la vigencia.</t>
  </si>
  <si>
    <t>(Sumatoria del porcentaje de actividades ejecutadas  del modelo de Gobierno Abierto accesible e incluyente a todos los sectores territoriales, poblacionales y diferenciales al corte/ porcentaje de actividades programadas del modelo de Gobierno Abierto accesible e incluyente a todos los sectores territoriales, poblacionales y diferenciales para la vigencia) *magnitud meta programada para la vigencia</t>
  </si>
  <si>
    <t xml:space="preserve">Porcentaje de actividades ejecutadas del modelo de Gobierno Abierto accesible e incluyente a todos los sectores territoriales, poblacionales y diferenciales	</t>
  </si>
  <si>
    <t xml:space="preserve">Porcentaje de actividades programadas del modelo de Gobierno Abierto accesible e incluyente a todos los sectores territoriales, poblacionales y diferenciales		</t>
  </si>
  <si>
    <t>Se realizó actualización en la hoja de vida de metas e indicadores, según memorando Nro. 3-2023-26253 del 28/09/2023 del proyecto de inversión, en atención al memorando Nro. 3-2023-24140  del 01/09/2023"Orientaciones para la revisión y/o actualización de las hojas de vida de metas e indicadores en libro Plan de Desarrollo".</t>
  </si>
  <si>
    <t>Informe de actividades de articulación interinstitucionales GAB
4202000-FT-1310 Memorias de activación y posicionamiento - 
Anexo: 4202000-FT-1306 Planilla de participación eventos GAB
Informe de actividades de posicionamiento y apropiación interinstitucional del modelo</t>
  </si>
  <si>
    <t>Informe de actividades de articulación interinstitucionales GAB
4202000-FT-1310 Memorias de activación y posicionamiento - 
Anexo: 4202000-FT-1306 Planilla de participación eventos GAB
4202000-FT-1308 Informe de Gobierno Abierto de Bogotá  final del  Plan de Acción General de Gobierno Abierto - PAGAB
Informe de actividades de posicionamiento y apropiación interinstitucional del modelo</t>
  </si>
  <si>
    <t>Informe de actividades de articulación interinstitucionales GAB
4202000-FT-1310 Memorias de activación y posicionamiento - 
Anexo: 4202000-FT-1306 Planilla de participación eventos GAB
Informe de actividades de posicionamiento y apropiación interinstitucional del modelo
Informe de estudios para el análisis y monitoreo del modelo de Gobierno Abierto.</t>
  </si>
  <si>
    <t>1. Implementar estrategias institucionales para que la ciudadanía en condiciones de equidad, integra</t>
  </si>
  <si>
    <t>1. Implementar estrategias institucionales para que la ciudadanía en condiciones de equidad, integralidad, accesibilidad e inclusión, ejerzan la democracia digital, el control social y el aprovechamiento de información pública, en el marco de la transparencia, la colaboración y la participación.
2. Fortalecer la capacidad institucional para promover, cualificar y afianzar capacidades ciudadanas, que confluyan en procesos de colaboración y toma de decisiones, que reconocen la diferenciación de condiciones sociales, territoriales y económicas de la población.</t>
  </si>
  <si>
    <t>PD61</t>
  </si>
  <si>
    <t>7869_2</t>
  </si>
  <si>
    <t>2. Implementar 100 porciento de la plataforma virtual de Gobierno Abierto con parámetros de accesibilidad e inclusión poblacional y diferencial</t>
  </si>
  <si>
    <t xml:space="preserve">Porcentaje de avance de la Plataforma de gobierno abierto construida. </t>
  </si>
  <si>
    <t>406. Construir una plataforma de Gobierno Abierto que permita a los ciudadanos participar en procesos de toma de decisiones de la administración, vincularse a procesos de colaboración para solución de problemáticas públicas, acceder a trámites y servicios del Distrito, acceder a información y datos de la administración; y denunciar o reportar en tiempo real georeferenciadamente y en múltiples formatos, temas relacionados con infracciones, mal parqueo, violencia de género, violencia intrafamiliar, maltrato animal, deterioro de bienes públicos, o demás temas de interés público.</t>
  </si>
  <si>
    <t xml:space="preserve">433. Porcentaje de avance de la Plataforma de gobierno abierto construida. </t>
  </si>
  <si>
    <t xml:space="preserve">PD_Meta Sectorial: 406. Construir una plataforma de Gobierno Abierto que permita a los ciudadanos participar en procesos de toma de decisiones de la administración, vincularse a procesos de colaboración para solución de problemáticas públicas, acceder a trámites y servicios del Distrito, acceder a información y datos de la administración; y denunciar o reportar en tiempo real georeferenciadamente y en múltiples formatos, temas relacionados con infracciones, mal parqueo, violencia de género, violencia intrafamiliar, maltrato animal, deterioro de bienes públicos, o demás temas de interés público.; PD_Indicador Meta sector: 433. Porcentaje de avance de la Plataforma de gobierno abierto construida. ; PD_Meta Proyecto: 2. Implementar 100 porciento de la plataforma virtual de Gobierno Abierto con parámetros de accesibilidad e inclusión poblacional y diferencial; PD_Objetivo de Desarrollo Sostenible: 16. Paz, justicia e instituciones sólidas; PD_Código y denominación Meta ODS: 16.6 Crear a todos los niveles instituciones eficaces y transparentes que rindan cuentas.; </t>
  </si>
  <si>
    <t>Medir el avance  del diseño e implementación de la plataforma virtual de Gobierno abierto, así como su mantenimiento, actualización y monitoreo, con el objetivo contar con una herramienta tecnológica que integre múltiples funcionalidades para la transparencia, la participación, la colaboración y los servicios, propiciando su acceso de manera incluyente a todos los sectores poblacionales.</t>
  </si>
  <si>
    <t>La aplicación de este indicador permite conocer el avance y funcionamiento de la plataforma virtual de Gobierno Abierto como herramienta de soporte para la operabilidad del modelo que asegura la transparencia, participación y colaboración ciudadana a partir de parámetros de accesibilidad e inclusión poblacional y diferencial.</t>
  </si>
  <si>
    <t>La medición de la meta se realizará mediante la suma de los porcentajes ejecutados de las actividades, asociadas a la plataforma virtual de Gobierno Abierto, que cumpla con los parámetros relacionados con accesibilidad y navegabilidad, así como las actualizaciones y mejoras, teniendo en cuenta la programación realizada en el plan de acción del libro plan de desarrollo y el plan interno de gobierno abierto para la vigencia.</t>
  </si>
  <si>
    <t>(Sumatoria del porcentaje de actividades ejecutadas de avance de la Plataforma de gobierno abierto con parámetros de accesibilidad e inclusión poblacional y diferencial al corte / porcentaje de actividades programadas de  avance de la Plataforma de gobierno abierto con parámetros de accesibilidad e inclusión poblacional y diferencial para la vigencia) *magnitud meta programada para la vigencia</t>
  </si>
  <si>
    <t>Porcentaje de actividades ejecutadas de avance de la Plataforma de gobierno abierto con parámetros de accesibilidad e inclusión poblacional y diferencial.</t>
  </si>
  <si>
    <t>Porcentaje de actividades programadas de avance de la Plataforma de gobierno abierto con parámetros de accesibilidad e inclusión poblacional y diferencial.</t>
  </si>
  <si>
    <t xml:space="preserve">Informe de mantenimiento, actualización, nuevos desarrollos y monitoreo de la plataforma -
Anexo: Documentos con estadísticas y métricas de plataforma </t>
  </si>
  <si>
    <t>PD62</t>
  </si>
  <si>
    <t>7869_3</t>
  </si>
  <si>
    <t>2. Fortalecer la capacidad institucional para promover, cualificar y afianzar capacidades ciudadanas, que confluyan en procesos de colaboración y toma de decisiones, que reconocen la diferenciación de condiciones sociales, territoriales y económicas de la población.</t>
  </si>
  <si>
    <t xml:space="preserve">3. Implementar 100 porciento de las estrategias para la inclusión, cualificación y el fortalecimiento de la ciudadanía en Gobierno Abierto, atendiendo a sus diferentes expresiones territoriales, poblacionales, diferenciales y de género. </t>
  </si>
  <si>
    <t xml:space="preserve">Implementar 100 porciento de las estrategias para la inclusión, cualificación y el fortalecimiento de la ciudadanía en Gobierno Abierto, atendiendo a sus diferentes expresiones territoriales, poblacionales, diferenciales y de género. </t>
  </si>
  <si>
    <t xml:space="preserve">PD_Meta Proyecto: 3. Implementar 100 porciento de las estrategias para la inclusión, cualificación y el fortalecimiento de la ciudadanía en Gobierno Abierto, atendiendo a sus diferentes expresiones territoriales, poblacionales, diferenciales y de género. ; PD_Objetivo de Desarrollo Sostenible: 16. Paz, justicia e instituciones sólidas; PD_Código y denominación Meta ODS: 16.7 Garantizar la adopción en todos los niveles de decisiones inclusivas, participativas y representativas que respondan a las necesidades.; </t>
  </si>
  <si>
    <t>Medir el avance de acciones de las estrategias llevadas a cabo, que dé cuenta de la participación y colaboración ciudadana a través de procesos de cualificación y pedagogía ciudadana, acciones de difusión y socialización, agendas para el desarrollo de actividades a procesos de transparencia, rendición de cuentas, participación y colaboración; y un plan de estímulos y reconocimientos a la innovación social de la gestión pública y la ciudadanía digital.</t>
  </si>
  <si>
    <t xml:space="preserve">La aplicación de este indicador permite conocer qué tanto el Modelo de Gobierno Abierto está vinculando a la ciudadanía en procesos democráticos de acceso y uso de información, toma de decisiones y emprendimiento de acciones de corresponsabilidad y cogestión, teniendo en cuenta sus diferentes expresiones territoriales, poblacionales, diferenciales y de género. 				 </t>
  </si>
  <si>
    <t>La medición de la meta se realizará mediante la suma de los porcentajes ejecutados de las actividades, para la Implementación de las estrategias para la inclusión, cualificación y el fortalecimiento de la ciudadanía en Gobierno Abierto, atendiendo a sus diferentes expresiones territoriales, poblacionales, diferenciales y de género. Teniendo en cuenta la programación realizada en el plan de acción del libro plan de desarrollo y el plan interno de gobierno abierto para la vigencia.</t>
  </si>
  <si>
    <t>(Sumatoria del porcentaje de actividades ejecutadas de las estrategias para la inclusión, cualificación y el fortalecimiento de la ciudadanía en Gobierno Abierto, atendiendo a sus diferentes expresiones territoriales, poblacionales, diferenciales y de género al corte / porcentaje de actividades programadas de las estrategias para la inclusión, cualificación y el fortalecimiento de la ciudadanía en Gobierno Abierto, atendiendo a sus diferentes expresiones territoriales, poblacionales, diferenciales y de género para la vigencia) * magnitud meta programada para la vigencia</t>
  </si>
  <si>
    <t>Porcentaje de actividades ejecutadas de las estrategias para la inclusión, cualificación y el fortalecimiento de la ciudadanía en Gobierno Abierto, atendiendo a sus diferentes expresiones territoriales, poblacionales, diferenciales y de género</t>
  </si>
  <si>
    <t>Porcentaje de actividades programadas de las estrategias para la inclusión, cualificación y el fortalecimiento de la ciudadanía en Gobierno Abierto, atendiendo a sus diferentes expresiones territoriales, poblacionales, diferenciales y de género</t>
  </si>
  <si>
    <t xml:space="preserve">4202000-FT-1310 Memorias de activación y posicionamiento - 
Anexo: 4202000-FT-1306 Planilla de participación eventos GAB
4202000-FT-1308 Informe de Gobierno Abierto de Bogotá estrategia de agendas activación ciudadana </t>
  </si>
  <si>
    <t>4202000-FT-1310 Memorias de activación y posicionamiento - 
Anexo: 4202000-FT-1306 Planilla de participación eventos GAB</t>
  </si>
  <si>
    <t xml:space="preserve">4202000-FT-1310 Memorias de activación y posicionamiento - 
Anexo: 4202000-FT-1306 Planilla de participación eventos GABn </t>
  </si>
  <si>
    <t>4202000-FT-1310 Memorias de activación y posicionamiento - 
Anexo: 4202000-FT-1306 Planilla de participación eventos GAB
4202000-FT-1308 Informe de Gobierno Abierto de Bogotá Estrategia de cualificación y fortalecimiento de capacidades de la ciudadanía y los servidores públicos en Gobierno Abierto
4202000-FT-1308 Informe de Gobierno Abierto de Bogotá estrategia de agendas activación ciudadana</t>
  </si>
  <si>
    <t>2. Fortalecer la capacidad institucional para promover, cualificar y afianzar capacidades ciudadanas</t>
  </si>
  <si>
    <t>PD63</t>
  </si>
  <si>
    <t>431. Posicionar al Gobierno Abierto de Bogotá - GABO, como una nueva forma de gobernanza y control que reduce el riesgo de corrupción y garantiza una participación de todos los sectores y segmentos poblacionales, generando accesibilidad para las personas con discapacidad.</t>
  </si>
  <si>
    <t>464. Numero de estrategias para el posicionamiento, cualificación y empoderamiento ciudadano implementadas</t>
  </si>
  <si>
    <t>431. Posicionar el Gobierno Abierto de Bogotá-GABO, como una nueva forma de gobernanza y control que reduce el riesgo de corrupción y garantiza una participación de todos los sectores y segmentos poblacionales, generando accesibilidad para las personas con discapacidad</t>
  </si>
  <si>
    <t xml:space="preserve">PD_Meta Sectorial: 431. Posicionar el Gobierno Abierto de Bogotá-GABO, como una nueva forma de gobernanza y control que reduce el riesgo de corrupción y garantiza una participación de todos los sectores y segmentos poblacionales, generando accesibilidad para las personas con discapacidad; PD_Indicador Meta sector: 464. Numero de estrategias para el posicionamiento, cualificación y empoderamiento ciudadano implementadas; </t>
  </si>
  <si>
    <t>El indicador contempla el diseño e implementación de la estrategia posicionamiento, cualificación y empoderamiento ciudadano del Modelo de Gobierno Abierto de Bogotá, con el fin de garantizar la implementación de  los pilares de transparencia, participación y colaboración, en los ejercicios de participación y permitir un proceso de articulación interinstitucional.</t>
  </si>
  <si>
    <t>La aplicación de este indicador da cuenta de las estrategias orientadas a la socialización del Modelo. En esa medida, da cuenta de los esfuerzos del Distrito por fomentar, según lo establece la meta sectorial, una nueva forma de gobernanza y control que reduce el riesgo de corrupción y garantiza una participación de todos los sectores y segmentos poblacionales.</t>
  </si>
  <si>
    <t>El indicador se medirá a través del avance de las actividades diseñadas e implementadas de la estrategia, orientadas al posicionamiento, cualificación y empoderamiento ciudadano del Modelo de Gobierno Abierto de Bogotá programado para la vigencia.</t>
  </si>
  <si>
    <t>Sumatoria de las estrategias para el posicionamiento, cualificación y empoderamiento ciudadano implementadas</t>
  </si>
  <si>
    <t>Número de estrategias para el posicionamiento, cualificación y empoderamiento ciudadano implementadas</t>
  </si>
  <si>
    <t>7869_N</t>
  </si>
  <si>
    <t>PD64</t>
  </si>
  <si>
    <t>465. Numero de estudios para el análisis de ecosistemas de gobierno abierto, innovación social y oferta y demanda de información pública, realizados.</t>
  </si>
  <si>
    <t xml:space="preserve">PD_Meta Sectorial: 431. Posicionar el Gobierno Abierto de Bogotá-GABO, como una nueva forma de gobernanza y control que reduce el riesgo de corrupción y garantiza una participación de todos los sectores y segmentos poblacionales, generando accesibilidad para las personas con discapacidad; PD_Indicador Meta sector: 465. Numero de estudios para el análisis de ecosistemas de gobierno abierto, innovación social y oferta y demanda de información pública, realizados.; </t>
  </si>
  <si>
    <t>El indicador da cuenta del número de estudios realizados con el fin de analizar los ecosistemas de Gobierno Abierto, innovación social y oferta y demanda de información pública, con el objetivo de fortalecer la gestión publica, realizando sinergias y articulación con actores de diferentes sectores. 
Ecosistema de gobierno abierto, se entiende como: actores, personas, empresas, emprendedores, universidades y organizaciones que directa o indirectamente adelantan acciones o proveen bienes y servicios para la innovación en la solución de retos públicos de la ciudad.</t>
  </si>
  <si>
    <t>La aplicación de este indicador muestra que el Programa de Gobierno Abierto analiza y se relaciona con su entorno para establecer su curso de acción, implementar buenas prácticas que aporten a la meta sectorial y mejorar la operabilidad de los pilares de Gobierno Abierto.</t>
  </si>
  <si>
    <t>El indicador se medirá a través de  la sumatoria de los documentos elaborados para el análisis de ecosistemas de innovación pública. Teniendo en cuenta la programación realizada en el plan de acción del libro plan de desarrollo para la vigencia.</t>
  </si>
  <si>
    <t>Sumatoria de estudios para el análisis de ecosistemas de gobierno abierto, innovación social y oferta y demanda de información pública realizados.</t>
  </si>
  <si>
    <t xml:space="preserve">Número de estudios para el análisis de ecosistemas de gobierno abierto, innovación social y oferta y demanda de información pública realizados.					</t>
  </si>
  <si>
    <t>PD65</t>
  </si>
  <si>
    <t>466. Numero agendas para el desarrollo de actividades de vinculación ciudadana a procesos de transparencia, participación y colaboración, implementadas.</t>
  </si>
  <si>
    <t xml:space="preserve">PD_Meta Sectorial: 431. Posicionar el Gobierno Abierto de Bogotá-GABO, como una nueva forma de gobernanza y control que reduce el riesgo de corrupción y garantiza una participación de todos los sectores y segmentos poblacionales, generando accesibilidad para las personas con discapacidad; PD_Indicador Meta sector: 466. Numero agendas para el desarrollo de actividades de vinculación ciudadana a procesos de transparencia, participación y colaboración, implementadas.; </t>
  </si>
  <si>
    <t>El indicador contempla el seguimiento de actividades de las agendas de posicionamiento y activación del Modelo de Gobierno Abierto, con el fin de vincular y promover la participación de la ciudadanía en el cumplimiento de acciones de las entidades distritales en los pilares de transparencia, participación, colaboración, y trámites y servicios.
Las agendas contemplan actividades de posicionamiento y activación ciudadana como talleres, conversatorios, ferias, foros entre otros.</t>
  </si>
  <si>
    <t>La aplicación de este indicador materializa los principios de transparencia, participación y colaboración sobre los que se sustenta el Modelo y los lleva a la ciudadanía para establecer una nueva forma de gobernanza y vigilancia a la gestión pública.</t>
  </si>
  <si>
    <t>Se calcula a través de la suma  de documentos/agendas elaboradas el cual contiene el seguimiento de actividades ejecutadas de posicionamiento y activación ciudadana como talleres, conversatorios, ferias, foros entre otros programados para la vigencia.</t>
  </si>
  <si>
    <t xml:space="preserve">Sumatoria de agendas para el desarrollo de actividades de vinculación ciudadana a procesos de transparencia, participación y colaboración, implementadas.	</t>
  </si>
  <si>
    <t>Número de agendas para el desarrollo de actividades de vinculación ciudadana a procesos de transparencia, participación y colaboración, implementadas.</t>
  </si>
  <si>
    <t>PD66</t>
  </si>
  <si>
    <t>644. Número de personas con discapacidad que participan.</t>
  </si>
  <si>
    <t xml:space="preserve">PD_Meta Sectorial: 431. Posicionar el Gobierno Abierto de Bogotá-GABO, como una nueva forma de gobernanza y control que reduce el riesgo de corrupción y garantiza una participación de todos los sectores y segmentos poblacionales, generando accesibilidad para las personas con discapacidad; PD_Indicador Meta sector: 644. Número de personas con discapacidad que participan.; </t>
  </si>
  <si>
    <t>Medir el número de personas con discapacidad que participan en las estrategias y acciones organizadas por el Modelo de Gobierno Abierto de manera incluyente y accesible, con el fin de garantizar la participación de todos los segmentos poblacionales, generando accesibilidad para las personas con discapacidad.</t>
  </si>
  <si>
    <t>La aplicación del indicador permite evidenciar la capacidad del Modelo de Gobierno Abierto para vincular a ciudadanos con diferentes tipos de discapacidad, y, en esa medida, para poner en práctica los principios de inclusión e igualdad sobre los que se basa el PDD.</t>
  </si>
  <si>
    <t>La medición del indicador se realizará mediante la suma de personas con discapacidad que participan en ejercicios de Gobierno Abierto de manera incluyente y accesible, teniendo en cuenta la programación realizada en el plan de acción del libro plan de desarrollo para la vigencia.
Condición: Conteo de personas únicas que participaron en la vigencia.</t>
  </si>
  <si>
    <t>Sumatoria de personas con discapacidad que participan</t>
  </si>
  <si>
    <t xml:space="preserve">Número de personas con discapacidad que participan.	</t>
  </si>
  <si>
    <t>PD67</t>
  </si>
  <si>
    <t>7869_MGA_1</t>
  </si>
  <si>
    <t>Servicio de monitoreo y evaluación a la implementación de la Estrategia de Gobierno digital</t>
  </si>
  <si>
    <t>Informes de monitoreo y seguimiento a la implementación de la Estrategia de Gobierno digital realizados</t>
  </si>
  <si>
    <t>1.1. Servicio de monitoreo y evaluación a la implementación de la Estrategia de Gobierno digital</t>
  </si>
  <si>
    <t>1.1.1. Informes de monitoreo y seguimiento a la implementación de la Estrategia de Gobierno digital realizados</t>
  </si>
  <si>
    <t xml:space="preserve">PD_producto MGA: 1.1. Servicio de monitoreo y evaluación a la implementación de la Estrategia de Gobierno digital; PD_ID producto MGA: 1.1.1. Informes de monitoreo y seguimiento a la implementación de la Estrategia de Gobierno digital realizados; </t>
  </si>
  <si>
    <t>Elaborar informes de monitoreo y seguimiento que den cuenta de la medición y evaluación de la implementación de la estrategia de Gobierno digital, asociado a las acciones del Modelo de Gobierno Abierto de Bogotá.</t>
  </si>
  <si>
    <t>La aplicación de este indicador permite verificar el avance en la realización de estrategias institucionales para que la ciudadanía, en condiciones de equidad, integralidad, accesibilidad e inclusión, ejerza la democracia digital, el control social y el aprovechamiento de información pública.</t>
  </si>
  <si>
    <t>La medición del indicador se realizará mediante la suma de informes de monitoreo y seguimiento a la implementación de la Estrategia de Gobierno digital, asociada a las acciones del Modelo de Gobierno Abierto de Bogotá, para la vigencia.
Teniendo en cuenta la programación realizada en el plan de acción del libro plan de desarrollo para la vigencia</t>
  </si>
  <si>
    <t xml:space="preserve">Sumatoria de informes de monitoreo y seguimiento a la implementación de la Estrategia de Gobierno digital realizados			</t>
  </si>
  <si>
    <t xml:space="preserve">Número de informes de monitoreo y seguimiento a la implementación de la Estrategia de Gobierno digital realizados			</t>
  </si>
  <si>
    <t>Informes de monitoreo y seguimiento a la Estrategia de Gobierno Digital</t>
  </si>
  <si>
    <t>PD68</t>
  </si>
  <si>
    <t>7869_MGA_2</t>
  </si>
  <si>
    <t>Documentos de lineamientos técnicos elaborados por el proyecto de inversión de Gobierno Abierto</t>
  </si>
  <si>
    <t>2.1. Documentos de lineamientos técnicos</t>
  </si>
  <si>
    <t>2.1.1. Documentos de lineamientos técnicos elaborados</t>
  </si>
  <si>
    <t xml:space="preserve">PD_producto MGA: 2.1. Documentos de lineamientos técnicos; PD_ID producto MGA: 2.1.1. Documentos de lineamientos técnicos elaborados; </t>
  </si>
  <si>
    <t>Elaborar lineamientos técnicos asociados al Modelo  de Gobierno Abierto de Bogotá  para que las entidades del distrito cuenten con elementos para adelantar acciones que contengan atributos de Gobierno Abierto con el objetivo de  facilitar el proceso de articulación interinstitucional y posicionamiento con la ciudadanía.</t>
  </si>
  <si>
    <t>La aplicación de este indicador da cuenta de los esfuerzos del Modelo por unificar criterios, principios, lineamientos y acciones de Gobierto Abierto en el Distrito y garantizar así su articulación, coordinación, posicionamiento y apropiación interinstitucional.</t>
  </si>
  <si>
    <t>La medición del indicador se realizará mediante la suma de documentos elaborados de  lineamientos técnicos de Gobierno Abierto de Bogotá para las entidades del distrito, para la vigencia. Teniendo en cuenta la programación realizada en el plan de acción del libro plan de desarrollo para la vigencia.
Los lineamientos contemplan circulares, resoluciones, guías, entre otros.</t>
  </si>
  <si>
    <t xml:space="preserve">Sumatoria de documentos de lineamientos técnicos elaborados			</t>
  </si>
  <si>
    <t>Documento de lineamiento técnico relacionado con Gobierno Abierto</t>
  </si>
  <si>
    <t>PD69</t>
  </si>
  <si>
    <t>7869_MGA_3</t>
  </si>
  <si>
    <t>Informes de seguimiento realizados por el proyecto de inversión de Gobierno Abierto</t>
  </si>
  <si>
    <t>Informes de seguimiento realizados</t>
  </si>
  <si>
    <t xml:space="preserve">PD_Gestion MGA: Informes de seguimiento realizados; </t>
  </si>
  <si>
    <t>Elaborar informes de seguimiento, que contiene el avance del proyecto de inversión 7869 "Implementación del modelo de Gobierno Abierto, Accesible e Incluyente de Bogotá" para evaluar el desempeño de las estrategias y acciones implementadas por el Modelo  de Gobierno Abierto de Bogotá.</t>
  </si>
  <si>
    <t>La aplicación de este indicador evidencia el monitoreo del proyecto de inversión. Así mismo, su aplicación permite verificar que el Modelo de Gobierno Abierto no solo promueve los ejercicios de vigilancia, rendición de cuentas y acceso a información pública, sino que los aplica. En esa medida, es un reflejo de transparencia.</t>
  </si>
  <si>
    <t>La medición del indicador se realizará mediante la suma de informes de seguimiento del proyecto 7869 "Implementación del modelo de Gobierno Abierto, Accesible e Incluyente de Bogotá"  publicados en la plataforma de gobierno abierto, teniendo en cuenta la programación realizada en el plan de acción del libro plan de desarrollo para la vigencia.</t>
  </si>
  <si>
    <t xml:space="preserve">Sumatoria de informes de seguimiento realizados			</t>
  </si>
  <si>
    <t>Número de informes de seguimiento realizados</t>
  </si>
  <si>
    <t>Informe final de seguimiento</t>
  </si>
  <si>
    <t>PD80</t>
  </si>
  <si>
    <t>Generar las condiciones necesarias para que la experiencia de la ciudadanía en la interacción con la Administración Distrital sea favorable.</t>
  </si>
  <si>
    <t>1. Fortalecer la articulación y el seguimiento a nivel distrital de la implementación de los lineamientos en materia de atención al ciudadano.</t>
  </si>
  <si>
    <t>Servicio a la ciudadanía, moderno, eficiente y de calidad</t>
  </si>
  <si>
    <t>Diana Marcela Velasco Rincón</t>
  </si>
  <si>
    <t>Subsecretaria de Servicio a la Ciudadanía</t>
  </si>
  <si>
    <t xml:space="preserve">Marco Aurelio Gomez Gutierrez, Monica Castro Martinez </t>
  </si>
  <si>
    <t>Sandra Hernández</t>
  </si>
  <si>
    <t>(FINALIZADO POR CUMPLIMIENTO) 495. Diseñar e implementar una estrategia  de medición de la efectividad de la atención a la ciudadanía en las entidades distritales</t>
  </si>
  <si>
    <t>Diseñar e implementar una estrategia  de medición de la efectividad de la atención a la ciudadanía en las entidades distritales</t>
  </si>
  <si>
    <t xml:space="preserve">Diseñar una estrategia de medición de satisfacción de la atención a la ciudadanía </t>
  </si>
  <si>
    <t xml:space="preserve">Contar con la estrategia para la medición  de la satisfacción ciudadana frente a la atención en las entidades Distritales por los distintos canales de atención a la ciudadanía, que permitan generar acciones que contribuyan a fortalecer el servicio a la ciudadanía en el Distrito </t>
  </si>
  <si>
    <t>Diseño e implementación del instrumento con el cual se realiza la medición de la satisfacción de la ciudadanía frente a la interacción con la Administración Distrital</t>
  </si>
  <si>
    <t>Diseño de la estrategia de medición de la satisfacción ciudadana</t>
  </si>
  <si>
    <t>Instrumento de medición</t>
  </si>
  <si>
    <t>SIN</t>
  </si>
  <si>
    <t>7870_1</t>
  </si>
  <si>
    <t>1. Fortalecer la articulación y el seguimiento a nivel distrital de la implementación de los lineami</t>
  </si>
  <si>
    <t>1. Fortalecer la articulación y el seguimiento a nivel distrital de la implementación de los lineamientos en materia de atención al ciudadano.
2. Mejorar la calidad del servicio que se presta dentro del modelo multicanal y fortalecer el servicio y atención a la ciudadanía con enfoque diferencial.</t>
  </si>
  <si>
    <t xml:space="preserve">Subsecretaría de Servicio a la Ciudadanía
Dirección Distrital del Sistema de Servicio a la Ciudadanía
Dirección Distrital de Calidad del Servicio
</t>
  </si>
  <si>
    <t>ODS</t>
  </si>
  <si>
    <t>PD80A</t>
  </si>
  <si>
    <t>495. Diseñar e implementar una estrategia  de medición de la efectividad de la atención a la ciudadanía en las entidades distritales</t>
  </si>
  <si>
    <t>541. Calificación de la satisfacción ciudadana frente a la interacción con la Administración Distrital.</t>
  </si>
  <si>
    <t xml:space="preserve">PD_Meta Sectorial: 495. Diseñar e implementar una estrategia  de medición de la efectividad de la atención a la ciudadanía en las entidades distritales; PD_Indicador Meta sector: 541. Calificación de la satisfacción ciudadana frente a la interacción con la Administración Distrital.; </t>
  </si>
  <si>
    <t>Este indicador mide la efectividad de la atención a la ciudadanía en las entidades distritales por medio de la encuesta de satisfacción ciudadana que se realiza anualmente.</t>
  </si>
  <si>
    <t>Establecer los parametros de la atención a la ciudadanía a mejorar, frente a los servicios que prestan las entidades a nivel distrital, por medio del análisis de los datos que se registran en la encuesta de satisfacción ciudadana.</t>
  </si>
  <si>
    <t>Este indicador se medirá con el resultado de la encuesta aplicada por la Dirección Distrital de Calidad de Servicio, respecto al nivel de satisfacción ciudadana con la Administración Distrital</t>
  </si>
  <si>
    <t>Calificación de la satisfacción ciudadana frente a la interacción con la Administración Distrital.</t>
  </si>
  <si>
    <t>Informe Encuesta de Satisfacción Ciudadana.</t>
  </si>
  <si>
    <t>Se realizó actualización en la hoja de vida de metas e indicadores, según memorando Nro. 3-2023-26227 del 27/09/2023 del proyecto de inversión, en atención al memorando Nro. 3-2023-24140  del 01/09/2023"Orientaciones para la revisión y/o actualización de las hojas de vida de metas e indicadores en libro Plan de Desarrollo".</t>
  </si>
  <si>
    <t>Informe de diseño de la Encuesta de Satisfacción Ciudadana 2024</t>
  </si>
  <si>
    <t>PD81</t>
  </si>
  <si>
    <t>Dirección Distrital del Sistema de Servicio a la Ciudadanía</t>
  </si>
  <si>
    <t>Yanneth Moreno Romero</t>
  </si>
  <si>
    <t>Directora del Sistema Distrital del Servicio a la Ciudadanía</t>
  </si>
  <si>
    <t>498. Diseñar una estrategia de integración, alineación y estandarización de la oferta de servicios en los canales de atención disponibles en el Distrito.</t>
  </si>
  <si>
    <t>544. Número de puntos de información sobre protección y atención animal instalados y funcionando en la Red CADE del distrito.</t>
  </si>
  <si>
    <t xml:space="preserve">PD_Meta Sectorial: 498. Diseñar una estrategia de integración, alineación y estandarización de la oferta de servicios en los canales de atención disponibles en el Distrito.; PD_Indicador Meta sector: 544. Número de puntos de información sobre protección y atención animal instalados y funcionando en la Red CADE del distrito.; </t>
  </si>
  <si>
    <t xml:space="preserve">Adelantar la gestión de articulación con el Instituto Distrital de Protección y Bienestar Animal para su participación en el canal presencial de la Red CADE, de acuerdo con la normatividad y lineamientos establecidos por la Subsecretaría de Servicio a la Ciudadanía.
                                                                     </t>
  </si>
  <si>
    <t>Aumentar la oferta de servicios en la Red CADE para que la ciudadanía pueda adelantar trámites y servicios ante el Instituto Distrital de Protección y Bienestar Animal.</t>
  </si>
  <si>
    <t>No disponible</t>
  </si>
  <si>
    <t>Puntos de atención en el canal presencial de la Red CADE del Instituto Distrital de Protección y Bienestar Animal - IDPYBA, instalados y funcionando, cumpliendo los parámetros establecidos para su vinculación.
Durante la vigencia se desarrollaran acciones (reuniones, comunicaciones) con el propósito de convocar al Instituto Distrital de Protección y Bienestar Animal para su participación en el canal presencial de la Red CADE. Una vez dicha entidad manifieste su interés en la participación en el canal presencial, se adelantarán las gestiones respectivas para su vinculación efectiva en los puntos de atención de la Red CADE.</t>
  </si>
  <si>
    <t>Sumatoria de número de puntos de información de protección y atención animal instalados y funcionando en la Red CADE del distrito.</t>
  </si>
  <si>
    <t>Puntos de información de protección y atención animal instalados y funcionando en la Red CADE del distrito.</t>
  </si>
  <si>
    <t>Acuerdo de nivel de servicios para la operación en el modelo multicanal de atención a la ciudadanía, canal presencial y canal virtual  Instituto de Bienestar y Protección Animal -IDPYBA.
FT-625 Entrega/Devolución de espacios y/o elementos de servicio a la ciudadanía.</t>
  </si>
  <si>
    <t>PD82</t>
  </si>
  <si>
    <t>545. Número de orientaciones y solicitudes recibidas a través de la línea 195.</t>
  </si>
  <si>
    <t xml:space="preserve">PD_Meta Sectorial: 498. Diseñar una estrategia de integración, alineación y estandarización de la oferta de servicios en los canales de atención disponibles en el Distrito.; PD_Indicador Meta sector: 545. Número de orientaciones y solicitudes recibidas a través de la línea 195.; </t>
  </si>
  <si>
    <t>Consiste en el número de llamadas atendidas por el operador y las contestadas por el sistema Interactivo de voz (IVR), a través de la línea 195 en relación con los trámites, Otros Procedimientos (OPA) y servicios que se prestan en la Red CADE</t>
  </si>
  <si>
    <t>La ciudadanía cuenta con información y orientación de trámites en tiempo real mediante la línea 195, 24 horas al día, como un mecanismo que les permite interactuar con la administración distrital, registrar sus requerimientos e interponer sus solicitudes a las entidades distritales a través de canales no presenciales, ahorrando tiempos de desplazamiento y reduciendo costos.</t>
  </si>
  <si>
    <t>Reporte estadístico generado desde el DASHBOARD, base propia del operador de la Línea 195.</t>
  </si>
  <si>
    <t>Contar las llamadas atendidas por el operador y contestadas por la respuesta de voz interactiva (IVR), durante la vigencia.  Estos datos están registrados en el Reporte estadístico generado desde el DASHBOARD, base propia del operador de la Línea 195.</t>
  </si>
  <si>
    <t>Sumatoria  de número de orientaciones y solicitudes atendidas por operador y respuesta de voz interactiva (IVR)</t>
  </si>
  <si>
    <t>Número mensual de orientaciones y solicitudes atendidas por operador y respuesta de voz interactiva (IVR)</t>
  </si>
  <si>
    <t xml:space="preserve">Reporte estadístico generado desde el dash board, base propia del operador de la línea 195. </t>
  </si>
  <si>
    <t>PD83</t>
  </si>
  <si>
    <t>2. Mejorar la calidad del servicio que se presta dentro del modelo multicanal y fortalecer el servicio y atención a la ciudadanía con enfoque diferencial.</t>
  </si>
  <si>
    <t>Dirección Distrital de Calidad del Servicio</t>
  </si>
  <si>
    <t>Dorian de Jesús Coquíes Maestre</t>
  </si>
  <si>
    <t>Director Distrital de Calidad del Servicio</t>
  </si>
  <si>
    <t>546. Número de PQRS recibidas por otros canales.</t>
  </si>
  <si>
    <t xml:space="preserve">PD_Meta Sectorial: 498. Diseñar una estrategia de integración, alineación y estandarización de la oferta de servicios en los canales de atención disponibles en el Distrito.; PD_Indicador Meta sector: 546. Número de PQRS recibidas por otros canales.; </t>
  </si>
  <si>
    <t>Medir el número de peticiones, quejas, reclamos y sugerencias registradas en el sistema distrital de gestión de peticiones ciudadanas que ingresan por canales no presenciales como: canal web, Email, Redes sociales y App aplicación móvil Bogotá te Escucha, Telefónico.</t>
  </si>
  <si>
    <t>La ciudadanía cuenta con canales de interacción no presenciales tales como:  canal web, Email, Redes sociales y App aplicación móvil Bogotá te Escucha. Estos canales permiten a la ciudadanía registrar sus peticiones, quejas, reclamos y solicitudes (PQRS) a las entidades distritales, ahorrando en  tiempos de desplazamiento y reduciendo costos.</t>
  </si>
  <si>
    <t>Subsecretaría de Servicio a la Ciudadanía, Dirección Distrital de Calidad del Servicio. Base de datos de peticiones registradas en canales no presenciales en el Sistema Distrital de Gestión de Peticiones Ciudadanas.</t>
  </si>
  <si>
    <t>Cuantificar el número mensual de Peticiones, Quejas, Reclamos y Sugerencias que se registran por los ciudadanos y los servidores de las entidades, a través del Sistema Distrital de Gestión de Peticiones Ciudadanas por canales diferentes al presencial (virtual y telefónico).            
A través del Sistema Distrital de Gestión de Peticiones Ciudadanas se registrarán las peticiones radicadas en los canales no presenciales como: canal web, Email, Redes sociales y App aplicación móvil Bogotá te Escucha, Telefónico.</t>
  </si>
  <si>
    <t>Sumatoria número de PQRS que ingresan  en el sistema distrital de gestión de peticiones ciudadanas por canales no presenciales como: canal web, Email, Redes sociales y App aplicación móvil Bogotá te Escucha, Telefónico.</t>
  </si>
  <si>
    <t xml:space="preserve">Número mensual de PQRS registradas en el sistema distrital de gestión de peticiones ciudadanas por canales no presenciales como: canal web, Email, Redes sociales y App aplicación móvil Bogotá te Escucha, Telefónico. </t>
  </si>
  <si>
    <t>Base de datos de peticiones registradas en canales no presenciales en el Sistema Distrital de Gestión de Peticiones Ciudadanas.</t>
  </si>
  <si>
    <t>Base de datos de peticiones registradas en  canales no presenciales en el Sistema Distrital de Gestión de Peticiones Ciudadanas.</t>
  </si>
  <si>
    <t>7870_2</t>
  </si>
  <si>
    <t>2. Mejorar la calidad del servicio que se presta dentro del modelo multicanal y fortalecer el servic</t>
  </si>
  <si>
    <t>PD84</t>
  </si>
  <si>
    <t>7870_MGA_1</t>
  </si>
  <si>
    <t xml:space="preserve">Documentos de evaluación </t>
  </si>
  <si>
    <t>Documentos de evaluación</t>
  </si>
  <si>
    <t>1.1. Documentos de evaluación</t>
  </si>
  <si>
    <t>1.1.1. Documentos de evaluación elaborados</t>
  </si>
  <si>
    <t xml:space="preserve">PD_producto MGA: 1.1. Documentos de evaluación; PD_ID producto MGA: 1.1.1. Documentos de evaluación elaborados; </t>
  </si>
  <si>
    <t>Generación de informes de avance del diseño y de la implementación de las estrategias que dan cuenta de la articulación y el seguimiento a nivel distrital de la implementación de los lineamientos en materia de atención a la ciudadanía.</t>
  </si>
  <si>
    <t>Fortalecer la apropiación de lineamientos y directrices en servicio a la ciudadanía, a través de la implementación de acciones como; Evaluación (en términos de calidad y calidez) de respuestas registradas en el Sistema de Gestión de Peticiones, realización de visitas de monitoreo para evaluar la prestación del servicio en la Red CADE, Cualificación a servidores públicos y actores del servicio, capacitaciones en la funcionalidad, configuración, manejo y uso general de la herramienta Bogotá te Escucha,   que aumenten la satisfacción de la ciudadanía en la interacción con los diferentes canales dispuestos en el Distrito.</t>
  </si>
  <si>
    <t xml:space="preserve">Durante la vigencia se realizarán documentos que den cuenta del diseño y la implementación de las estrategias de articulación e implementación de lineamientos dados en materia de servicio a la ciudadanía
La Secretaría General de la Alcaldía Mayor de Bogotá, a través de la Subsecretaría de Servicio a la Ciudadanía, trabajará en el diseño e implementación de las estrategias de articulación y seguimiento a nivel distrital,  para la implementación de lineamientos en materia de atención a la ciudadanía a través de acciones como; mesas de trabajo, reuniones, capacitaciones, ferias de servicio al ciudadano. </t>
  </si>
  <si>
    <t>Sumatoria del número de documentos  de avance en el diseño y la implementación de las estrategias que dan cuenta de la articulación y el seguimiento a nivel distrital.</t>
  </si>
  <si>
    <t>Número de documentos de avance en el diseño y la implementación de las estrategias que dan cuenta de la articulación y el seguimiento a nivel distrital.</t>
  </si>
  <si>
    <t>1. Informe de avance. Estrategía de fortalecimiento del seguimiento a nivel distrital para la implementación de lineamientos en materia de servicio a la ciudadanía. 
2. Informe de avance. Estrategía de fortalecimiento de la articulación a nivel distrital para implementación de lineamientos en materia de servicio a la ciudadanía.</t>
  </si>
  <si>
    <t>1. Informe final. Estrategía de fortalecimiento del seguimiento a nivel distrital para la implementación de lineamientos en materia de servicio a la ciudadanía. 
2. Informe final. Estrategía de fortalecimiento de la articulación a nivel distrital para implementación de lineamientos en materia de servicio a la ciudadanía.</t>
  </si>
  <si>
    <t>PD85</t>
  </si>
  <si>
    <t>7870_MGA_2</t>
  </si>
  <si>
    <t>2.1.1. Documentos de lineamientos técnicos realizados</t>
  </si>
  <si>
    <t xml:space="preserve">PD_producto MGA: 2.1. Documentos de lineamientos técnicos; PD_ID producto MGA: 2.1.1. Documentos de lineamientos técnicos realizados; </t>
  </si>
  <si>
    <t>Generación de informes que den cuenta del avance de ejecución de acciones tendientes a mejorar y fortalecer la calidad de la atención y el servicio que se presta dentro del modelo multicanal, con enfoque diferencial.</t>
  </si>
  <si>
    <t>Favorecer la experiencia de la ciudadanía en la interacción con los diferentes canales dispuestos en el Distrito a través de la unificación de parámetros, directrices, documentos técnicos y procedimentales que facilite la adecuada y oportuna atención a la ciudadanía.</t>
  </si>
  <si>
    <t>Sumatoria de los documentos elaborados durante cada vigencia que den cuenta de las acciones ejecutadas para avanzar en la mejora y fortalecimiento de la calidad de la atención y el servicio que se presta dentro del modelo multicanal, con enfoque diferencial.
Mediante la formulación y la actualización de distintos documentos de lineamientos técnicos, encaminados a promover la mejora en la calidad y efectividad en el servicio a la ciudadanía, tales como: directrices, procedimientos, documento de recomendaciones, documentos técnicos e informes.</t>
  </si>
  <si>
    <t>Sumatoria del número de documentos de avance de la definición de lineamientos técnicos que faciliten la adecuada y oportuna atención a la ciudadanía.</t>
  </si>
  <si>
    <t>Número de documentos de avance de la  definición de lineamientos técnicos que faciliten la adecuada y oportuna atención a la ciudadanía.</t>
  </si>
  <si>
    <t>1. Informe de avance. Diseño y formulación de documentos de lineamientos técnicos para mejorar la calidad del servicio que se presta dentro del modelo omnicanal.</t>
  </si>
  <si>
    <t>1. Informe final. Diseño y formulación de documentos de lineamientos técnicos para mejorar la calidad del servicio que se presta dentro del modelo omnicanal.</t>
  </si>
  <si>
    <t>PD86</t>
  </si>
  <si>
    <t>1. Implementar 100 porciento una estrategia de seguimiento de la efectividad y calidad en la atención a la ciudadanía en las entidades distritales, en el marco de los lineamientos y estándares del modelo de servicio omnicanal.</t>
  </si>
  <si>
    <t>Implementar 100 porciento una estrategia de seguimiento de la efectividad y calidad en la atención a la ciudadanía en las entidades distritales, en el marco de los lineamientos y estándares del modelo de servicio omnicanal.</t>
  </si>
  <si>
    <t>23.1. Porcentaje de implementación de la estrategia de seguimiento de la efectividad y calidad de la atención a la ciudadania.</t>
  </si>
  <si>
    <t xml:space="preserve">PD_PMR: 23.1. Porcentaje de implementación de la estrategia de seguimiento de la efectividad y calidad de la atención a la ciudadania.; PD_Meta Proyecto: 1. Implementar 100 porciento una estrategia de seguimiento de la efectividad y calidad en la atención a la ciudadanía en las entidades distritales, en el marco de los lineamientos y estándares del modelo de servicio omnicanal.;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</si>
  <si>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Diseñar e implementar estrategias que permitan capturar, consolidar,  analizar y emitir informes  relacionados con la caracterización de usuarios, satisfacción de la ciudadanía y la efectividad  en la prestación del servicio en las Entidades del Distrito Capital.</t>
  </si>
  <si>
    <t>Los avances en la elaboración de un Modelo Distrital de Relacionamiento Integral con la Ciudadanía para el Distrito Capital, permiten generar un cambio en el servicio y la forma en que la administración distrital se relaciona con la ciudadanía, estableciendo responsabilidades claras en todos y cada uno de los sectores de la Administración Distrital, y por ende en las entidades que los conforman.</t>
  </si>
  <si>
    <t>Durante la vigencia se llevaran a cabo actividades para la implementación de las etapas de la estrategia con base en el Documento del modelo integral de servicio a la ciudadanía y el documento  de avance de implementación del instrumento de medición
A través del desarrollo y cumplimiento de las siguientes actividades: Generar e implementar un Modelo Integral de Servicio a la Ciudadanía, mediante la realización de acciones que permitan la caracterización de usuarios y el fortalecimiento de su relación con el Sistema Distrital de Servicio a la Ciudadanía. La medición de la satisfacción de la ciudadanía y la efectividad en la prestación del servicio en las entidades distritales.</t>
  </si>
  <si>
    <t>(Sumatoria del porcentaje de actividades ejecutadas para la implementación de la estrategia de seguimiento de la efectividad y calidad en la atención a la ciudadanía en las entidades distritales, en el marco de los lineamientos y estándares del modelo de servicio omnicanal al corte / porcentaje de las actividades programadas para la  implementación de la estrategia de seguimiento de la efectividad y calidad en la atención a la ciudadanía en las entidades distritales para la vigencia, en el marco de los lineamientos y estándares del modelo de servicio omnicanal para la vigencia) * magnitud de la meta programada para la vigencia.</t>
  </si>
  <si>
    <t>porcentaje de actividades ejecutadas para la implementación de la estrategia de seguimiento de la efectividad y calidad en la atención a la ciudadanía en las entidades distritales, en el marco de los lineamientos y estándares del modelo de servicio omnicanal.</t>
  </si>
  <si>
    <t>porcentaje de las actividades programadas para la implementación de la estrategia de seguimiento de la efectividad y calidad en la atención a la ciudadanía en las entidades distritales para la vigencia, en el marco de los lineamientos y estándares del modelo de servicio omnicanal</t>
  </si>
  <si>
    <t>1. Infome de ejecución de las actividades del Modelo Integral de Seguimiento, Acompañamiento y Evaluación del Servicio Prestado a la Ciudadanía.
2. Informe de diseño de la Encuesta de Satisfacción Ciudadana 2024</t>
  </si>
  <si>
    <t>PD87</t>
  </si>
  <si>
    <t>2. Implementar 100 porciento las estrategias para la articulación interinstitucional y la apropiación de los lineamientos en materia de atención al ciudadano e IVC</t>
  </si>
  <si>
    <t>Implementar 100 porciento las estrategias para la articulación interinstitucional y la apropiación de los lineamientos en materia de atención al ciudadano e IVC</t>
  </si>
  <si>
    <t xml:space="preserve">PD_Meta Proyecto: 2. Implementar 100 porciento las estrategias para la articulación interinstitucional y la apropiación de los lineamientos en materia de atención al ciudadano e IVC;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</si>
  <si>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Diseñar e implementar estrategias que permitan la articulación interinstitucional para el cumplimiento y apropiación de la Política Pública Distrital de Servicio a la Ciudadanía</t>
  </si>
  <si>
    <t>Fortalecimiento de la relación del ciudadano con la Administración Distrital, a través de la articulación de las  Entidades Distritales, garantizando el cumplimiento de la normatividad y lineamientos vigentes, para brindar servicios de calidad  por parte de los servidores en las entidades y de las empresas y/o establecimientos de comercio que operan en el Distrito Capital.</t>
  </si>
  <si>
    <t>Durante la vigencia se llevaran a cabo múltiples actividades para el diseño e implementación de las estrategias contenidas en el Plan de Acción para el cumplimiento y apropiación de los lineamientos en materia de servicio a la ciudadanía e IVC, a saber; mesas de trabajo, jornadas de capacitación y/o socialización, cualificaciones.
Mediante el desarrollo y cumplimiento de las siguientes actividades; Cumplir al 100% el Plan de acción de la Política Pública de Servicio a la Ciudadanía, Fortalecer la articulación con las entidades distritales para la implementación de los lineamientos de servicio a la ciudadanía y el ejercicio de inspección, vigilancia y control y medir el nivel de apropiación de los lineamientos de servicio a la ciudadanía e IVC en las entidades distritales.</t>
  </si>
  <si>
    <t>(Sumatoria del porcentaje de actividades ejecutadas para la implementación de  las estrategias para la articulación interinstitucional y la apropiación de los lineamientos en materia de atención al ciudadano e IVC al corte /   porcentaje de las actividades programadas para la implementación de las estrategias para la articulación interinstitucional y la apropiación de los lineamientos en materia de atención al ciudadano e IVC para la vigencia)* magnitud de la meta programada para la vigencia.</t>
  </si>
  <si>
    <t>porcentaje de actividades ejecutadas para la implementación de las estrategias para la articulación interinstitucional y la apropiación de los lineamientos en materia de atención al ciudadano e IVC .</t>
  </si>
  <si>
    <t>porcentaje de las actividades programadas para la implementación de las estrategias para la articulación interinstitucional y la apropiación de los lineamientos en materia de atención al ciudadano e IVC.</t>
  </si>
  <si>
    <t>Reporte de Política pública distrital de servicio a la ciudadanía, cierre de la vigencia 2023.</t>
  </si>
  <si>
    <t>Informe trimestral de cualificación servidores (as) públicos y otros actores del servicio, de acuerdo a la Guia de Cualificación Distrital.</t>
  </si>
  <si>
    <t>1. Informe de implementación del sistema de Inspección, Vigilancia y Control - IVC
2. Reporte de Política pública distrital de servicio a la ciudadanía primer trimestre de 2024
3. Informe de implementación del Nuevo Modelo Distrital de Relacionamiento Integral con la Ciudadanía.</t>
  </si>
  <si>
    <t>PD88</t>
  </si>
  <si>
    <t>7870_3</t>
  </si>
  <si>
    <t>3. Implementar 100 porciento las estrategias de mejoramiento continuo e innovación en los canales de atención disponibles en la Red Cade.</t>
  </si>
  <si>
    <t>Implementar 100 porciento las estrategias de mejoramiento continuo e innovación en los canales de atención disponibles en la Red Cade.</t>
  </si>
  <si>
    <t xml:space="preserve">PD_Meta Proyecto: 3. Implementar 100 porciento las estrategias de mejoramiento continuo e innovación en los canales de atención disponibles en la Red Cade.; PD_Objetivo de Desarrollo Sostenible: 16. Paz, justicia e instituciones sólidas; PD_Código y denominación Meta ODS: 16.10 Garantizar el acceso público a la información y proteger las libertades fundamentales, de conformidad con las leyes nacionales y los acuerdos internacionales.; </t>
  </si>
  <si>
    <t>Diseñar e implementar estrategias que permitan analizar y emitir informes  relacionados con Enfoque preferencial, diferencial e inclusión,  Incremento de oferta institucional y la efectividad  en la prestación del servicio de las Entidades del Distrito Capital para fortalecer e innovar los canales de atención de la Red CADE con estándares de calidad.</t>
  </si>
  <si>
    <t>Implementar estrategias de mejora continua e innovación en la Red CADE a través de los tres canales de atención(presencial, telefónico y virtual); permite que la ciudadanía pueda acceder fácilmente a la oferta de OPAS, trámites y consultas de información de las entidades públicas (nacionales y distritales) y empresas privadas que están vinculadas a esta. Lo anterior conlleva a una mayor interacción de la administración distrital con la ciudadanía en pro de atender sus necesidades específicas disponiendo de diferentes canales para el acceso a información clara y veraz y la solución de sus requerimientos.</t>
  </si>
  <si>
    <t>Durante la vigencia se llevaran a cabo múltiples actividades para la implementación de las estrategias contenidas en el Plan de Acción de Mejoramiento e Innovación del servicio a la ciudadanía en la Red Cade.
Mediante el desarrollo y cumplimiento de las siguientes actividades; Facilitar la atención con calidad a la ciudadanía en la Red CADE con enfoque diferencial y preferencial. Fortalecer e implementar en los canales de atención disponibles en la Red CADE, estrategias de atención de servicio a la ciudadanía acorde a sus características poblacional y particulares.</t>
  </si>
  <si>
    <t>(Sumatoria del porcentaje de actividades ejecutadas para la implementación de  las estrategias de mejoramiento continuo e innovación en los canales de atención disponibles en la Red Cade al corte / porcentaje de las actividades programadas para la implementación de   las estrategias de mejoramiento continuo e innovación en los canales de atención disponibles en la Red Cade para la vigencia) * magnitud de la meta programada para la vigencia.</t>
  </si>
  <si>
    <t>porcentaje de actividades ejecutadas para la implementación de  las estrategias de mejoramiento continuo e innovación en los canales de atención disponibles en la Red Cade.</t>
  </si>
  <si>
    <t>porcentaje de las actividades programadas para la implementación de   las estrategias de mejoramiento continuo e innovación en los canales de atención disponibles en la Red Cade.</t>
  </si>
  <si>
    <t xml:space="preserve">1. Informe final de avance de las actividades para facilitar la atención con calidad a la ciudadanía en la  RED CADE, bajo un enfoque diferencial y preferencial.
2. Informe final  de avance de las actividades para fortalecer la atención en  los canales de la Red CADE.
</t>
  </si>
  <si>
    <t>PD89</t>
  </si>
  <si>
    <t>7870_MGA_3</t>
  </si>
  <si>
    <t>Atención de Peticiones, Quejas, Reclamos, Sugerencias y Consultas recibidas y atendidas</t>
  </si>
  <si>
    <t xml:space="preserve">PD_Gestion MGA: Atención de Peticiones, Quejas, Reclamos, Sugerencias y Consultas recibidas y atendidas; </t>
  </si>
  <si>
    <t>Medir el porcentaje de atención de las peticiones ciudadanas (entiéndase como cualquier actuación efectuada en el marco de la Ley 1755 de 2015 o normativa vigente para la gestión), recibidas por la Secretaría General de la Alcaldía Mayor de Bogotá.</t>
  </si>
  <si>
    <t>Identificación de la oportunidad en la respuesta a la ciudadanía, mediante el seguimiento a los términos establecidos normativamente para la respuesta de las peticiones, quejas, reclamos y sugerencias en el Sistema Distrital de Gestión de Peticiones Ciudadanas, como insumo para la mejora continua de la atención de PQRS por parte de la entidades a nivel Distrital.</t>
  </si>
  <si>
    <t>El cálculo de este indicador medirá el porcentaje de las peticiones que son atendidas por periodo oportunamente, de conformidad con los términos de la normatividad vigente.
Teniendo en cuenta que el indicador evalúa de manera independiente la gestión de cada periodo, no es acumulada, ni puede sumarse en los diferentes periodos.
Esto quiere decir que es una meta constante para todos los periodos de cada vigencia.
Registro en base de datos de Peticiones, Quejas, Reclamos, Sugerencias y Consultas recibidas y atendidas, en el Sistema Distrital de Gestión de Peticiones Ciudadanas, el cual emite alertas tempranas por medio de notificaciones automáticas, con el fin de prevenir el vencimiento de peticiones en los términos establecidos en la normatividad vigente.</t>
  </si>
  <si>
    <t>(Sumatoria del porcentaje de ejecución de las peticiones atendidas en términos de ley al corte/sumatoria del porcentaje de peticiones que deben ser atendidas en términos de ley al corte) * 100.</t>
  </si>
  <si>
    <t>porcentaje de peticiones atendidas en términos de ley.</t>
  </si>
  <si>
    <t>porcentaje de peticiones que deben ser atendidas en términos de ley.</t>
  </si>
  <si>
    <t xml:space="preserve">Base de datos de peticiones ingresadas y atendidas en el periodo, en el Sistema Distrital de Gestión de Peticiones Ciudadanas. </t>
  </si>
  <si>
    <t>Base de datos de peticiones atendidas en el mes de Enero, en el Sistema Distrital de Gestión de Peticiones Ciudadanas</t>
  </si>
  <si>
    <t>Base de datos de peticiones atendidas en el mes de Febrero, en el Sistema Distrital de Gestión de Peticiones Ciudadanas</t>
  </si>
  <si>
    <t>Base de datos de peticiones atendidas en el mes de Marzo, en el Sistema Distrital de Gestión de Peticiones Ciudadanas</t>
  </si>
  <si>
    <t>Base de datos de peticiones atendidas en el mes de Abril, en el Sistema Distrital de Gestión de Peticiones Ciudadanas</t>
  </si>
  <si>
    <t>Base de datos de peticiones atendidas en el mes de Mayo, en el Sistema Distrital de Gestión de Peticiones Ciudadanas</t>
  </si>
  <si>
    <t>7870_N</t>
  </si>
  <si>
    <t>PD90</t>
  </si>
  <si>
    <t>Satisfacción ciudadana con respecto a los puntos de servicio de la Red CADE</t>
  </si>
  <si>
    <t>Nivel de satisfacción ciudadana con respecto a los puntos de servicio de la Red CADE</t>
  </si>
  <si>
    <t xml:space="preserve">PD_PMR: Satisfacción ciudadana con respecto a los puntos de servicio de la Red CADE; </t>
  </si>
  <si>
    <t>Medir el nivel de satisfacción de los ciudadanos respecto al servicio prestado en cada uno de los puntos de atención programados por la entidad (Red CADE)</t>
  </si>
  <si>
    <t>Medir la satisfacción de la ciudadanía resulta relevante para
identificar los aspectos positivos y las oportunidades de mejora en la prestación del servicio. De tal manera, se indaga por la percepción de la calidad del servicio en los diferentes momentos de verdad del ciclo del servicio, con el fin de identificar el grado de satisfacción de la ciudadanía con la prestación del servicio.</t>
  </si>
  <si>
    <t>Informe con resultados de encuesta de satisfacción ciudadana</t>
  </si>
  <si>
    <t>Se aplicarán encuestas en cuestionarios estructurados en los puntos de la Red CADE, en la cual se medirá la satisfacción de la ciudadanía respecto a la prestación del servicio en cada uno de los puntos.
Posteriormente se realizará un análisis de datos y se entregará un informe con los resultados de la encuesta de satisfacción ciudadana 2021.</t>
  </si>
  <si>
    <t>Calificación del nivel de satisfacción ciudadana con respecto a los puntos de servicio de la Red CADE.</t>
  </si>
  <si>
    <t>Informe de Diseño de la Encuesta de Satisfacción Ciudadana 2024</t>
  </si>
  <si>
    <t>Indicador PMR</t>
  </si>
  <si>
    <t>PD100</t>
  </si>
  <si>
    <t>7871_1</t>
  </si>
  <si>
    <t>3. Inspirar confianza y legitimidad para vivir sin miedo y ser epicentro de cultura ciudadana, paz y reconciliación.</t>
  </si>
  <si>
    <t>39.  Bogotá territorio de paz y atención integral a las víctimas del conflicto armado.</t>
  </si>
  <si>
    <t>Mejorar la integración de las acciones, servicios y escenarios que dan respuesta a las obligaciones derivadas de ley para las víctimas, el Acuerdo de Paz, y los demás compromisos distritales en materia de memoria, reparación, paz y reconciliación.</t>
  </si>
  <si>
    <t>1. Aumentar la apropiación social de la memoria y la verdad históricas, por parte de la ciudadanía, como herramientas fundamentales en la construcción de paz, reconciliación y la profundización de la democracia</t>
  </si>
  <si>
    <t>Construcción de Bogotá-región como territorio de paz para las víctimas y la reconciliación</t>
  </si>
  <si>
    <t>Oficina de Alta Consejería de Paz, Víctimas y Reconciliación</t>
  </si>
  <si>
    <t>Jonatha Ivonne González Rodríguez</t>
  </si>
  <si>
    <t>Alta Consejera de Paz, Víctimas y Reconciliación</t>
  </si>
  <si>
    <t>Ehimy Duque, Juan Guillermo Becerra Jimenez</t>
  </si>
  <si>
    <t>Lucero Molina</t>
  </si>
  <si>
    <t>1. Ejecutar 100 porciento de la estrategia de promoción de la memoria, para la construcción de paz, la reconciliación y la democracia, en la ciudad región.</t>
  </si>
  <si>
    <t>Ejecutar 100 porciento de la estrategia de promoción de la memoria, para la construcción de paz, la reconciliación y la democracia, en la ciudad región.</t>
  </si>
  <si>
    <t xml:space="preserve">20.4. Porcentaje de ejecución de la estrategia de promoción de la memoria, para la construcción de paz, la reconciliación y la democracia. </t>
  </si>
  <si>
    <t>16.3. Promover el estado de derecho en los planos nacional e internacional y garantizar la igualdad de acceso a la justicia para todos.</t>
  </si>
  <si>
    <t xml:space="preserve">PD_PMR: 20.4. Porcentaje de ejecución de la estrategia de promoción de la memoria, para la construcción de paz, la reconciliación y la democracia. ; PD_Meta Proyecto: 1. Ejecutar 100 porciento de la estrategia de promoción de la memoria, para la construcción de paz, la reconciliación y la democracia, en la ciudad región.; PD_Objetivo de Desarrollo Sostenible: 16. Paz, justicia e instituciones sólidas; PD_Código y denominación Meta ODS: 16.3. Promover el estado de derecho en los planos nacional e internacional y garantizar la igualdad de acceso a la justicia para todos.; </t>
  </si>
  <si>
    <t>La estrategia consiste en la transformación y el posicionamiento del Centro de Memoria, Paz y Reconciliación - CMPR-  como instrumento, eje cultural y equipamiento de la ciudad para la promoción, construcción, circulación y apropiación social de prácticas artísticas, culturales, pedagógicas, académicas y conmemorativas; relacionadas con la memoria, paz y reconciliación, con miras a la construcción del nuevo contrato social para el Siglo XXI.  
La estrategia se desarrolla a través de dos dimensiones: 
(i) Apropiación social a través de estrategias de comunicación: Pretende el posicionamiento del CMPR, la divulgación del conocimiento que se produce en materia de memoria, así como la promoción de debates alrededor de la memoria en la ciudadanía.  
(ii) Político-institucional: Pretende garantizar el funcionamiento logístico, operativo y técnico del CMPR, a través del fortalecimiento de la capacidad de gestión, de su visibilidad orgánica dentro de la estructura general de la Alcaldía Mayor de Bogotá y de su incidencia en el debate y ejecución de acciones de política pública en materia de memoria.</t>
  </si>
  <si>
    <t xml:space="preserve"> - La ciudadanía cuenta con un equipamiento especializado en materia de memoria, paz y reconciliación.
-La ciudadanía cuenta con recursos técnicos, logísticos y humanos especializados para el fortalecimiento de sus iniciativas de memoria.
-La ciudad dispone de espacios de diálogo, encuentro y reflexión alrededor de la memoria para la paz y la reconciliación.
-El Distrito cuenta con un órgano especializado para asesorar e incidir en la construcción de las políticas públicas que contemplen acciones en memoria para la paz y la reconciliación.</t>
  </si>
  <si>
    <t xml:space="preserve">La meta se medirá a través de la programación y ejecución de las acciones o actividades asociadas, las cuales se programarán anualmente y se les hará seguimiento mensualmente. El peso de las actividades asociadas a la meta puede variar dependiendo de las prioridades definidas para cada vigencia, de conformidad con el plan interno de trabajo de la Oficina Alta Consejería de Paz, Víctimas y Reconciliación y con la programación en el formato 1006 "Programación y seguimiento a Metas e indicadores del plan de desarrollo". </t>
  </si>
  <si>
    <t xml:space="preserve">(Sumatoria porcentaje de las actividades ejecutadas de la estrategia de la promoción de la memoria para la construcción de paz, la reconciliación y la democracia, en la ciudad región/ Porcentaje programado de las actividades de la estrategia de la promoción de la memoria para la construcción de paz, la reconciliación y la democracia, en la ciudad región para la vigencia) *Porcentaje de la meta programada para la vigencia + porcentaje ejecutado de la meta de la vigencia anterior. </t>
  </si>
  <si>
    <t>Porcentaje de las actividades ejecutadas de la estrategia de la promoción de la memoria para la construcción de paz, la reconciliación y la democracia, en la ciudad región</t>
  </si>
  <si>
    <t>Porcentaje programado de las actividades de la estrategia de la promoción de la memoria para la construcción de paz, la reconciliación y la democracia, en la ciudad región</t>
  </si>
  <si>
    <t>Se realizó actualización en la hoja de vida de metas e indicadores, según memorando Nro. 3-2023-26420 del 29/09/2023 del proyecto de inversión, en atención al memorando Nro. 3-2023-24140  del 01/09/2023"Orientaciones para la revisión y/o actualización de las hojas de vida de metas e indicadores en libro Plan de Desarrollo".</t>
  </si>
  <si>
    <t xml:space="preserve">
 $393.612.888 
</t>
  </si>
  <si>
    <t>1.1.1.2 Reporte de seguimiento a políticas públicas</t>
  </si>
  <si>
    <t>1.1.2. Informe de Gestión Administrativa del CMPR</t>
  </si>
  <si>
    <t>1.1.1.1 Informe de gestión del CMPR
1.1.2. Informe de Gestión Administrativa del CMPR</t>
  </si>
  <si>
    <t xml:space="preserve">1. Aumentar la apropiación social de la memoria y la verdad históricas, por parte de la ciudadanía, </t>
  </si>
  <si>
    <t xml:space="preserve">1. Aumentar la apropiación social de la memoria y la verdad históricas, por parte de la ciudadanía, como herramientas fundamentales en la construcción de paz, reconciliación y la profundización de la democracia
2. Fortalecer la articulación institucional y el otorgamiento de servicios  que dan respuesta a las obligaciones y retos en materia de asistencia, atención y reparación a víctimas en Bogotá-región; así como otros efectos particulares ,asociados al conflicto.
3. Incrementar las acciones integrales de coordinación territorial, para atender las necesidades de la población afectada por el conflicto armado, así como de las víctimas, reincorporados y reintegrados residentes en Bogotá-región
</t>
  </si>
  <si>
    <t>PD101</t>
  </si>
  <si>
    <t>7871_2</t>
  </si>
  <si>
    <t>2. Realizar 1039 procesos pedagógicos para el fortalecimiento de iniciativas ciudadanas, que conduzcan al debate y la apropiación social de la paz, la memoria y la reconciliación, que se construye en los territorios ciudad región.</t>
  </si>
  <si>
    <t>Realizar 1039 procesos pedagógicos para el fortalecimiento de iniciativas ciudadanas, que conduzcan al debate y la apropiación social de la paz, la memoria y la reconciliación, que se construye en los territorios ciudad región.</t>
  </si>
  <si>
    <t xml:space="preserve">PD_Meta Proyecto: 2. Realizar 1039 procesos pedagógicos para el fortalecimiento de iniciativas ciudadanas, que conduzcan al debate y la apropiación social de la paz, la memoria y la reconciliación, que se construye en los territorios ciudad región.; PD_Objetivo de Desarrollo Sostenible: 16. Paz, justicia e instituciones sólidas; PD_Código y denominación Meta ODS: 16.3. Promover el estado de derecho en los planos nacional e internacional y garantizar la igualdad de acceso a la justicia para todos.; </t>
  </si>
  <si>
    <t>Este indicador evidencia la creación de 1030 procesos pedagógicos para el fortalecimiento de iniciativas ciudadanas, que conduzcan al debate y la apropiación social de la paz, la memoria y la reconciliación, que se construye en los territorios ciudad región desde el Centro de Memoria, Paz y Reconciliación -CMPR- 
El eje central de estos procesos pedagógicos es el fortalecimiento de las iniciativas ciudadanas de distinto índole: aquellas que moviliza la ciudadanía organizada, aquellas que surgen en la escuela, o aquellas que surgen de forma autónoma y no orgánica. Los procesos pedagógicos para el fortalecimiento de estas iniciativas ciudadanas incluyen: 
(a) El servicio de visitas guiadas que el CMPR moviliza con distintos actores
(b) Acciones de fortalecimiento a iniciativas ciudadanas de memoria para la paz y la reconciliación
(c) Apoyo en la realización de acciones memoriales y conmemorativas 
(d) La gestión, dinamización y asistencia técnica para el uso de los espacios del CMPR por parte de las iniciativas ciudadanas de memoria, paz y reconciliación.
Estos procesos circulan y se reproducen socialmente a partir de discursos y mensajes que permiten transformar imaginarios de violencia y concientizar, sensibilizar y visibilizar la importancia sobre los derechos humanos.</t>
  </si>
  <si>
    <t>La promoción de unas ciudadanías críticas que agencien iniciativas de memoria en y para la escuela.
El posicionamiento de las visitas guiadas al CMPR por parte de diversos actores, principalmente del sector educativo, como una herramienta en la ciudad para promover reflexiones sobre la memoria, la paz y la reconciliación.
Fortalecimiento a iniciativas ciudadanas de memoria para la paz y la reconciliación en el CMPR, a través de la movilización de agenda cultural en torno a la memoria, la paz y la reconciliación; 
La promoción y consolidación del CMPR y sus espacios como un referente en la ciudad para la construcción de memoria, para la paz y la reconciliación.</t>
  </si>
  <si>
    <t xml:space="preserve">La meta calcula a través de la sumatoria de procesos pedagógicos realizados para el fortalecimiento de iniciativas, de conformidad con el plan interno de trabajo de la Oficina Alta Consejería de Paz, Víctimas y Reconciliación y  con la programación en el formato 1006 "Programación y seguimiento a Metas e indicadores del plan de desarrollo". </t>
  </si>
  <si>
    <t>Sumatoria de procesos pedagógicos para el fortalecimiento de iniciativas ciudadanas realizados</t>
  </si>
  <si>
    <t>Procesos pedagógicos para el fortalecimiento de iniciativas ciudadanas realizados</t>
  </si>
  <si>
    <t>1.2.1 Reporte mensual de acciones de fortalecimiento a iniciativas ciudadanas de memoria, para la paz y la reconciliación, en el CMPR</t>
  </si>
  <si>
    <t xml:space="preserve">1.2.1. Reporte mensual de acciones de fortalecimiento a iniciativas ciudadanas de memoria, para la paz y la reconciliación, en el CMPR
1.2.2. Reporte mensual de promoción de visitas guiadas al CMPR e intercambios con actores educativos, sociales, institucionelas y ciudadanos
</t>
  </si>
  <si>
    <t>PD102</t>
  </si>
  <si>
    <t>7871_3</t>
  </si>
  <si>
    <t>3. Implementar 300 productos de pedagogía social y gestión del conocimiento, para el debate y la apropiación social de la paz, la memoria y la  reconciliación, que se construye en los territorios ciudad región.</t>
  </si>
  <si>
    <t>Implementar 300 productos de pedagogía social y gestión del conocimiento, para el debate y la apropiación social de la paz, la memoria y la  reconciliación, que se construye en los territorios ciudad región.</t>
  </si>
  <si>
    <t>20.2. Numero de productos de pedagogía social y gestión del conocimiento implementados.</t>
  </si>
  <si>
    <t xml:space="preserve">PD_PMR: 20.2. Numero de productos de pedagogía social y gestión del conocimiento implementados.; PD_Meta Proyecto: 3. Implementar 300 productos de pedagogía social y gestión del conocimiento, para el debate y la apropiación social de la paz, la memoria y la  reconciliación, que se construye en los territorios ciudad región.; PD_Objetivo de Desarrollo Sostenible: 16. Paz, justicia e instituciones sólidas; PD_Código y denominación Meta ODS: 16.3. Promover el estado de derecho en los planos nacional e internacional y garantizar la igualdad de acceso a la justicia para todos.; </t>
  </si>
  <si>
    <t>Un producto de pedagogías social y gestión del conocimiento, para el debate y la apropiación social de la paz, la memoria y la reconciliación son todas aquellas acciones, dispositivos, productos, herramientas, publicaciones, que se construyen para divulgar el conocimiento en memoria que circula en la ciudad, y aquellos que buscan construir, circular o difundir la memoria sobre asuntos relevantes en la ciudad en materia de memoria, paz y reconciliación.
Dentro de los productos de pedagogía social y de gestión del conocimiento se encuentran, por ejemplo las publicaciones que contienen los resultados de investigaciones o procesos de memoria; herramientas metodológicas; franjas de debate, conversación o circulación de memoria; exposiciones; laboratorios de creación; entre otros.
Este indicador evidencia los productos de pedagogía social agenciados por el Centro de Memoria, Paz y Reconciliación -CMPR- para la apropiación, circulación y construcción de la memoria, que contribuya al fortalecimiento democrático, a la transformación de imaginarios y la construcción de paz y reconciliación.</t>
  </si>
  <si>
    <t>Puesta en disposición de la ciudadanía de herramientas para la apropiación social de la memoria que contribuyan a la construcción de ciudadanías críticas que le apuesten a la memoria y la construcción de paz.
Ofertar a la ciudadanía materiales pedagógicos para que puedan agenciar procesos propios de memoria.
Visibilizar la memoria sobre el conflicto armado, sobre la violencia política, sobre las apuestas de construcción de paz y reconciliación en la ciudad.
Disponer del CMPR como una plataforma para la circulación de los debates y el conocimiento de memoria que se construye en la ciudad - región.</t>
  </si>
  <si>
    <t xml:space="preserve">La meta se calcula a través de la sumatoria de productos pedagógicos implementados, de conformidad con el plan interno de trabajo de la Oficina Alta Consejería de Paz, Víctimas y Reconciliación y  con la programación en el formato 1006 "Programación y seguimiento a Metas e indicadores del plan de desarrollo". </t>
  </si>
  <si>
    <t>Sumatoria de productos pedagógicos implementados</t>
  </si>
  <si>
    <t>Productos pedagógicos implementados</t>
  </si>
  <si>
    <t xml:space="preserve">1.3.2.1  Reporte mensual de acciones para el posicionamiento de la memoria, la paz y la reconciliación
1.3.3.1  Informe de acciones territoriales de memoria en la ciudad
</t>
  </si>
  <si>
    <t>1.3.1.1  Reporte mensual de acciones de asesoría, construcción y divulgación de gestión de conocimiento en memoria
1.3.2.1  Reporte mensual de acciones para el posicionamiento de la memoria, la paz y la reconciliación
1.3.3.1  Informe de acciones territoriales de memoria en la ciudad</t>
  </si>
  <si>
    <t>PD103</t>
  </si>
  <si>
    <t>7871_4</t>
  </si>
  <si>
    <t>4. Implementar 100 porciento de la formulación y puesta en marcha de la política pública distrital de Paz, Reconciliación, Convivencia y No Estigmatización.</t>
  </si>
  <si>
    <t>Implementar 100 porciento de la formulación y puesta en marcha de la política pública distrital de Paz, Reconciliación, Convivencia y No Estigmatización.</t>
  </si>
  <si>
    <t xml:space="preserve">PD_Meta Proyecto: 4. Implementar 100 porciento de la formulación y puesta en marcha de la política pública distrital de Paz, Reconciliación, Convivencia y No Estigmatización.; PD_Objetivo de Desarrollo Sostenible: 16. Paz, justicia e instituciones sólidas; PD_Código y denominación Meta ODS: 16.3. Promover el estado de derecho en los planos nacional e internacional y garantizar la igualdad de acceso a la justicia para todos.; </t>
  </si>
  <si>
    <t xml:space="preserve">Este meta evidencia el porcentaje de avance en la formulación e implementación de la política pública distrital de Paz, Reconciliación, Convivencia y No Estigmatización (Denominada actualmente Política de Seguridad, Conviencia,Justicia, y Construcción de Paz y Reconciliación), cumpliendo las siguientes fases estratégicas: 
i) Fase de Agenda pública: que estará enmarcada en el diseño de la estrategia territorial de participación ciudadana, así como en la construcción y lectura colectiva sobre la construcción de paz, memoria y reconciliación.
ii) Fase de Formulación: que centrará sus esfuerzos en el diseño de un documento de política que aborde los enfoques de derechos humanos, género, poblacional-diferencial, territorial y ambiental.
iii) Fase de Implementación: que se enfocará en la ejecución de la política conforme a la agenda pública definida. </t>
  </si>
  <si>
    <t>Se prevé la construcción participativa de los documentos en concordancia con:
(i) Los principios sobre políticas públicas de memoria de las Américas de la Comisión Interamericana de Derechos Humanos
(ii) Lo contemplado en el Acuerdo Final de Paz
(iii) La Ley de Víctimas y Restitución de Tierras. 
Dichos componentes buscarán brindar marcos garantistas para que la sociedad pueda crear, dialogar y transformar, a partir de la construcción de memoria; brindar mayor autonomía a quienes movilizan la memoria en la ciudad; refrendar compromisos de la institucionalidad distrital alrededor de la memoria, y establecer unos marcos que blinden la memoria de la ciudad de pretensiones negacionistas o restrictivas de la circulación de memorias.</t>
  </si>
  <si>
    <t xml:space="preserve">La meta se cumplirá a través de la programación y ejecución de las acciones o actividades asociadas al cronograma de política pública aprobado, las cuales se programarán y harán seguimiento, de conformidad con el plan interno de trabajo de la Oficina Alta Consejería de Paz, Víctimas y Reconciliación y  con la programación en el formato 1006 "Programación y seguimiento a Metas e indicadores del plan de desarrollo". </t>
  </si>
  <si>
    <t xml:space="preserve">(Sumatoria porcentaje de las actividades ejecutadas para la formulación y puesta en marcha  de la política pública distrital de paz,  Reconciliación, Convivencia y no Estigmatización. / Porcentaje programado de las actividades para la formulación y puesta en marcha  de la política pública distrital de paz,  Reconciliación, Convivencia y no Estigmatización.  para la vigencia) *Porcentaje de la meta programada para la vigencia + Porcentaje ejecutado vigencia anterior. </t>
  </si>
  <si>
    <t>Porcentaje de las actividades ejecutadas para la formulación y puesta en marcha  de la Política Pública Distrital de Paz,  Reconciliación, Convivencia y No Estigmatización</t>
  </si>
  <si>
    <t>Porcentaje programado de las actividades para la formulación y puesta en marcha  de la política pública distrital de paz,  Reconciliación, Convivencia y No Estigmatización</t>
  </si>
  <si>
    <t>1.4.1.1  Informe de implementación y seguimiento al cumplimiento de productos de la  Política Pública Distrital de Seguridad, Justicia, Convivencia y Construcción de Paz y Reconciliación -PPDSJCCPR</t>
  </si>
  <si>
    <t>PD104</t>
  </si>
  <si>
    <t>7871_5</t>
  </si>
  <si>
    <t>2. Fortalecer la articulación institucional y el otorgamiento de servicios  que dan respuesta a las obligaciones y retos en materia de asistencia, atención y reparación a víctimas en Bogotá-región; así como otros efectos particulares ,asociados al conflicto.</t>
  </si>
  <si>
    <t>5. Implementar 100 porciento de una ruta de reparación integral para las víctimas del conflicto armado, acorde con las competencias del distrito capital.</t>
  </si>
  <si>
    <t>Implementar 100 porciento de una ruta de reparación integral para las víctimas del conflicto armado, acorde con las competencias del distrito capital.</t>
  </si>
  <si>
    <t>20.3. Porcentaje de implementación  de la ruta de reparación integral para las víctimas del conflicto armado.</t>
  </si>
  <si>
    <t xml:space="preserve">PD_PMR: 20.3. Porcentaje de implementación  de la ruta de reparación integral para las víctimas del conflicto armado.; PD_Meta Proyecto: 5. Implementar 100 porciento de una ruta de reparación integral para las víctimas del conflicto armado, acorde con las competencias del distrito capital.; PD_Objetivo de Desarrollo Sostenible: 16. Paz, justicia e instituciones sólidas; PD_Código y denominación Meta ODS: 16.3. Promover el estado de derecho en los planos nacional e internacional y garantizar la igualdad de acceso a la justicia para todos.; </t>
  </si>
  <si>
    <t>Se contemplan las acciones para el seguimiento de la ruta de reparación integral para las víctimas del conflicto armado que se encuentren en el Distrito Capital, a través de los servicios de los Centros de Encuentro para la Paz, gestionando el acceso a los servicios ofertados por la entidad para el restablecimiento de derechos, en coordinación y articulación con las entidades distritales y nacionales. Para el cumplimiento de esta meta se desarrollarán las siguientes actividades: 
-	Implementar y hacer seguimiento a las acciones establecidas en el acuerdo de paz, relacionadas con el sistema integral de Verdad, Justicia, Reparación y No repetición.
-	Generar procesos para el  desarrollo social y productivo sostenible que contribuyan a la generación de ingresos para la población víctima del conflicto armado
-	Implementar y monitorear las medidas y acciones del plan de reparación colectiva de acuerdo con los compromisos adquiridos por el Distrito Capital.
-	Implementar y hacer seguimiento a la ruta de reparación individual en la ciudad de Bogotá.</t>
  </si>
  <si>
    <t>Fortalecer la articulación institucional y el otorgamiento de servicios que dan respuesta a las obligaciones y retos en materia de asistencia, atención y reparación a víctimas en Bogotá-región; así como otros efectos particulares, asociados al conflicto.</t>
  </si>
  <si>
    <t xml:space="preserve">Proyecto de inversión 1156_x000D_
	</t>
  </si>
  <si>
    <t xml:space="preserve">La meta  se calculará a través de la relación entre las acciones o actividades ejecutadas y programadas en el periodo para el seguimiento de la ruta de reparación integral, de conformidad con el plan interno de trabajo de la Oficina Alta Consejería de Paz, Víctimas y  Reconciliación  y  con la programación en el formato 1006 "Programación y seguimiento a Metas e indicadores del plan de desarrollo". </t>
  </si>
  <si>
    <t xml:space="preserve">(Sumatoria del porcentaje de ejecución de la ruta de reparación integral para las víctimas del conflicto armado al corte / sumatoria porcentaje de programación de la ruta de reparación integral para las víctimas del conflicto armado al corte) * 100 </t>
  </si>
  <si>
    <t>Porcentaje de ejecución de la ruta de reparación integral para las víctimas del conflicto armado</t>
  </si>
  <si>
    <t>Porcentaje de programación de la ruta de reparación integral para las víctimas del conflicto armado</t>
  </si>
  <si>
    <t xml:space="preserve">
 $3.094.242.978 
</t>
  </si>
  <si>
    <t>2.1.4.2 Informe mensual de seguimiento a las víctimas en la ruta de reparación individual</t>
  </si>
  <si>
    <t>2.1.2 Matriz de Seguimiento Estabilización Socioeconómica
2.1.4.2 Informe mensual de seguimiento a las víctimas en la ruta de reparación individual</t>
  </si>
  <si>
    <t>2.1.1 Informe de avance  sobre los procesos de justicia restaurativa en Bogotá-Región para los procesos de reparación de la ACPVR.
2.1.2 Matriz de Seguimiento Estabilización Socioeconómica
2.1.3 Informe de gestión y seguimiento a la implementación de los PIRC territorializados con la consolidación de soportes por cada medida (actas de reunión, concertación y cierre)
2.1.4.1 Informe Plan de Retornos y Reubicaciones no étnico 
2.1.4.2 Informe mensual de seguimiento a las víctimas en la ruta de reparación individual
2.1.4.3 Informe de Gestiones en el marco del retorno y reubicación étnico</t>
  </si>
  <si>
    <t xml:space="preserve">2. Fortalecer la articulación institucional y el otorgamiento de servicios  que dan respuesta a las </t>
  </si>
  <si>
    <t>PD105</t>
  </si>
  <si>
    <t>7871_6</t>
  </si>
  <si>
    <t>6. Otorgar 100 porciento de medidas de ayuda humanitaria inmediata en el distrito capital, conforme a los requisitos establecidos  por la legislación vigente.</t>
  </si>
  <si>
    <t>Otorgar 100 porciento de medidas de ayuda humanitaria inmediata en el distrito capital, conforme a los requisitos establecidos  por la legislación vigente.</t>
  </si>
  <si>
    <t>20.1. Porcentaje de ayuda humanitaria otorgadas en los términos establecidos en la Ley  vigente.</t>
  </si>
  <si>
    <t xml:space="preserve">PD_PMR: 20.1. Porcentaje de ayuda humanitaria otorgadas en los términos establecidos en la Ley  vigente.; PD_Meta Proyecto: 6. Otorgar 100 porciento de medidas de ayuda humanitaria inmediata en el distrito capital, conforme a los requisitos establecidos  por la legislación vigente.; PD_Objetivo de Desarrollo Sostenible: 16. Paz, justicia e instituciones sólidas; PD_Código y denominación Meta ODS: 16.3. Promover el estado de derecho en los planos nacional e internacional y garantizar la igualdad de acceso a la justicia para todos.; </t>
  </si>
  <si>
    <t xml:space="preserve">Se contempla asistir y atender a las personas que declaren haber sufrido hechos recientes en el marco del conflicto armado que lleguen al Distrito Capital a través de los servicios de los Centros de Encuentro para la Paz, en coordinación y articulación con las entidades distritales y nacionales.
El otorgamiento de ayuda o atención humanitaria inmediata, está dirigida a todas aquellas personas que llegan o residen en la ciudad de Bogotá y que manifiestan haber sido desplazadas y encontrarse en situación de vulnerabilidad. 
Para la entrega de esta medida, la persona o núcleo familiar deberá realizar previamente la declaración del hecho victimizante ante Personería, Procuraduría o Defensoría, luego se realizará una evaluación de su situación de vulnerabilidad y verificación del cumplimiento de requisitos de ley para establecer el otorgamiento. 
Para garantizar la subsistencia mínima el tipo de medidas a entregar en la ayuda humanitaria inmediata son: las de Alimentación, Alojamiento Transitorio, Manejo de abastecimiento (Kits Habitacionales: Cocina, Dormitorio y Vajilla), Transporte de Emergencia y asistencia funeraria. 
Para el cumplimiento de esta meta se desarrollarán las siguientes actividades:  
- Gestionar el funcionamiento administrativo y operativo  para el otorgamiento de la ayuda humanitaria.
- Articular la oferta de bienes y servicios de las entidades, en el marco de  los centros de encuentro para la paz.
- Efectuar acciones de reconstrucción del tejido social que contribuyan a la convivencia y a la reconciliación. </t>
  </si>
  <si>
    <t>Garantizar el derecho a la subsistencia mínima a toda persona que se ha visto forzada a migrar dentro del territorio nacional, abandonando su localidad de residencia o actividades económicas habituales, porque su vida, su integridad física, su seguridad o libertad personales han sido vulneradas o se encuentran directamente amenazadas, con ocasión de las violaciones a las que se refiere el artículo 3° de la Ley 1448 de 2011.</t>
  </si>
  <si>
    <t xml:space="preserve">Proyecto de inversión 1156	_x000D_
	</t>
  </si>
  <si>
    <t>La meta se medirá a partir de la suma de las  medidas otorgadas  de acuerdo con las competencias institucionales de la Alta Consejería de Paz, Victimas y Reconciliación -ACPVR- y que cumplan con los requisitos de ley vigentes, desde los enfoques poblacionales y diferenciales. Es una meta por demanda que depende de las solicitudes derivadas de los casos que sean puestos en conocimiento a la ACPVR. 
Para el cálculo de este indicador se sumarán las siguientes medidas: Albergue,  Arriendo, Unidades de Redención de Alimentos,  Auxilio Funerario,  Transporte de Emergencia, Kits cocina, Kits dormitorio, Kits vajilla y Kits Aseo Albergue.</t>
  </si>
  <si>
    <t>(Número de medidas de ayuda o atención humanitaria inmediata otorgadas a víctimas del conflicto armado que cumplan los requisitos de ley / Número de medidas de ayuda o atención humanitaria inmediata solicitadas por víctimas del conflicto armado que cumplan los requisitos de ley)*100</t>
  </si>
  <si>
    <t>Número de medidas de ayuda o atención humanitaria inmediata otorgadas a víctimas del conflicto armado que cumplan los requisitos de ley</t>
  </si>
  <si>
    <t>Número de medidas de ayuda o atención humanitaria inmediata solicitadas por víctimas del conflicto armado que cumplan los requisitos de ley</t>
  </si>
  <si>
    <t>2.2.1 Matriz excel con información mensual de otorgamiento de ayuda humanitaria inmediata AHI
2.2.3.1 Matriz excel con información mensual de acciones de acompañamiento a víctimas
2.2.3.2 Informe de seguimiento a las víctimas en la ruta de reparación individual</t>
  </si>
  <si>
    <t>2.2.1 Matriz excel con información mensual de otorgamiento de ayuda humanitaria inmediata AHI
2.2.3.1. Matriz excel con información mensual de acciones de acompañamiento a víctimas
2.2.3.2. Informe de seguimiento a las víctimas en la ruta de reparación individual</t>
  </si>
  <si>
    <t>2.2.1 Matriz excel con información mensual de otorgamiento de ayuda humanitaria inmediata AHI
2.2.2.1. Informe Estrategia Territorial. Acciones de articulación interinstitucional (SDARIV) y acciones de atención en Centros de Encuentro y Territorio.
2.2.3.1 Matriz excel con información mensual de acciones de acompañamiento a víctimas
2.2.3.2 Informe de seguimiento a las víctimas en la ruta de reparación individual</t>
  </si>
  <si>
    <t>PD106</t>
  </si>
  <si>
    <t>7871_7</t>
  </si>
  <si>
    <t>7. Gestionar 100 porciento de medidas de prevención y protección a víctimas del conflicto armado, reconociendo afectaciones, riesgos y conductas vulneratorias desde los enfoques poblacionales y diferenciales, acorde con las competencias institucionales de la Alta consejería para los derechos de las víctimas, la Paz y la Reconciliación.</t>
  </si>
  <si>
    <t>Gestionar 100 porciento de medidas de prevención y protección a víctimas del conflicto armado, reconociendo afectaciones, riesgos y conductas vulneratorias desde los enfoques poblacionales y diferenciales, acorde con las competencias institucionales de la Alta consejería para los derechos de las víctimas, la Paz y la Reconciliación.</t>
  </si>
  <si>
    <t xml:space="preserve">PD_Meta Proyecto: 7. Gestionar 100 porciento de medidas de prevención y protección a víctimas del conflicto armado, reconociendo afectaciones, riesgos y conductas vulneratorias desde los enfoques poblacionales y diferenciales, acorde con las competencias institucionales de la Alta consejería para los derechos de las víctimas, la Paz y la Reconciliación.; PD_Objetivo de Desarrollo Sostenible: 16. Paz, justicia e instituciones sólidas; PD_Código y denominación Meta ODS: 16.3. Promover el estado de derecho en los planos nacional e internacional y garantizar la igualdad de acceso a la justicia para todos.; </t>
  </si>
  <si>
    <t>Para el cumplimiento de esta meta se harán las gestiones necesarias para activación de las rutas de prevención temprana, prevención urgente y protección, con las entidades competentes de garantizar los derechos a la vida, libertad, integridad y seguridad del 100% de casos de víctimas del conflicto armado que se encuentren en situación de riesgo y sean puestas en su conocimiento.  Se realizará un ejercicio periódico de seguimiento a la respuesta institucional promovida para los efectos.
En este indicador, y si bien la ACPVR no tiene competencias específicas en materia de protección, orienta su gestión para que a través de la articulación Distrito-Nación, se cuente con mecanismos claros, accesibles y rápidos para que las personas, colectivos y organizaciones de víctimas del conflicto armado que se encuentren en situación de riesgo en el ejercicio de sus derechos, así como los sujetos de reparación colectiva, puedan acceder a las rutas de protección con las que cuenta el Estado en el marco de la política pública de prevención y protección. La recepción de los casos se da por medio de remisiones de otras entidades del orden nacional o distrital. También por solicitud directa de la o las personas en los Centros de Encuentro y por los canales telefónicos y/o virtuales que la ACPVR tiene dispuestos para ello. A continuación se citan los enrutamientos de acuerdo a las entidades:
1. Subsecretaría para la Gobernabilidad y la Garantía de Derechos en la Dirección de Derechos Humanos de la Secretaria de Gobierno.  
1.1 Ruta de Atención a Víctimas de Violencia(s)en Razón a su Orientación Sexual e Identidad de Género LGBTI que cumplan requisitos y soliciten atención. 
1.2. Ruta de atención y protección de defensoras y defensores de derechos humanos, que cumplan requisitos y soliciten atención  
1.3. Ruta de atención a víctimas del delito de trata de personas que cumplan requisitos y soliciten atención. 
2.Secretaria Distrital de la Mujer 
Bogotá cuenta con la Ruta Única de Atención para mujeres víctimas de violencias, a través de la cual las mujeres víctimas y la ciudadanía en general, pueden informarse sobre a dónde acudir en casos de violencias de género, cómo y dónde solicitar orientación, atención en salud, medidas de protección o cómo acceder efectivamente a la justicia.  Las Casas Refugio son centros de atención que brindan acogida y atención integral a mujeres y sus núcleos familiares cuando han sido víctimas de violencias al interior de las familias o víctimas de violencias en el marco del conflicto armado, por un período de permanencia gratuita hasta por cuatro (4) meses. 
3. Enrutamiento a programa de protección de la Unidad Nacional de Protección 
La Unidad Nacional de Protección -UNP- articula, coordina y ejecuta la prestación del servicio de protección de los derechos a la vida, la libertad, la integridad y la seguridad de personas, grupos y comunidades que se encuentran en situación de riesgo extraordinario o extremo, como consecuencia directa del ejercicio de sus actividades o funciones políticas, públicas, sociales o humanitarias.
La ACPVR en ruta los casos de víctimas del conflicto armado que sean parte de la población objetivo de los programas de protección, que se reciban desde entidades del orden nacional, distrital o que lleguen directamente a los centros de encuentro. Desde allí se apoya a los ciudadanos con el diligenciamiento del formulario de inscripción al programa y en el envío de los documentos. Igualmente, se realiza un seguimiento directo con la UNP para verificar el avance de la solicitud de estudio de riesgo.</t>
  </si>
  <si>
    <t>Identificación oportuna de riesgos para las víctimas del Conflicto Armado en la ciudad de Bogotá D.C. y sus impactos, en atención a los enfoques poblacionales y diferenciales.
Fortalecimiento de rutas e instrumentos en el Distrito para la prevención temprana, urgente y protección de acuerdo con las competencias de la entidad.
Implementación de estrategias y acciones en materia de prevención, protección y garantías de no repetición en el Distrito.</t>
  </si>
  <si>
    <t xml:space="preserve">La meta se calculará a través de la relación entre las acciones o actividades ejecutadas y programadas para la gestión de medidas de prevención y protección a victimas del conflicto armado, de conformidad con el plan interno de trabajo de la Oficina Alta Consejería de Paz, Víctimas y Reconciliación y con la programación en el formato 1006 "Programación y seguimiento a Metas e indicadores del plan de desarrollo". </t>
  </si>
  <si>
    <t>(Sumatoria de porcentaje ejecutado de la gestión de las medidas de prevención y protección a víctimas del conflicto armado al corte / Sumatoria porcentaje programado de la gestión de las medidas de prevención y protección a víctimas del conflicto armado al corte) *100</t>
  </si>
  <si>
    <t>Porcentaje ejecutado de la gestión de las medidas de prevención y protección a víctimas del conflicto armado al corte</t>
  </si>
  <si>
    <t>Porcentaje programado de la gestión de las medidas de prevención y protección a víctimas del conflicto armado</t>
  </si>
  <si>
    <t>2.3.1 Informe acciones Unidad Móvil
2.3.2.1 Informe de Espacios de formación y difusión y talleres Integrales para el fortalecimiento de habilidades en materia de prevención y protección.
2.3.2.4 Matriz de Reporte Prevención y Protección</t>
  </si>
  <si>
    <t>2.3.1 Informe acciones Unidad Móvil
2.3.2.1 Informe de Espacios de formación y difusión y talleres Integrales para el fortalecimiento de habilidades en materia de prevención y protección.
2.3.2.2 Informe Plan de contingencia para la atención de emergencias humanitarias.
2.3.2.3 Informe de asistencias e incidencias con participacion de la ACPVR.
2.3.2.4 Matriz de Reporte Prevención y Protección</t>
  </si>
  <si>
    <t>PD107</t>
  </si>
  <si>
    <t>7871_8</t>
  </si>
  <si>
    <t>8. Realizar 100 porciento de los espacios de coordinación y articulación programados con entidades e instancias de orden territorial y nacional, en materia de asistencia, atención y reparación a las víctimas del conflicto armado.​​</t>
  </si>
  <si>
    <t>Realizar 100 porciento de los espacios de coordinación y articulación programados con entidades e instancias de orden territorial y nacional, en materia de asistencia, atención y reparación a las víctimas del conflicto armado.​​</t>
  </si>
  <si>
    <t xml:space="preserve">PD_Meta Proyecto: 8. Realizar 100 porciento de los espacios de coordinación y articulación programados con entidades e instancias de orden territorial y nacional, en materia de asistencia, atención y reparación a las víctimas del conflicto armado.​​; PD_Objetivo de Desarrollo Sostenible: 16. Paz, justicia e instituciones sólidas; PD_Código y denominación Meta ODS: 16.3. Promover el estado de derecho en los planos nacional e internacional y garantizar la igualdad de acceso a la justicia para todos.; </t>
  </si>
  <si>
    <t xml:space="preserve">Para el cumplimiento de esta meta se contemplan realizar actividades orientadas a fortalecer y desarrollar la coordinación y articulación con las entidades del Sistema Distrital de Atención y Reparación Integral a las Víctimas - SDARIV a través de: 
i) La formulación, actualización y seguimiento al Plan de Acción Distrital de Víctimas, Paz y Reconciliación - PAD
ii) La asistencia técnica brindada que requieran las entidades para la actualización, ejecución y seguimiento al PAD. 
iii) La gestión de información desde el Observatorio Distrital de Víctimas del Conflicto Armado, elaborando documentos y otros productos orientados a apoyar la toma de decisiones, la generación de debate público y la adecuación y fortalecimiento de los sistemas de información transaccionales y de gestión de conocimiento que apoyan la operación de la ACDVPR. 
iv) El ejercicio de secretaría técnica y asistencia técnica del Comité Distrital de Justicia Transicional, sus subcomités temáticos y los Comités Locales de Justicia Transicional. 
v) La gestión de alianzas público - privadas y de cooperación internacional que contribuyan a hacer de Bogotá un territorio de reconciliación y construcción de memoria, verdad, justicia, reparación integral y con garantías de no repetición. </t>
  </si>
  <si>
    <t xml:space="preserve">Esta meta se mide a través de la relación de las   siguientes actividades ejecutadas y programadas, de conformidad con el plan interno de trabajo de la Oficina Alta Consejería de Paz, Víctimas y Reconciliación y con la programación en el formato 1006 "Programación y seguimiento a Metas e indicadores del plan de desarrollo":  
i) La formulación, actualización y seguimiento al Plan de Acción Distrital de Víctimas, Paz y Reconciliación - PAD
ii) La asistencia técnica brindada que requieran las entidades para la actualización, ejecución y seguimiento al PAD. 
iii) La gestión de información desde el Observatorio Distrital de Víctimas del Conflicto Armado, elaborando documentos y otros productos orientados a apoyar la toma de decisiones, la generación de debate público y la adecuación y fortalecimiento de los sistemas de información transaccionales y de gestión de conocimiento que apoyan la operación de la ACDVPR. 
iv) El ejercicio de secretaría técnica y asistencia técnica del Comité Distrital de Justicia Transicional, sus subcomités temáticos y los Comités Locales de Justicia Transicional. 
v) La gestión de alianzas público - privadas y de cooperación internacional que contribuyan a hacer de Bogotá un territorio de reconciliación y construcción de memoria, verdad, justicia, reparación integral y con garantías de no repetición. </t>
  </si>
  <si>
    <t>(Sumatoria de porcentaje ejecutado de los espacios de coordinación y articulación programados con entidades e instancias de orden territorial y nacional, en materia de asistencia, atención y reparación a las víctimas del conflicto armado al corte / Sumatoria porcentaje programado de los espacios de coordinación y articulación programados con entidades e instancias de orden territorial y nacional, en materia de asistencia, atención y reparación a las víctimas del conflicto armado al corte) *100</t>
  </si>
  <si>
    <t>Porcentaje ejecutado de los espacios de coordinación y articulación programados con entidades e instancias de orden territorial y nacional, en materia de asistencia, atención y reparación a las víctimas del conflicto armado</t>
  </si>
  <si>
    <t>Porcentaje programado de los espacios de coordinación y articulación programados con entidades e instancias de orden territorial y nacional, en materia de asistencia, atención y reparación a las víctimas del conflicto armado</t>
  </si>
  <si>
    <t>2.4.1.1 Informe trimestral seguimiento al PAD
2.4.1.2 Matriz trimestral de seguimiento PAD
2.4.3.3. Boletín Trimestral</t>
  </si>
  <si>
    <t>2.4.2 Actas de reunión Asistencias Técnicas
2.4.3.2. Infome IGED</t>
  </si>
  <si>
    <t>2.4.1.3 Capítulo Informe 9 de Abril 
2.4.3.1. Informe 9 de abril 
2.4.3.3. Boletín Trimestral
2.4.4.1. Informe de seguimiento y cierre a la gestión realizada por la OACPVR</t>
  </si>
  <si>
    <t>2.4.1.1 Informe trimestral seguimiento al PAD
2.4.1.2 Matriz trimestral de seguimiento PAD
2.4.1.4 Informe de propuestas de las mesas de participación de víctimas para actualización del PAD 2024
2.4.5.1 Informe de gestión para la preparación del del Comité Distrital de Justicia Transicional
2.4.5.2 Informe de gestión de los Comités Locales de Justicia Transicional</t>
  </si>
  <si>
    <t>PD108</t>
  </si>
  <si>
    <t>7871_9</t>
  </si>
  <si>
    <t>9. Implementar 100 porciento de las acciones que son competencia de la ACDVPR  segun el protocolo de participación efectiva de las victimas del conflicto armado,  fortaleciendo los espacios de partcicipacion de las víctimas y sus organizaciones propendiendo por incluir a las víctimas no organizadas  mediante acciones orientadas a la paz y la reconciliación en el Distrito Capital.</t>
  </si>
  <si>
    <t>Implementar 100 porciento de las acciones que son competencia de la ACDVPR  segun el protocolo de participación efectiva de las victimas del conflicto armado,  fortaleciendo los espacios de partcicipacion de las víctimas y sus organizaciones propendiendo por incluir a las víctimas no organizadas  mediante acciones orientadas a la paz y la reconciliación en el Distrito Capital.</t>
  </si>
  <si>
    <t xml:space="preserve">PD_Meta Proyecto: 9. Implementar 100 porciento de las acciones que son competencia de la ACDVPR  segun el protocolo de participación efectiva de las victimas del conflicto armado,  fortaleciendo los espacios de partcicipacion de las víctimas y sus organizaciones propendiendo por incluir a las víctimas no organizadas  mediante acciones orientadas a la paz y la reconciliación en el Distrito Capital.; PD_Objetivo de Desarrollo Sostenible: 16. Paz, justicia e instituciones sólidas; PD_Código y denominación Meta ODS: 16.3. Promover el estado de derecho en los planos nacional e internacional y garantizar la igualdad de acceso a la justicia para todos.; </t>
  </si>
  <si>
    <t>Implica el apoyo técnico y operativo de la ACPVR a las mesas de participación efectiva y mesas de enfoque diferencial, para la realización de las sesiones ordinarias y extraordinarias de acuerdo al protocolo de participación.  
Estas mesas de participación están integradas por: 1 mesa distrital, 20 mesas de participación efectiva locales y 3 mesas de enfoque diferencial.
De acuerdo con el protocolo de participación, estas mesas pueden presentar sesiones ordinarias y extraordinarias:
-Sesiones Ordinarias: Son aquellas en las que la mesa desarrolla su plan de trabajo, realiza el estudio, discusión y aprobación de sus iniciativas, entre ellas las relacionadas al Plan de Acción Distrital y que, además, cuentan con quórum.
-Sesiones extraordinarias: Son aquellas sesiones de carácter imprevisible y excepcional que se realizan por fuera del plan de trabajo de la mesa, convocadas para atender situaciones de carácter urgente que no pueden dar espera a una sesión ordinaria.</t>
  </si>
  <si>
    <t xml:space="preserve"> -Generar condiciones a nivel de conciencia, capacidades, organización y liderazgo,  para la cualificación del ejercicio de su derecho a la participación efectiva en la toma de decisiones, en la profundización de la democracia, así como el fortalecimiento de las capacidades de las personas, comunidades e instituciones.
-Materialización de una estrategia de formación, que trascienda las Mesas de Participación. 
-Optimizar la incidencia de las víctimas del conflicto armado en las decisiones que las afectan.</t>
  </si>
  <si>
    <t xml:space="preserve">La meta  se calculará a través de la relación entre las acciones o actividades realizadas y programadas para brindar apoyo técnico y operativo a las mesas de participación efectiva de víctimas, de conformidad con el plan interno de trabajo de la Oficina Alta Consejería de Paz, Víctimas y Reconciliación y con la programación en el formato 1006 "Programación y seguimiento a Metas e indicadores del plan de desarrollo". </t>
  </si>
  <si>
    <t>(Sumatoria de porcentaje ejecutado de las acciones que son competencia de la ACDVPR  según el protocolo de participación efectiva de las victimas del conflicto armado al corte / Sumatoria porcentaje programado de las acciones que son competencia de la ACDVPR  según el protocolo de participación efectiva de las victimas del conflicto armado al corte) *100</t>
  </si>
  <si>
    <t>Sumatoria de porcentaje ejecutado de las acciones que son competencia de la ACDVPR  según el protocolo de participación efectiva de las victimas del conflicto armado</t>
  </si>
  <si>
    <t>Porcentaje programado de las acciones que son competencia de la ACDVPR  según el protocolo de participación efectiva de las victimas del conflicto armado</t>
  </si>
  <si>
    <t xml:space="preserve">2.5.1.1 Informe mensual de acompañamiento y acciones de fortalecimiento realizadas por la OACPVR en el marco del protocolo de participación y demás organizaciones de víctimas del conflicto armado 
</t>
  </si>
  <si>
    <t xml:space="preserve">2.5.1.1 Informe mensual de acompañamiento y acciones de fortalecimiento realizadas por la OACPVR en el marco del protocolo de participación y demás organizaciones de víctimas del conflicto armado 
2.5.1.2 Informe de acciones de articulación a nivel distrital y/o local, para la implementación del protocolo de participación de niños niñas y adolescentes (NNA) víctimas del conflicto armado
</t>
  </si>
  <si>
    <t>PD109</t>
  </si>
  <si>
    <t>7871_10</t>
  </si>
  <si>
    <t>3. Incrementar las acciones integrales de coordinación territorial, para atender las necesidades de la población afectada por el conflicto armado, así como de las víctimas, reincorporados y reintegrados residentes en Bogotá-región</t>
  </si>
  <si>
    <t>10. Ejecutar 100 porciento de la estrategia de reconciliación para la construcción de paz, que contribuya al fortalecimiento del tejido social en los territorios ciudad región.​​</t>
  </si>
  <si>
    <t>Ejecutar 100 porciento de la estrategia de reconciliación para la construcción de paz, que contribuya al fortalecimiento del tejido social en los territorios ciudad región.​​</t>
  </si>
  <si>
    <t xml:space="preserve">PD_Meta Proyecto: 10. Ejecutar 100 porciento de la estrategia de reconciliación para la construcción de paz, que contribuya al fortalecimiento del tejido social en los territorios ciudad región.​​; PD_Objetivo de Desarrollo Sostenible: 16. Paz, justicia e instituciones sólidas; PD_Código y denominación Meta ODS: 16.3. Promover el estado de derecho en los planos nacional e internacional y garantizar la igualdad de acceso a la justicia para todos.; </t>
  </si>
  <si>
    <t>Esta meta mide el diseño y la implementación de la estrategia de reconciliación para la construcción de paz que contribuya al fortalecimiento del tejido social en los territorios ciudad región, con acciones que promuevan la convivencia, la reconciliación y la no estigmatización. 
Esta estrategia se desarrolla a través de la metodología de fortalecimiento de capacidades en las dimensiones personal, social y comunitaria, y política institucional y en los componentes de i) Diálogo social y reconciliación territorial ii) Educación para la paz y pedagogía de paz y iii) Fortalecimiento de capacidades para fomento productivo y iv) Justicia Transicional y Justicia Restaurativa.
Paralelamente se  realizan acciones de apoyo a los procesos de reincorporación y reintegración en los territorios ciudad región.</t>
  </si>
  <si>
    <t xml:space="preserve">A través de la implementación de las acciones de la estrategia se fortalecerá la reconstrucción de tejido social, el fortalecimiento de  capacidades para la reconciliación de actores claves en los territorios bogotanos como son líderes y lideresas sociales, población víctima, población ex combatiente, organizaciones de jóvenes, culturales, ambientales, entornos educativos, entre otras. </t>
  </si>
  <si>
    <t xml:space="preserve">La meta se calculará a través de la relación entre las acciones o actividades ejecutadas y programadas para el diseño e implementación de la estrategia de reconciliación para la construcción de paz, de conformidad con el plan interno de trabajo de la Oficina Alta Consejería de Paz, Víctimas y Reconciliación con la programación en el formato 1006 "Programación y seguimiento a Metas e indicadores del plan de desarrollo". </t>
  </si>
  <si>
    <t>(Sumatoria de porcentaje ejecutado de la estrategia de reconciliación para la construcción de paz, que contribuya al fortalecimiento del tejido social en los territorios ciudad región al corte / Sumatoria porcentaje programado de la estrategia de reconciliación para la construcción de paz, que contribuya al fortalecimiento del tejido social en los territorios ciudad región al corte) *100</t>
  </si>
  <si>
    <t xml:space="preserve"> Porcentaje ejecutado de la estrategia de reconciliación para la construcción de paz, que contribuya al fortalecimiento del tejido social en los territorios ciudad región</t>
  </si>
  <si>
    <t>Porcentaje programado de la estrategia de reconciliación para la construcción de paz, que contribuya al fortalecimiento del tejido social en los territorios ciudad región</t>
  </si>
  <si>
    <t>3.1.3.1 Matriz con acciones de gestión administrativa.</t>
  </si>
  <si>
    <t>3.1.1.1 Informe de avance sobre la implentación de la estrategia de Reconciliación.
3.1.2.2 Informe de avance sobre las acciones distritales para el proceso de reincorporación en la ciudad de Bogotá.
3.1.3.1 Matriz con acciones de gestión administrativa.</t>
  </si>
  <si>
    <t xml:space="preserve">3. Incrementar las acciones integrales de coordinación territorial, para atender las necesidades de </t>
  </si>
  <si>
    <t>PD110</t>
  </si>
  <si>
    <t>7871_11</t>
  </si>
  <si>
    <t>11. Realizar 100 porciento de los espacios de coordinación y articulación, acordados con entidades e instancias de orden territorial y nacional, para la implementación de acciones de integración social y territorial.</t>
  </si>
  <si>
    <t>Realizar 100 porciento de los espacios de coordinación y articulación, acordados con entidades e instancias de orden territorial y nacional, para la implementación de acciones de integración social y territorial.</t>
  </si>
  <si>
    <t xml:space="preserve">PD_Meta Proyecto: 11. Realizar 100 porciento de los espacios de coordinación y articulación, acordados con entidades e instancias de orden territorial y nacional, para la implementación de acciones de integración social y territorial.; PD_Objetivo de Desarrollo Sostenible: 16. Paz, justicia e instituciones sólidas; PD_Código y denominación Meta ODS: 16.3. Promover el estado de derecho en los planos nacional e internacional y garantizar la igualdad de acceso a la justicia para todos.; </t>
  </si>
  <si>
    <t xml:space="preserve">Esta meta  se medirá a través de la realización y acompañamiento de los espacios de participación coordinados y articulados con las entidades de orden distrital y nacional en el marco de las rutas que se trabajen para el cumplimiento del acuerdo de paz con el propósito de facilitar la participación, amplia y significativa, de la ciudadanía en los procedimientos de las entidades que conforman el Sistema Integral de Verdad, Justicia, Reparación y Garantías de No Repetición (SIVJRNR), promoviendo su acceso. </t>
  </si>
  <si>
    <t>Poner al servicio de las víctimas, sus organizaciones y de las comunidades, las iniciativas y/o rutas de acceso a los servicios de los diferentes componentes y medidas que integran el Sistema Integral de Verdad, Justicia, Reparación y No Repetición. Ello, con el fin de contribuir al necesario proceso de información y promoción de los espacios de participación de esta población, en los diferentes componentes y medidas que integran el sistema.</t>
  </si>
  <si>
    <t xml:space="preserve">Esta meta  se calculará a través de la relación entre las acciones o actividades ejecutadas y programadas para la realización de espacios de coordinación y articulación con entidades e instancias del orden nacional y territorial, de conformidad con el plan interno de trabajo de la Oficina Alta Consejería de Paz, Víctimas y Reconciliación y Reconciliación y  con la programación en el formato 1006 "Programación y seguimiento a Metas e indicadores del plan de desarrollo". </t>
  </si>
  <si>
    <t>(Sumatoria de porcentaje ejecutado de los espacios de coordinación y articulación, acordados con entidades e instancias de orden territorial y nacional, para la implementación de acciones de integración social y territorial al corte / Sumatoria porcentaje programado de los espacios de coordinación y articulación, acordados con entidades e instancias de orden territorial y nacional, para la implementación de acciones de integración social y territorial al corte) *100</t>
  </si>
  <si>
    <t>Porcentaje ejecutado de los espacios de coordinación y articulación, acordados con entidades e instancias de orden territorial y nacional, para la implementación de acciones de integración social y territorial</t>
  </si>
  <si>
    <t>Porcentaje programado de los espacios de coordinación y articulación, acordados con entidades e instancias de orden territorial y nacional, para la implementación de acciones de integración social y territorial</t>
  </si>
  <si>
    <t>3.2.1.1. Informe sobre las acciones de coordinación con el sistema integral de verdad, justicia, reparación y no repetición
3.2.2.1 Informe de  acompañamiento técnico a las sesiones del Consejo Distrital de Paz, Reconciliación, Convivencia y Transformación de Conflictos (CDPRCTC).
3.2.3.1 Informe de  Acompañamiento técnico a las instancias para la implementación del Acuerdo de Paz en Bogotá.</t>
  </si>
  <si>
    <t>PD111</t>
  </si>
  <si>
    <t>7871_12</t>
  </si>
  <si>
    <t>12. Formular 100 porciento de los Programas de Desarrollo con Enfoque Territorial (PDET),  para la promoción de una adecuada integración social y territorial.</t>
  </si>
  <si>
    <t>Formular 100 porciento de los Programas de Desarrollo con Enfoque Territorial (PDET),  para la promoción de una adecuada integración social y territorial.</t>
  </si>
  <si>
    <t xml:space="preserve">PD_Meta Proyecto: 12. Formular 100 porciento de los Programas de Desarrollo con Enfoque Territorial (PDET),  para la promoción de una adecuada integración social y territorial.; PD_Objetivo de Desarrollo Sostenible: 16. Paz, justicia e instituciones sólidas; PD_Código y denominación Meta ODS: 16.3. Promover el estado de derecho en los planos nacional e internacional y garantizar la igualdad de acceso a la justicia para todos.; </t>
  </si>
  <si>
    <t>Esta meta se  medirá a través del diseño y formulación de dos (2) Programas de Desarrollo con Enfoque Territorial Bogotá- Región, uno urbano y uno rural para la consolidación de Bogotá - Región como epicentro de paz y reconciliación; el urbano comprende las localidades de Ciudad Bolívar y Bosa en el borde con Soacha, y el PDET rural comprende toda la localidad de Sumapaz.
Estos PDET contemplan las siguientes fases:
i)  Diseño y alistamiento 
ii)  Formulación participativa
iii) Gestión para la implementación
iv) Seguimiento participativo</t>
  </si>
  <si>
    <t>Los Programas se harán en conjunto con la ciudadanía y la institucionalidad local, a través de un proceso de planeación participativa, de la orientación de las inversiones, de las políticas públicas y demás instrumentos de planeación. 
Se buscará el desarrollo integral, la promoción de la equidad, la disminución de la pobreza y de las brechas de desigualdad entre lo urbano y lo rural, así como la reparación de las víctimas del conflicto armado. Todo esto como parte fundamental de la implementación del Acuerdo Final para la Terminación del Conflicto y la Construcción de una Paz Estable y Duradera – AFP – en la Región Central.</t>
  </si>
  <si>
    <t xml:space="preserve">La meta  se calculará a través de la relación entre las acciones o actividades ejecutadas y programadas para el diseño y formulación de los PDET, de conformidad con el plan interno de trabajo de la Oficina Alta Consejería de Paz, Víctimas y Reconciliación y con la programación en el formato 1006 "Programación y seguimiento a Metas e indicadores del plan de desarrollo". </t>
  </si>
  <si>
    <t>(Sumatoria del  porcentaje ejecutado para la formulación de los programas de desarrollo con enfoque territorial  PDET / Porcentaje programado para la formulación de los programas de desarrollo con enfoque territorial  PDET para la vigencia) *porcentaje de la meta programada para la vigencia + porcentaje ejecutado de la meta vigencia anterior.</t>
  </si>
  <si>
    <t>Porcentaje ejecutado para la formulación de los programas de desarrollo con enfoque territorial  PDET</t>
  </si>
  <si>
    <t>Porcentaje programado para la formulación de los programas de desarrollo con enfoque territorial  PDET</t>
  </si>
  <si>
    <t>3.3.4.1 Informe avance PDET BR: Implementación de productos de iniciativas de los PDET B-R</t>
  </si>
  <si>
    <t>3.3.3.1 Informe de seguimiento a la implementación de proyectos derivados de iniciativas de los PDET B-R
3.3.4.1 Informe avance PDET BR: Implementación de productos de iniciativas de los PDET B-R</t>
  </si>
  <si>
    <t>PD112</t>
  </si>
  <si>
    <t>299. Desarrollar acciones y procesos de asistencia, atención, reparación integral y participación para las víctimas del conflicto armado, en concordancia con las obligaciones y disposiciones legales establecidas para el Distrito Capital.</t>
  </si>
  <si>
    <t>317. Porcentaje de avance en las  acciones y procesos de asistencia, atención, reparación integral y participación para las víctimas del conflicto armado, otorgados por el Distrito Capital, desarrollados</t>
  </si>
  <si>
    <t xml:space="preserve">PD_Meta Sectorial: 299. Desarrollar acciones y procesos de asistencia, atención, reparación integral y participación para las víctimas del conflicto armado, en concordancia con las obligaciones y disposiciones legales establecidas para el Distrito Capital.; PD_Indicador Meta sector: 317. Porcentaje de avance en las  acciones y procesos de asistencia, atención, reparación integral y participación para las víctimas del conflicto armado, otorgados por el Distrito Capital, desarrollados; </t>
  </si>
  <si>
    <t xml:space="preserve">El indicador  contempla el desarrollo de acciones y procesos de asistencia, atención, con énfasis en la reparación integral y la participación para las víctimas del conflicto armado, en cumplimiento de las obligaciones y disposiciones legales establecidas para el Distrito Capital. </t>
  </si>
  <si>
    <t>Fortalecer la articulación institucional y el otorgamiento de servicios que dan respuesta a las obligaciones y retos en materia de asistencia, atención y reparación a víctimas en Bogotá</t>
  </si>
  <si>
    <t>Proyecto de inversión 1156</t>
  </si>
  <si>
    <t>El indicador se medirá a través del avance de las siguientes metas  asociadas al proyecto de inversión: 
Meta 5: Implementar el 100% de la ruta de reparación integral para las víctimas del conflicto armado, acorde con las competencias del distrito capital.
Meta 6: Otorgar el 100% de medidas de ayuda humanitaria inmediata en el distrito capital, conforme a los requisitos establecidos por la legislación vigente
Meta 7: Gestionar el 100% de medidas de prevención y protección a víctimas del conflicto armado, reconociendo afectaciones, riesgos y conductas vulneratorias, desde los enfoques poblacionales y diferenciales, acorde con las competencias institucionales de la Alta consejería para los derechos de las víctimas, la Paz y la Reconciliación.
Meta 8:  Realizar el 100% de los espacios de coordinación y articulación programados con entidades e instancias de orden territorial y nacional, en materia de asistencia, atención y reparación a las víctimas del conflicto armado.
Meta 9: Implementar 100%  de las acciones que son competencia de la Alta consejería para los derechos de las víctimas, la paz y la reconciliación, según el protocolo de participación efectiva de las víctimas del conflicto armado,  fortaleciendo los espacios de participación de las víctimas y sus organizaciones, y propendiendo por incluir a las víctimas no organizadas, mediante acciones orientadas a la paz y la reconciliación en el Distrito Capital.
De conformidad con  la programación en el formato 1006 "Programación y seguimiento a Metas e indicadores del plan de desarrollo".</t>
  </si>
  <si>
    <t>(Sumatoria de porcentaje ejecutado en las  acciones y procesos de asistencia, atención, reparación integral y participación para las víctimas del conflicto armado, otorgados por el Distrito Capital, desarrollados al corte / Sumatoria porcentaje programado en las  acciones y procesos de asistencia, atención, reparación integral y participación para las víctimas del conflicto armado, otorgados por el Distrito Capital, desarrollados al corte) *100</t>
  </si>
  <si>
    <t>Porcentaje ejecutado en las  acciones y procesos de asistencia, atención, reparación integral y participación para las víctimas del conflicto armado, otorgados por el Distrito Capital, desarrollados</t>
  </si>
  <si>
    <t>Porcentaje programado en las  acciones y procesos de asistencia, atención, reparación integral y participación para las víctimas del conflicto armado, otorgados por el Distrito Capital, desarrollados</t>
  </si>
  <si>
    <t>2.1.4.2 Informe mensual de seguimiento a las víctimas en la ruta de reparación individual
2.2.1 Matriz excel con información mensual de otorgamiento de ayuda humanitaria inmediata AHI
2.2.3.1 Matriz excel con información mensual de acciones de acompañamiento a víctimas
2.2.3.2 Informe de seguimiento a las víctimas en la ruta de reparación individual</t>
  </si>
  <si>
    <t xml:space="preserve">2.1.2 Matriz de Seguimiento Estabilización Socioeconómica
2.1.4.2 Informe mensual de seguimiento a las víctimas en la ruta de reparación individual
2.4.1.1 Informe trimestral seguimiento al PAD
2.4.1.2 Matriz trimestral de seguimiento PAD
2.4.3.3. Boletín Trimestral
2.5.1.1 Informe mensual de acompañamiento y acciones de fortalecimiento realizadas por la OACPVR en el marco del protocolo de participación y demás organizaciones de víctimas del conflicto armado </t>
  </si>
  <si>
    <t xml:space="preserve">2.1.2 Matriz de Seguimiento Estabilización Socioeconómica
2.1.4.2 Informe mensual de seguimiento a las víctimas en la ruta de reparación individual
2.2.1 Matriz excel con información mensual de otorgamiento de ayuda humanitaria inmediata AHI
2.2.3.1 Matriz excel con información mensual de acciones de acompañamiento a víctimas
2.2.3.2 Informe de seguimiento a las víctimas en la ruta de reparación individual
2.2.1 Matriz excel con información mensual de otorgamiento de ayuda humanitaria inmediata AHI
2.2.3.1. Matriz excel con información mensual de acciones de acompañamiento a víctimas
2.2.3.2. Informe de seguimiento a las víctimas en la ruta de reparación individual
2.3.1 Informe acciones Unidad Móvil
2.3.2.1 Informe de Espacios de formación y difusión y talleres Integrales para el fortalecimiento de habilidades en materia de prevención y protección.
2.3.2.4 Matriz de Reporte Prevención y Protección
2.4.2 Actas de reunión Asistencias Técnicas
2.4.3.2. Infome IGED
2.5.1.1 Informe mensual de acompañamiento y acciones de fortalecimiento realizadas por la OACPVR en el marco del protocolo de participación y demás organizaciones de víctimas del conflicto armado </t>
  </si>
  <si>
    <t xml:space="preserve">2.1.2 Matriz de Seguimiento Estabilización Socioeconómica
2.1.4.2 Informe mensual de seguimiento a las víctimas en la ruta de reparación individual
2.2.1 Matriz excel con información mensual de otorgamiento de ayuda humanitaria inmediata AHI
2.2.3.1. Matriz excel con información mensual de acciones de acompañamiento a víctimas
2.2.3.2. Informe de seguimiento a las víctimas en la ruta de reparación individual
2.4.1.3 Capítulo Informe 9 de Abril 
2.4.3.1. Informe 9 de abril 
2.4.3.3. Boletín Trimestral
2.4.4.1. Informe de seguimiento y cierre a la gestión realizada por la OACPVR
2.5.1.1 Informe mensual de acompañamiento y acciones de fortalecimiento realizadas por la OACPVR en el marco del protocolo de participación y demás organizaciones de víctimas del conflicto armado </t>
  </si>
  <si>
    <t>2.1.1 Informe de avance  sobre los procesos de justicia restaurativa en Bogotá-Región para los procesos de reparación de la ACPVR.
2.1.2 Matriz de Seguimiento Estabilización Socioeconómica
2.1.3 Informe de gestión y seguimiento a la implementación de los PIRC territorializados con la consolidación de soportes por cada medida (actas de reunión, concertación y cierre)
2.1.4.1 Informe Plan de Retornos y Reubicaciones no étnico 
2.1.4.2 Informe mensual de seguimiento a las víctimas en la ruta de reparación individual
2.1.4.3 Informe de Gestiones en el marco del retorno y reubicación étnico
2.2.1 Matriz excel con información mensual de otorgamiento de ayuda humanitaria inmediata AHI
2.2.2.1. Informe Estrategia Territorial. Acciones de articulación interinstitucional (SDARIV) y acciones de atención en Centros de Encuentro y Territorio.
2.2.3.1 Matriz excel con información mensual de acciones de acompañamiento a víctimas
2.3.1 Informe acciones Unidad Móvil
2.3.2.1 Informe de Espacios de formación y difusión y talleres Integrales para el fortalecimiento de habilidades en materia de prevención y protección.
2.3.2.2 Informe Plan de contingencia para la atención de emergencias humanitarias.
2.3.2.3 Informe de asistencias e incidencias con participacion de la ACPVR.
2.3.2.4 Matriz de Reporte Prevención y Protección
2.4.1.1 Informe trimestral seguimiento al PAD
2.4.1.2 Matriz trimestral de seguimiento PAD
2.4.1.4 Informe de propuestas de las mesas de participación de víctimas para actualización del PAD 2024
2.4.5.1 Informe de gestión para la preparación del del Comité Distrital de Justicia Transicional
2.4.5.2 Informe de gestión de los Comités Locales de Justicia Transicional
2.5.1.1 Informe mensual de acompañamiento y acciones de fortalecimiento realizadas por la OACPVR en el marco del protocolo de participación y demás organizaciones de víctimas del conflicto armado 
2.5.1.2 Informe de acciones de articulación a nivel distrital y/o local, para la implementación del protocolo de participación de niños niñas y adolescentes (NNA) víctimas del conflicto armado</t>
  </si>
  <si>
    <t>7871_N</t>
  </si>
  <si>
    <t>PD112A</t>
  </si>
  <si>
    <t>318. Porcentaje de medidas de ayuda humanitaria inmediata en el distrito capital, conforme a los requisitos establecidos por la legislación vigente, otorgadas.</t>
  </si>
  <si>
    <t xml:space="preserve">PD_Meta Sectorial: 299. Desarrollar acciones y procesos de asistencia, atención, reparación integral y participación para las víctimas del conflicto armado, en concordancia con las obligaciones y disposiciones legales establecidas para el Distrito Capital.; PD_Indicador Meta sector: 318. Porcentaje de medidas de ayuda humanitaria inmediata en el distrito capital, conforme a los requisitos establecidos por la legislación vigente, otorgadas.; </t>
  </si>
  <si>
    <t>El indicador se medirá a partir de la suma de las  medidas otorgadas  de acuerdo con las competencias institucionales de la Alta Consejería de Paz, Victimas y Reconciliación -ACPVR- y que cumplan con los requisitos de ley vigentes, desde los enfoques poblacionales y diferenciales. Es una meta por demanda que depende de las solicitudes derivadas de los casos que sean puestos en conocimiento a la ACPVR. 
Para el cálculo de este indicador se sumarán las siguientes medidas: Albergue,  arriendo, unidades de redención de alimentos,  auxilio funerario,  transporte de emergencia, Kits cocina, Kits dormitorio, Kits vajilla y Kits aseo albergue</t>
  </si>
  <si>
    <t>(Número de medidas de ayuda o atención humanitaria inmediata a víctimas del conflicto armado otorgadas que cumplan los requisitos de ley / Número de medidas de ayuda o atención humanitaria inmediata a víctimas del conflicto armado solicitadas que cumplan los requisitos de ley)*100</t>
  </si>
  <si>
    <t>Número de medidas de ayuda o atención humanitaria Inmediata a víctimas del conflicto armado otorgadas que cumplan los requisitos de ley</t>
  </si>
  <si>
    <t>Número de medidas de ayuda o atención humanitaria inmediata a víctimas del conflicto armado solicitadas que cumplan los requisitos de ley</t>
  </si>
  <si>
    <t>PD112B</t>
  </si>
  <si>
    <t xml:space="preserve">319. Porcentaje de medidas de prevención, protección, asistencia y atención distintas a la ayuda humanitaria inmediata, acorde a las competencias institucionales de la Alta consejería para las víctimas, la paz y la reconciliación de la Secretaría General, otorgadas. </t>
  </si>
  <si>
    <t xml:space="preserve">319.  Porcentaje de medidas de prevención, protección, asistencia y atención distintas a la ayuda humanitaria inmediata, acorde a las competencias institucionales de la Alta consejería para las víctimas, la paz y la reconciliación de la Secretaría General, otorgadas. </t>
  </si>
  <si>
    <t xml:space="preserve">PD_Meta Sectorial: 299. Desarrollar acciones y procesos de asistencia, atención, reparación integral y participación para las víctimas del conflicto armado, en concordancia con las obligaciones y disposiciones legales establecidas para el Distrito Capital.; PD_Indicador Meta sector: 319.  Porcentaje de medidas de prevención, protección, asistencia y atención distintas a la ayuda humanitaria inmediata, acorde a las competencias institucionales de la Alta consejería para las víctimas, la paz y la reconciliación de la Secretaría General, otorgadas. ; </t>
  </si>
  <si>
    <t>Para el cumplimiento de esta meta se harán las gestiones necesarias para activación de las rutas de prevención temprana, prevención urgente y protección, con las entidades competentes de garantizar los derechos a la vida, libertad, integridad y seguridad del 100% de casos de víctimas del conflicto armado que se encuentren en situación de riesgo y sean puestas en su conocimiento.  Se realizará un ejercicio periódico de seguimiento a la respuesta institucional promovida para los efectos.
En este indicador, y si bien la ACPVR no tiene competencias específicas en materia de protección, orienta su gestión para que a través de la articulación Distrito-Nación, se cuente con mecanismos claros, accesibles y rápidos para que las personas, colectivos y organizaciones de víctimas del conflicto armado que se encuentren en situación de riesgo en el ejercicio de sus derechos, así como los sujetos de reparación colectiva, puedan acceder a las rutas de protección con las que cuenta el Estado en el marco de la política pública de prevención y protección. 
La recepción de los casos se da por medio de remisiones de otras entidades del orden nacional o distrital. También por solicitud directa de la o las personas en los Centros de Encuentro y por los canales telefónicos y/o virtuales que la ACPVR tiene dispuestos para ello. A continuación se citan los enrutamientos de acuerdo a las entidades:
1). Subsecretaría para la Gobernabilidad y la Garantía de Derechos en la Dirección de Derechos Humanos de la Secretaria de Gobierno.  
1.1 Ruta de Atención a Víctimas de Violencia(s)en Razón a su Orientación Sexual e Identidad de Género LGBTI que cumplan requisitos y soliciten atención. 
1.2. Ruta de atención y protección de defensoras y defensores de derechos humanos, que cumplan requisitos y soliciten atención  
1.3. Ruta de atención a víctimas del delito de trata de personas que cumplan requisitos y soliciten atención. 
2).Secretaria Distrital de la Mujer 
 Bogotá cuenta con la Ruta Única de Atención para mujeres víctimas de violencias, a través de la cual las mujeres víctimas y la ciudadanía en general, pueden informarse sobre a dónde acudir en casos de violencias de género, cómo y dónde solicitar orientación, atención en salud, medidas de protección o cómo acceder efectivamente a la justicia.  Las Casas Refugio son centros de atención que brindan acogida y atención integral a mujeres y sus núcleos familiares cuando han sido víctimas de violencias al interior de las familias o víctimas de violencias en el marco del conflicto armado, por un período de permanencia gratuita hasta por cuatro (4) meses. 
3). Enrutamiento a programa de protección de la Unidad Nacional de Protección 
La Unidad Nacional de Protección -UNP- articula, coordina y ejecuta la prestación del servicio de protección de los derechos a la vida, la libertad, la integridad y la seguridad de personas, grupos y comunidades que se encuentran en situación de riesgo extraordinario o extremo, como consecuencia directa del ejercicio de sus actividades o funciones políticas, públicas, sociales o humanitarias.
La ACPVR en ruta los casos de víctimas del conflicto armado que sean parte de la población objetivo de los programas de protección, que se reciban desde entidades del orden nacional, distrital o que lleguen directamente a los centros de encuentro. Desde allí se apoya a los ciudadanos con el diligenciamiento del formulario de inscripción al programa y en el envío de los documentos.
Igualmente, se realiza un seguimiento directo con la UNP para verificar el avance de la solicitud de estudio de riesgo.</t>
  </si>
  <si>
    <t xml:space="preserve">El indicador se calculará a través de la relación entre las acciones o actividades ejecutadas y programadas para la gestión de medidas de prevención y protección a victimas del conflicto armado, de conformidad con el plan interno de trabajo de la Oficina Alta Consejería de Paz, Víctimas y Reconciliación y con la programación en el formato 1006 "Programación y seguimiento a Metas e indicadores del plan de desarrollo". </t>
  </si>
  <si>
    <t xml:space="preserve"> (Sumatoria de porcentaje ejecutado de la gestión de las medidas de prevención, protección, asistencia y atención distintas a la ayuda humanitaria inmediata al corte / Sumatoria porcentaje programado de la gestión de las medidas de prevención, protección, asistencia y atención distintas a la ayuda humanitaria inmediata al corte) *100</t>
  </si>
  <si>
    <t>Porcentaje ejecutado de la gestión de las medidas de prevención, protección, asistencia y atención distintas a la ayuda humanitaria inmediata</t>
  </si>
  <si>
    <t>Porcentaje programado de la gestión de las medidas de prevención, protección, asistencia y atención distintas a la ayuda humanitaria inmediata</t>
  </si>
  <si>
    <t>PD113</t>
  </si>
  <si>
    <t>300. Formular e implementar una estrategia para la apropiación social de la memoria, para la paz y la reconciliación en los territorios ciudad región, a través de la pedagogía social y la gestión del conocimiento.</t>
  </si>
  <si>
    <t>320. Porcentaje de avance en la implementación de la estrategia para la apropiación social de la memoria, para la paz y la reconciliación en los territorios ciudad región a través de la pedagogía social y la gestión del conocimiento</t>
  </si>
  <si>
    <t>83. Formular e implementar una estrategia para la apropiación social de la memoria, para la paz y la reconciliación en los territorios ciudad región, a través de la pedagogía social y la gestión del conocimiento.</t>
  </si>
  <si>
    <t>Porcentaje (%) de avance en la implementación de la estrategia para la apropiación social de la memoria, para la paz y la reconciliación en los territorios ciudad región, a través de la pedagogía social y la gestión del conocimiento.</t>
  </si>
  <si>
    <t>320. Porcentaje de avance en la implementación de la estrategia para la apropiación social de la memoria, para la paz y la reconciliación en los territorios ciudad región, a través de la pedagogía social y la gestión del conocimiento.</t>
  </si>
  <si>
    <t xml:space="preserve">PD_Meta Estratégica: 83. Formular e implementar una estrategia para la apropiación social de la memoria, para la paz y la reconciliación en los territorios ciudad región, a través de la pedagogía social y la gestión del conocimiento.; PD_ID Meta Estratégica: Porcentaje (%) de avance en la implementación de la estrategia para la apropiación social de la memoria, para la paz y la reconciliación en los territorios ciudad región, a través de la pedagogía social y la gestión del conocimiento.; PD_Meta Sectorial: 300. Formular e implementar una estrategia para la apropiación social de la memoria, para la paz y la reconciliación en los territorios ciudad región, a través de la pedagogía social y la gestión del conocimiento.; PD_Indicador Meta sector: 320. Porcentaje de avance en la implementación de la estrategia para la apropiación social de la memoria, para la paz y la reconciliación en los territorios ciudad región, a través de la pedagogía social y la gestión del conocimiento.; </t>
  </si>
  <si>
    <t>- La ciudadanía cuenta con un equipamiento especializado en materia de memoria, paz y reconciliación.
-La ciudadanía cuenta con recursos técnicos, logísticos y humanos especializados para el fortalecimiento de sus iniciativas de memoria.
-La ciudad dispone de espacios de diálogo, encuentro y reflexión alrededor de la memoria para la paz y la reconciliación.
-El Distrito cuenta con un órgano especializado para asesorar e incidir en la construcción de las políticas públicas que contemplen acciones en memoria para la paz y la reconciliación.</t>
  </si>
  <si>
    <t xml:space="preserve">El indicador se medirá a través de la programación y ejecución de la  meta proyecto de inversión 1: Ejecutar 100 porciento de la estrategia de promoción de la memoria, para la construcción de paz, la reconciliación y la democracia, en la ciudad región"  de conformidad  con la programación en el formato 1006 "Programación y seguimiento a Metas e indicadores del plan de desarrollo". </t>
  </si>
  <si>
    <t xml:space="preserve">(Sumatoria porcentaje ejecutadas en la implementación de la estrategia para la apropiación social de la memoria, para la paz y la reconciliación en los territorios ciudad región a través de la pedagogía social y la gestión del conocimiento / Porcentaje programado en la implementación de la estrategia para la apropiación social de la memoria, para la paz y la reconciliación en los territorios ciudad región a través de la pedagogía social y la gestión del conocimiento para la vigencia) *porcentaje de la meta programada para la vigencia + porcentaje ejecutado de la meta de la vigencia anterior. </t>
  </si>
  <si>
    <t>Porcentaje ejecutadas en la implementación de la estrategia para la apropiación social de la memoria, para la paz y la reconciliación en los territorios ciudad región a través de la pedagogía social y la gestión del conocimiento</t>
  </si>
  <si>
    <t>Porcentaje programado en la implementación de la estrategia para la apropiación social de la memoria, para la paz y la reconciliación en los territorios ciudad región a través de la pedagogía social y la gestión del conocimiento.</t>
  </si>
  <si>
    <t>Meta Estratégica</t>
  </si>
  <si>
    <t>PD114</t>
  </si>
  <si>
    <t>301. Formular e implementar una estrategia para la consolidación de Bogotá - Región, como epicentro de paz y reconciliación, a través de la implementación de los Acuerdos de Paz en el Distrito.</t>
  </si>
  <si>
    <t>321. Porcentaje de avance en la implementación de una estrategia para la consolidación de Bogotá - Región, como epicentro de paz y reconciliación, a través de la implementación de los Acuerdos de Paz en el Distrito</t>
  </si>
  <si>
    <t>82. Formular e implementar una estrategia para la consolidación de Bogotá - Región, como epicentro de paz y reconciliación, a través de la implementación de los Acuerdos de Paz en el Distrito.</t>
  </si>
  <si>
    <t>Porcentaje (%) de avance en la implementación de una estrategia para la consolidación de Bogotá - Región, como epicentro de paz y reconciliación, a través de la implementación de los Acuerdos de Paz en el Distrito.</t>
  </si>
  <si>
    <t>321. Porcentaje de avance en la implementación de una estrategia para la consolidación de Bogotá - Región, como epicentro de paz y reconciliación, a través de la implementación de los Acuerdos de Paz en el Distrito.</t>
  </si>
  <si>
    <t xml:space="preserve">PD_Meta Estratégica: 82. Formular e implementar una estrategia para la consolidación de Bogotá - Región, como epicentro de paz y reconciliación, a través de la implementación de los Acuerdos de Paz en el Distrito.; PD_ID Meta Estratégica: Porcentaje (%) de avance en la implementación de una estrategia para la consolidación de Bogotá - Región, como epicentro de paz y reconciliación, a través de la implementación de los Acuerdos de Paz en el Distrito.; PD_Meta Sectorial: 301. Formular e implementar una estrategia para la consolidación de Bogotá - Región, como epicentro de paz y reconciliación, a través de la implementación de los Acuerdos de Paz en el Distrito.; PD_Indicador Meta sector: 321. Porcentaje de avance en la implementación de una estrategia para la consolidación de Bogotá - Región, como epicentro de paz y reconciliación, a través de la implementación de los Acuerdos de Paz en el Distrito.; </t>
  </si>
  <si>
    <t xml:space="preserve">A través de la implementación de las acciones de la estrategia se fortalecerá la reconstrucción de tejido social, el fortalecimiento de  capacidades para la reconciliación de actores claves en los territorios bogotanos como son líderes y lideresas sociales, población víctima, población ex combatientes, organizaciones de jóvenes, culturales, ambientales, entornos educativos, entre otras. </t>
  </si>
  <si>
    <t xml:space="preserve">El indicador se calculará a través de la Meta proyecto 10: Ejecutar 100 porciento de la estrategia de reconciliación para la construcción de paz, que contribuya al fortalecimiento del tejido social en los territorios ciudad región.​, de conformidad con la programación en el formato 1006 "Programación y seguimiento a Metas e indicadores del plan de desarrollo". </t>
  </si>
  <si>
    <t xml:space="preserve">(Sumatoria porcentaje ejecutado  en la implementación de una estrategia para la consolidación de Bogotá - Región, como epicentro de paz y reconciliación, a través de la implementación de los Acuerdos de Paz en el Distrito / porcentaje programado en la implementación de una estrategia para la consolidación de Bogotá - Región, como epicentro de paz y reconciliación, a través de la implementación de los Acuerdos de Paz en el Distrito para la vigencia) *porcentaje de la meta programada para la vigencia + porcentaje ejecutado de la meta de la vigencia anterior. </t>
  </si>
  <si>
    <t>Porcentaje ejecutado  en la implementación de una estrategia para la consolidación de Bogotá - Región, como epicentro de paz y reconciliación, a través de la implementación de los Acuerdos de Paz en el Distrito</t>
  </si>
  <si>
    <t>Porcentaje programado en la implementación de una estrategia para la consolidación de Bogotá - Región, como epicentro de paz y reconciliación, a través de la implementación de los Acuerdos de Paz en el Distrito</t>
  </si>
  <si>
    <t>PD115</t>
  </si>
  <si>
    <t>7871_MGA_1</t>
  </si>
  <si>
    <t>Servicio de asistencia técnica para la realización_x000D_
de iniciativas de memoria histórica</t>
  </si>
  <si>
    <t>Iniciativas de memoria histórica_x000D_
asistidas técnicamente</t>
  </si>
  <si>
    <t>1.1. Servicio de asistencia técnica para la realización de iniciativas de memoria históricade iniciativas de memoria histórica</t>
  </si>
  <si>
    <t>1.1.1. Iniciativas de memoria histórica asistidas técnicamente</t>
  </si>
  <si>
    <t xml:space="preserve">PD_producto MGA: 1.1. Servicio de asistencia técnica para la realización de iniciativas de memoria históricade iniciativas de memoria histórica; PD_ID producto MGA: 1.1.1. Iniciativas de memoria histórica asistidas técnicamente; </t>
  </si>
  <si>
    <t xml:space="preserve">La promoción de unas ciudadanías críticas que agencien iniciativas de memoria en y para la escuela.
El posicionamiento de las visitas guiadas al CMPR por parte de diversos actores, principalmente del sector educativo, como una herramienta en la ciudad para promover reflexiones sobre la memoria, la paz y la reconciliación.
Fortalecimiento a iniciativas ciudadanas de memoria para la paz y la reconciliación en el CMPR, a través de la movilización de agenda cultural en torno a la memoria, la paz y la reconciliación; 
La promoción y consolidación del CMPR y sus espacios como un referente en la ciudad para la construcción de memoria, para la paz y la reconciliación.
</t>
  </si>
  <si>
    <t xml:space="preserve">Este indicador se calcula a través del avance de la meta proyecto 2: Realizar 1030 procesos pedagógicos para el fortalecimiento de iniciativas ciudadanas, que conduzcan al debate y la apropiación social de la paz, la memoria y la reconciliación, que se construye en los territorios ciudad región, de conformidad con la programación en el formato 1006 "Programación y seguimiento a Metas e indicadores del plan de desarrollo". </t>
  </si>
  <si>
    <t>PD116</t>
  </si>
  <si>
    <t>7871_MGA_2</t>
  </si>
  <si>
    <t>Servicio de ayuda y atención humanitaria</t>
  </si>
  <si>
    <t>Personas con asistencia_x000D_ humanitaria</t>
  </si>
  <si>
    <t>2.1. Servicio de ayuda y atención humanitaria</t>
  </si>
  <si>
    <t>2.1.1 Personas con asistencia humanitaria</t>
  </si>
  <si>
    <t xml:space="preserve">PD_producto MGA: 2.1. Servicio de ayuda y atención humanitaria; PD_ID producto MGA: 2.1.1 Personas con asistencia humanitaria; </t>
  </si>
  <si>
    <t>Solicitud No 1.  Se solicita hacer ajuste en la magnitud mensual programada a partir del mes de mayo y hasta el mes de diciembre de 2023 para la siguiente meta, identificada en el libro de programación y seguimiento a metas e indicadores del Plan Distrital de Desarrollo de la Secretaría General con el código:  
• PD116 - "Servicio de ayuda y atención humanitaria"
Solicitud No 2.  Se solicita hacer ajuste en la magnitud programada para la vigencia 2023 y, en consecuencia, en el total programado para el cuatrienio para la siguiente meta, identificada en el libro de programación y seguimiento a metas e indicadores del Plan Distrital de Desarrollo de la Secretaría General con el código:  
• PD116 - "Servicio de ayuda y atención humanitaria"</t>
  </si>
  <si>
    <t xml:space="preserve">Este indicador mide el número de personas víctimas del conflicto armado residentes en Bogotá que acceden a la ayuda y atención humanitaria, otorgada por la  ACPVR,  en cumplimiento de los  requisitos de ley vigentes. </t>
  </si>
  <si>
    <t>Este indicador se mide a través de la sumatoria de personas atendidas en los diferentes servicios o acciones realizadas por la entidad de la siguiente manera:
- Personas caracterizadas socioeconómicamente por primera vez y actualizadas.
- Personas en proceso de retornos, reubicación e integración local. 
- Personas atendidas con acompañamiento psicosocial.
- Personas atendidas con orientación jurídica.
- Personas atendidas con ayuda o atención humanitaria inmediata.
- Personas atendidas con gestiones realizadas en Prevención y protección.
De conformidad con  la programación en el formato 1006 "Programación y seguimiento a Metas e indicadores del plan de desarrollo".</t>
  </si>
  <si>
    <t xml:space="preserve">Sumatoria de personas que acceden a los servicios o acciones que realiza la Alta Consejería de Paz, Victimas y Reconciliación </t>
  </si>
  <si>
    <t xml:space="preserve">Personas que acceden a los servicios o acciones que realiza la Alta Consejería de Paz, Victimas y Reconciliación </t>
  </si>
  <si>
    <t>Matriz de reporte MGA
Informe mensual de Seguimiento a Víctimas</t>
  </si>
  <si>
    <t>PD117</t>
  </si>
  <si>
    <t>7871_MGA_3</t>
  </si>
  <si>
    <t>Servicio de asistencia técnica a comunidades en temas de fortalecimiento del tejido social y construcción de escenarios comunitarios protectores de derechos</t>
  </si>
  <si>
    <t>Acciones ejecutadas con las_x000D_ comunidades</t>
  </si>
  <si>
    <t>3.1. Servicio de asistencia técnica a comunidades en temas de fortalecimiento del tejido social y construcción de escenarios comunitarios protectores de derechos</t>
  </si>
  <si>
    <t>3.1.1 Acciones ejecutadas con las comunidades</t>
  </si>
  <si>
    <t xml:space="preserve">PD_producto MGA: 3.1. Servicio de asistencia técnica a comunidades en temas de fortalecimiento del tejido social y construcción de escenarios comunitarios protectores de derechos; PD_ID producto MGA: 3.1.1 Acciones ejecutadas con las comunidades; </t>
  </si>
  <si>
    <t>Este indicador se medirá a través de los informes de las asistencias técnicas brindadas  a comunidades e instancias en el marco del fortalecimiento del tejido social y la construcción de escenarios comunitarios protectores de derecho, relacionadas con las siguientes temáticas:
i)  Implementación de la estrategia de reconciliación para la construcción de pa​z.
ii) Apoyo al proceso de reincorporación en la ciudad de Bogotá
iii) Formulación participativa de los PDET Bogotá-Región</t>
  </si>
  <si>
    <t>Las comunidades se fortalecerán a través de la asistencia y acompañamiento técnico, con herramientas y fortalecimiento de capacidades para la reconciliación y la convivencia pacífica entre distintos grupos poblacionales, incorporando el enfoque diferencial y territorial.</t>
  </si>
  <si>
    <t>Este indicador se calcula con la suma de los informes de los productos de  asistencia técnica brindados a las comunidades e instancias que lo requieran, de conformidad con la programación en el formato 1006 "Programación y seguimiento a Metas e indicadores del plan de desarrollo".</t>
  </si>
  <si>
    <t>Sumatoria informes de las acciones ejecutadas con las comunidades</t>
  </si>
  <si>
    <t>Número de  informes acciones ejecutadas con las comunidades</t>
  </si>
  <si>
    <t>Informe de acciones ejecutadas en el marco del fortalecimiento del tejido social y construcción de escenarios comunitarios protectores de derechos</t>
  </si>
  <si>
    <t>PD118</t>
  </si>
  <si>
    <t>7871_MGA_4</t>
  </si>
  <si>
    <t>Documentos de análisis cuantitativo sobre la medición de los indicadores relacionados con el  Goce Efectivo de Derechos de las víctimas residentes en Bogotá, emitidos</t>
  </si>
  <si>
    <t>Número de documentos publicados sobre la medición de los indicadores del Goce Efectivo de Derechos de las víctimas.</t>
  </si>
  <si>
    <t xml:space="preserve">PD_Gestion MGA: Número de documentos publicados sobre la medición de los indicadores del Goce Efectivo de Derechos de las víctimas.; </t>
  </si>
  <si>
    <t>El indicador se cumplirá a través de  un documento anual publicado durante el periodo de ejecución del plan de desarrollo distrital, que dé cuenta de la medición de los indicadores del Goce Efectivo de Derecho de las víctimas en Bogotá, que será insumo para que las entidades públicas, privadas y ONGs, realicen un monitoreo de la garantía de derechos y seguimiento a la población víctima del conflicto armado</t>
  </si>
  <si>
    <t>El análisis de los indicadores que miden el Goce Efectivo de Derechos, le permite a las entidades u organismos involucrados la toma de decisiones.
Adicionalmente, la publicación de estos indicadores le permite a las entidades públicas, privadas y ONG, realizar un monitoreo de la garantía de derechos y seguimiento a la población victima del conflicto armado.</t>
  </si>
  <si>
    <t>Este indicador se calcula a través de la suma de los documentos elaborados y publicados en la página web de la Secretaria General, el cual debe contener el análisis cuantitativo sobre el Goce Efectivo de Derechos de las Víctimas del Conflicto Armado residentes en Bogotá, su reporte se realizará de conformidad con la programación en el formato 1006 "Programación y seguimiento a Metas e indicadores del plan de desarrollo".</t>
  </si>
  <si>
    <t>Sumatoria del número de documentos elaborados y publicados sobre la medición de los indicadores del Goce Efectivo de Derechos de las víctimas.</t>
  </si>
  <si>
    <t>Número de documentos elaborados y publicados sobre la medición de los indicadores del Goce Efectivo de Derechos de las víctimas.</t>
  </si>
  <si>
    <t>2.4.3.2. Infome IGED</t>
  </si>
  <si>
    <t>PD130</t>
  </si>
  <si>
    <t>54. Transformación digital y gestión de TIC para un territorio inteligente</t>
  </si>
  <si>
    <t>Generar valor público para la ciudadanía, la Secretaria General y sus grupos de interes, mediante el uso y aprovechamiento estratégico de TIC.</t>
  </si>
  <si>
    <t>Transformación digital y gestión TIC</t>
  </si>
  <si>
    <t>Oficina de Alta Consejería Distrital de Tecnologías de Información y Comunicaciones - TIC</t>
  </si>
  <si>
    <t>Iván Mauricio Durán Pabón</t>
  </si>
  <si>
    <t>Alto Consejero Distrital de Tecnologías de Información y Comunicaciones - TIC</t>
  </si>
  <si>
    <t>Luisa Fernanda Ortega</t>
  </si>
  <si>
    <t>(FINALIZADO POR CUMPLIMIENTO) Artículo 57 PDD. Comisión Distrital de Transformación Digital</t>
  </si>
  <si>
    <t>(FINALIZADO POR CUMPLIMIENTO)Proceso de transformación de la Comisión Distrital de Sistemas a la Comisión Distrital de Transformación Digital  acompañado.</t>
  </si>
  <si>
    <t>Artículo 57 PDD. Comisión Distrital de Transformación Digital</t>
  </si>
  <si>
    <t xml:space="preserve">PD_artículo: Artículo 57 PDD. Comisión Distrital de Transformación Digital; </t>
  </si>
  <si>
    <t>Con este indicador se busca plasmar todas las acciones y actividades que desde la Secretaría técnica de la Comisión Distrital de Sistemas - CDS, promuevan  y generen el tránsito a la Comisión Disitral de Transformación Digital.</t>
  </si>
  <si>
    <t>La comision será la maxima instancia de coordinación y articulación de todas la iniciativas que promuevan la transformación Digital en la Ciudad.</t>
  </si>
  <si>
    <t>Lograr la conformación de la Comisión Distrital de Transformación Digital.</t>
  </si>
  <si>
    <t>Sumatoria de Actos Administrativos de conformación de la Comisión</t>
  </si>
  <si>
    <t>Numero de  Actos Administrativos de conformación de la Comisión</t>
  </si>
  <si>
    <t>Acto Administrativo de conformación de la Comisión Distrital de Transformación Digital.</t>
  </si>
  <si>
    <t>7872_N</t>
  </si>
  <si>
    <t xml:space="preserve">1. Contar con información oportuna y de calidad para la toma de decisiones
2. Contar con servicios digitales que atiendan las necesidades de los grupos de interés
</t>
  </si>
  <si>
    <t>Artículo</t>
  </si>
  <si>
    <t>PD131</t>
  </si>
  <si>
    <t>(FINALIZADO POR CUMPLIMIENTO) Artículo 145 PDD. Agencia de Analítica de Datos del Distrito</t>
  </si>
  <si>
    <t>Frentes de datos, tecnologia y talento para la creación de la Agencia de Analitica de Datos acompañados.</t>
  </si>
  <si>
    <t>Artículo 145 PDD. Agencia de Analítica de Datos del Distrito</t>
  </si>
  <si>
    <t xml:space="preserve">PD_artículo: Artículo 145 PDD. Agencia de Analítica de Datos del Distrito; </t>
  </si>
  <si>
    <t>Se programa el indicador para dar cumplimiento al indicador, se ajusta en base de datos</t>
  </si>
  <si>
    <t xml:space="preserve">A través de la creación de la Agencia, se propondrán y realizarán ejercicios analítica descriptiva, predictiva y prescriptiva basados datos estructurados y no estructurados para generar políticas y proyectos basados en evidencia, mejores servicios al ciudadano, combatir la corrupción, promover la transparencia y crear servicios de valor agregado a los ciudadanos y las empresas. A través de este indicador nos refleja el avance de la creación de la Agencia.
</t>
  </si>
  <si>
    <t>Con la creación de la agencia de analítica de datos se contará con Productos y servicios ajustados a las necesidades de los ciudadanos, podrán generar y crear póliticas públicas basadas en datos, se avanzará en Transparencia y lucha contra la corrupción, así como también se crearán oportunidades de capacitación en temas de alto valor agregado para la ciudadanía y los servidores públicos.</t>
  </si>
  <si>
    <t>Lograr la creación de la agencia de analítica de datos del distrito</t>
  </si>
  <si>
    <t>Sumatoria de actividades realizadas en el acompañamiento de los  frentes de datos tecnología y talento para la creación de la Agencia de Analítica de Datos</t>
  </si>
  <si>
    <t>Numero de actividades realizadas en el acompañamiento de los  frentes de datos tecnología y talento para la creación de la Agencia de Analítica de Datos</t>
  </si>
  <si>
    <t>Documentos de avance en el acompañamiento en los  frentes de datos, tecnología y talento para la creación de la Agencia de Analítica de Datos</t>
  </si>
  <si>
    <t>PD132</t>
  </si>
  <si>
    <t>70. Aumentar la posición de Bogotá como territorio inteligente -Smart City-: (incluye: Economía 4.0, Educación para la 4ta Revolución Industrial, agendas de transformación digital sectorial y la Agencia de Analítica de Datos del Distrito)</t>
  </si>
  <si>
    <t>Índice de innovación pública de Bogotá</t>
  </si>
  <si>
    <t xml:space="preserve">PD_Meta Trazadora: 70. Aumentar la posición de Bogotá como territorio inteligente -Smart City-: (incluye: Economía 4.0, Educación para la 4ta Revolución Industrial, agendas de transformación digital sectorial y la Agencia de Analítica de Datos del Distrito); PD_ID Meta Trazadora: Índice de innovación pública de Bogotá; </t>
  </si>
  <si>
    <t>Se actualiza la magnitud debido a que el resultado dado por la Veeduria fue mas alto de lo esperado.</t>
  </si>
  <si>
    <t>El Índice busca medir de manera global las capacidades de innovar que tienen las instituciones públicas en Bogotá. Se trata de una herramienta que recoge información bienal y los resultados son publicados por la Veeduría Distrital.</t>
  </si>
  <si>
    <t>Esta  herramienta,  no fue concebida exclusivamente  para  generar  una  medición  comparativa  entre  entidades  públicas  de  Bogotá, ya   que   fuediseñada   también   teniendo   en   cuenta   un   modelo   de   acompañamiento   y fortalecimiento  de  las  capacidades  innovadoras  de  las  entidades,  buscando  al  final  una  sana competencia  entre  las  mismas,  el  mejoramiento  de  los  servicios  prestados  por las  entidades públicas, así como una mayor aceptación por parte de ciudadanía.</t>
  </si>
  <si>
    <t>Veduria Distrial: 
http://veeduriadistrital.gov.co/sites/default/files/files/Publicaciones2019/Informe%20de%20Resultados%20del%20Indice%20de%20Innovacion%20Publica%20(IIP)%20-%20final%20.pdf</t>
  </si>
  <si>
    <t>Medir el nivel de innovación de las entidades públicas asumiendo la responsabilidad de diseñar, implementar y analizar la información recopilada, logrando satisfacer esta necesidad dentro del sector público.
El IIP define los componentes objetos de medición.
En el IIP se puntúa en un rango que va de 0 a 100, siendo 0 la calificación más baja mientras que 100 sería la calificación más alta posible.</t>
  </si>
  <si>
    <t>Informe de resultados del índice de innovación Pública - Veeduría Distrital</t>
  </si>
  <si>
    <t>Se realizó actualización en la hoja de vida de metas e indicadores, según memorando Nro. 3-2023-26294 del 28/09/2023 del proyecto de inversión, en atención al memorando Nro. 3-2023-24140  del 01/09/2023"Orientaciones para la revisión y/o actualización de las hojas de vida de metas e indicadores en libro Plan de Desarrollo".</t>
  </si>
  <si>
    <t>Informe de resultados del índice de innovación Pública - Veeduría Distrital.</t>
  </si>
  <si>
    <t>PD133</t>
  </si>
  <si>
    <t>(FINALIZADO POR CUMPLIMIENTO) 468. Formular e implementar las agendas de transformación digital para el Distrito</t>
  </si>
  <si>
    <t>(FINALIZADO POR CUMPLIMIENTO) 512. Numero de agendas de transformación digital formuladas</t>
  </si>
  <si>
    <t>468. Formular e implementar las agendas de transformación digital para el Distrito</t>
  </si>
  <si>
    <t>512. Numero de agendas de transformación digital formuladas</t>
  </si>
  <si>
    <t xml:space="preserve">PD_Meta Sectorial: 468. Formular e implementar las agendas de transformación digital para el Distrito; PD_Indicador Meta sector: 512. Numero de agendas de transformación digital formuladas; </t>
  </si>
  <si>
    <t>Definir y hacer acompañamiento a la formulación de los proyectos de transformación digital de cada uno de los sectores de la alcaldía para transformar los modelos de atención de las entidades y de esta forma prestar mejores servicios a la ciudadanía.
Se entenderá como formulación y actualización el proceso de construcción y  actualización periódica de las agendas</t>
  </si>
  <si>
    <t>A través de la formulación  de las 16 agendas de transformación digital los sectores de la Alcaldía Mayor de Bogotá contarán con estrategias de movilidad inteligente, transformación digital de la salud, analítica de datos para el medio ambiente entre otros. De igual manera los organismos de control de la ciudad podran contar con estrategias que les permita realizar su función de manera mucho más óptima.</t>
  </si>
  <si>
    <t>Lograr Formular las 16 agendas de transformación digital para las entidades cabeza de sector del Distrito.</t>
  </si>
  <si>
    <t>Sumatoria de Agendas de transformación digital para las entidades cabeza de sector del Distrito formuladas y actualizadas.</t>
  </si>
  <si>
    <t>Numero de Agendas de transformación digital para las entidades cabeza de sector del Distrito formuladas y actualizadas.</t>
  </si>
  <si>
    <t>Documentos de avance de la Formulación de las Agendas</t>
  </si>
  <si>
    <t>PD134</t>
  </si>
  <si>
    <t>469. Formular la política pública de Bogota territoritorio inteligente.</t>
  </si>
  <si>
    <t>514. Politica Pública TIC formulada</t>
  </si>
  <si>
    <t>514. Política Pública TIC formulada</t>
  </si>
  <si>
    <t xml:space="preserve">PD_Meta Sectorial: 469. Formular la política pública de Bogota territoritorio inteligente.; PD_Indicador Meta sector: 514. Política Pública TIC formulada; </t>
  </si>
  <si>
    <t>Desde la Oficina Alta Consejería TIC se adelantará el diseño y formulación de la política pública “Bogotá Territorio Inteligente 2023 - 2030”, con el fin de desarrollar una inteligencia colectiva apalancada en los datos, la tecnología y la innovación, que responda de forma integrada y eficiente a las problemáticas de ciudad.</t>
  </si>
  <si>
    <t>La política busca integrar los ámbitos urbano, rural y regional, mejorar la calidad de vida de los ciudadanos e involucrarlos en la toma de decisiones públicas, a través de intervenciones ágiles y orientadas a resultados.</t>
  </si>
  <si>
    <t>Se calcula a través de la suma del porcentaje de avance en la formulación de la política Publica Bogotá Territorio Inteligente, teniendo en cuenta la programación realizada en el plan de acción del libro plan de desarrollo para la vigencia más el avance obtenido de la vigencia anterior.</t>
  </si>
  <si>
    <t>Sumatoria del avance de la formulación de la política Publica Bogotá Territorio Inteligente al corte + Sumatoria del avance de la formulación de la política Publica Bogotá Territorio Inteligente ejecutado en la vigencia anterior.</t>
  </si>
  <si>
    <t>Avance de la formulación de la política Publica Bogotá Territorio Inteligente</t>
  </si>
  <si>
    <t>Informe reporte de avance parcial -  Apropiación Política Bogotá Territorio Inteligente</t>
  </si>
  <si>
    <t>Informe Final -  Apropiación Política Bogotá Territorio Inteligente</t>
  </si>
  <si>
    <t>PD133A</t>
  </si>
  <si>
    <t>7872_3</t>
  </si>
  <si>
    <t>1. Contar con información oportuna y de calidad para la toma de decisiones</t>
  </si>
  <si>
    <t>3. Asesorar 100 porciento el diseño e implementación de las 16 agendas de Transformación Digital y sus aceleradores transversales</t>
  </si>
  <si>
    <t>Asesorar 100 porciento el diseño e implementación de las 16 agendas de Transformación Digital y sus aceleradores transversales</t>
  </si>
  <si>
    <t>513. Porcentaje de avance de las agendas de transformación Digital Implementadas</t>
  </si>
  <si>
    <t>22.2. Porcentaje de agendas de transformación digital asesoradas</t>
  </si>
  <si>
    <t>9.C Aumentar significativamente el acceso a TIC y esforzarse por proporcionar acceso universal y asequible a Internet en los países menos adelantados de aquí a 2020.</t>
  </si>
  <si>
    <t xml:space="preserve">PD_Meta Sectorial: 468. Formular e implementar las agendas de transformación digital para el Distrito; PD_Indicador Meta sector: 513. Porcentaje de avance de las agendas de transformación Digital Implementadas; PD_PMR: 22.2. Porcentaje de agendas de transformación digital asesoradas; PD_Meta Proyecto: 3. Asesorar 100 porciento el diseño e implementación de las 16 agendas de Transformación Digital y sus aceleradores transversales;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</si>
  <si>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Se programa la magnitud de la meta, teniendo en cuenta que se tienen recursos asigandos para la vigencia 2020.</t>
  </si>
  <si>
    <t xml:space="preserve">Desde la Alta Consejería Distrital TIC se asesora el diseño e implementación de los proyectos e iniciativas que hacen parte de las agendas de transformación digital priorizados para cada  vigencia lideradas por entidades de la administración Distrital.
Las Agendas de Transformación Digital de Bogotá son una iniciativa de articulación y coordinación de los agentes públicos y privados del ecosistema digital para acelerar la capacidad de proveer servicios y la toma de decisiones basada en evidencia, que en conjunto incidan positivamente en la calidad de vida de los ciudadanos, gracias al aprovechamiento estratégico de la tecnología. </t>
  </si>
  <si>
    <t>A través del asesoramiento a la formulación e implementación de las 16 agendas de transformación digital los sectores de la Alcaldía Mayor de Bogotá contarán con estrategias de movilidad inteligente, transformación digital de la salud, analítica de datos para el medio ambiente entre otros. De igual manera los organismos de control de la ciudad podran contar con estrategias que les permita realizar su función de manera mucho más óptima.</t>
  </si>
  <si>
    <t>La medición de la meta se realizará mediante la suma de los porcentajes de avance ejecutados de las actividades  para asesorar el diseño e implementación de las 16 agendas de Transformación Digital y sus aceleradores transversales, teniendo en cuenta la programación realizada en el plan de acción del libro plan de desarrollo para la vigencia más el avance obtenido de la vigencia anterior.</t>
  </si>
  <si>
    <t xml:space="preserve">(Sumatoria porcentaje ejecutado de las actividades para asesorar el diseño e implementación de las 16 agendas de Transformación Digital y sus aceleradores transversales/ porcentaje programado de las actividades para asesorar el diseño e implementación de las 16 agendas de Transformación Digital y sus aceleradores transversales para la vigencia) *porcentaje de la meta programada para la vigencia + porcentaje ejecutado de la meta vigencia anterior. </t>
  </si>
  <si>
    <t>Porcentaje ejecutado de las actividades para asesorar el diseño e implementación de las 16 agendas de Transformación Digital y sus aceleradores transversales</t>
  </si>
  <si>
    <t>Porcentaje programado de las actividades para asesorar el diseño e implementación de las 16 agendas de Transformación Digital y sus aceleradores transversales</t>
  </si>
  <si>
    <t>informe parcial de avance de las agendas de transformación Digital</t>
  </si>
  <si>
    <t>Informe Final de las Agendas de Transformación Digital</t>
  </si>
  <si>
    <t>7872_1</t>
  </si>
  <si>
    <t>PD135</t>
  </si>
  <si>
    <t>7872_5</t>
  </si>
  <si>
    <t>5. Desarrollar una estrategia de apropiación para potenciar el conocimiento y uso de tecnologías.</t>
  </si>
  <si>
    <t>Desarrollar una estrategia de apropiación para potenciar el conocimiento y uso de tecnologías.</t>
  </si>
  <si>
    <t xml:space="preserve">PD_Meta Proyecto: 5. Desarrollar una estrategia de apropiación para potenciar el conocimiento y uso de tecnologías.;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</si>
  <si>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Esta meta busca realizar acciones orientadas a promover el aprovechamiento de TIC y la cultura de datos a través de la oferta de sensibilización, capacitación y aprovechamiento permanente de recursos TIC. Las acciones son dirigidas a la ciudadanía en las diferentes localidades desde la Red Neuronal de Conectividad Pública del Distrito y alianzas con actores públicos y privados, con el fin de reducir la brecha digital.
La Red Neuronal es una red a través de la cual la ciudadanía puede reconocer la oferta de equipamientos públicos para el acceso a internet a través de soluciones Wifi o de espacios acondicionados para actividades dirigidas o de navegación abierta en internet.</t>
  </si>
  <si>
    <t>Cultura Digital reforzada
Dinamización del ecosistema digital 
Aprovechar redes de colaboración buscando resultados efectivos para potenciar el conocimiento de los ciudadanos en materia de acceso, uso y  aprovechamiento de las TIC.</t>
  </si>
  <si>
    <t>Se calcula a través de la suma del porcentajes ejecutados de avance de  las actividades para el desarrollo de la Estrategia de apropiación para potenciar el conocimiento y uso de tecnologías,  teniendo en cuenta la programación realizada en el plan de acción del libro plan de desarrollo para la vigencia más el avance obtenido de la vigencia anterior.</t>
  </si>
  <si>
    <t xml:space="preserve">(Sumatoria porcentaje ejecutado de actividades de la Estrategia de Apropiación para potenciar el conocimiento y uso de tecnologías/ porcentaje programado de actividades  de la Estrategia de Apropiación para potenciar el conocimiento y uso de tecnologías para la vigencia) *porcentaje de la meta programada para la vigencia + porcentaje ejecutado de la meta vigencia anterior. </t>
  </si>
  <si>
    <t>Porcentaje ejecutado de actividades de la Estrategia de Apropiación para potenciar el conocimiento y uso de tecnologías</t>
  </si>
  <si>
    <t>Porcentaje programado de actividades de la Estrategia de Apropiación para potenciar el conocimiento y uso de tecnologías</t>
  </si>
  <si>
    <t xml:space="preserve"> Informe Trimestral de la Estrategia de Uso y Apropiación de TIC</t>
  </si>
  <si>
    <t xml:space="preserve"> Informe de cierre de la Estrategia de Uso y Apropiación de TIC</t>
  </si>
  <si>
    <t>PD136</t>
  </si>
  <si>
    <t>1. Implementar 100 porciento de los lineamientos de la política pública nacional de Gobierno Digital priorizados por la Secretaría General.</t>
  </si>
  <si>
    <t>Implementar 100 porciento de los lineamientos de la política pública nacional de Gobierno Digital priorizados por la Secretaría General.</t>
  </si>
  <si>
    <t xml:space="preserve">PD_Meta Proyecto: 1. Implementar 100 porciento de los lineamientos de la política pública nacional de Gobierno Digital priorizados por la Secretaría General.;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</si>
  <si>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 xml:space="preserve">Mediante esta meta, la Oficina de Alta Consejería Distrital de TIC busca que las entidades logren implementar los lineamientos de la Política Pública de Gobierno Digital que sean priorizados por la entidad. Principalmente se busca que las entidades conozcan de qué forma los habilitadores de 1). Seguridad y privacidad de la Información, 2). Arquitectura, 3). Servicios Ciudadanos Digitales y, 4). Cultura y Apropiación, definidos en la normatividad  vigente puedan ser utilizados como herramientas para mejorar los servicios que se ofrecen de cara a la ciudadanía y la eficiencia administrativa de cada una de las entidades. </t>
  </si>
  <si>
    <t>Mejorar los servicios a los ciudados a partir del uso estrategico de las TIC.
Facilitar la toma de decisiones de política pública basadas en datos.</t>
  </si>
  <si>
    <t>Se calcula a través de la suma del porcentajes ejecutados de avance de las actividades de implementación de lineamientos de la política pública nacional de Gobierno Digital priorizados por la Secretaría General, teniendo en cuenta la programación realizada en el plan de acción del libro plan de desarrollo para la vigencia más el avance obtenido de la vigencia anterior.</t>
  </si>
  <si>
    <t xml:space="preserve">(Sumatoria porcentaje ejecutado de las actividades de implementación de lineamientos de la política pública nacional de Gobierno Digital priorizados por la Secretaría General/ porcentaje programado de las actividades  de implementación de lineamientos de la política pública nacional de Gobierno Digital priorizados por la Secretaría General para la vigencia) * porcentaje de la meta programada para la vigencia + porcentaje ejecutado de la meta vigencia anterior. </t>
  </si>
  <si>
    <t>Porcentaje ejecutado de las actividades de implementación de lineamientos de la política pública nacional de Gobierno Digital priorizados por la Secretaría General</t>
  </si>
  <si>
    <t>Porcentaje programado de las actividades de implementación de lineamientos de la política pública nacional de Gobierno Digital priorizados por la Secretaría General</t>
  </si>
  <si>
    <t>Informe parcial de avance de acompañamiento e implementación de los lineamientos de la Política Publica de Gobierno Digital.</t>
  </si>
  <si>
    <t>Informe Final de acompañamineto e implementación de los lineamientos de la Politica Publica de Gobierno Gidital</t>
  </si>
  <si>
    <t>PD137</t>
  </si>
  <si>
    <t>7872_4</t>
  </si>
  <si>
    <t>4. Implementar 1 Centro de recursos de TI compartido</t>
  </si>
  <si>
    <t>Implementar 1 Centro de recursos de TI compartido</t>
  </si>
  <si>
    <t xml:space="preserve">PD_Meta Proyecto: 4. Implementar 1 Centro de recursos de TI compartido; </t>
  </si>
  <si>
    <t>La programación se realiza de acuerdo a la programación de hitos por parte del líder o líderes del indicador</t>
  </si>
  <si>
    <t xml:space="preserve">La meta busca evidenciar las acciones de implementación de la estrategia del Centro de Recursos Compartidos de TI, la cual se enfoca en brindar a las entidades distritales una serie de recursos que incluyen información de experiencias, sensibilizaciones en los lineamientos y modalidades de contratación de bienes y servicios TIC, servicios de conectividad pública, talleres y cursos que permitan aprovechar, reutilizar y optimizar la eficiencia de los procesos internos con el fin de mejorar los servicios que ofrecen a los ciudadanos.  </t>
  </si>
  <si>
    <t>Con la estructuración del centro se centralizarán las actividades administrativas y de soporte en tecnologías de la información y las comunicaciones que se encuentren distribuidas y/o duplicadas en las distintas entidades distritales de tal manera que se puedan generar eficiencias administrativas, enfocar los esfuerzos y aprovechar las ventajas de la tecnología sin generar reprocesos o sobre costos en las entidades.</t>
  </si>
  <si>
    <t>Se calcula a través de la suma de los porcentajes ejecutados de avance  de las actividades para la implementación de la estrategia de centro de recursos TI compartido, teniendo en cuenta la programación realizada en el plan de acción del libro plan de desarrollo para la vigencia más el avance obtenido de la vigencia anterior.</t>
  </si>
  <si>
    <t xml:space="preserve">(Sumatoria porcentaje ejecutado de las actividades para la implementación del centro de recursos TI compartido/ Sumatoria porcentaje programado de las actividades para la implementación del centro de recursos  TI compartido para la vigencia) * porcentaje de la meta programada para la vigencia + porcentaje ejecutado de la meta vigencia anterior. </t>
  </si>
  <si>
    <t>Porcentaje ejecutado de las actividades para la implementación del centro de recursos TI compartido</t>
  </si>
  <si>
    <t>Porcentaje programado de las actividades para la implementación del centro de recursos TI compartido</t>
  </si>
  <si>
    <t>Informe parcial de avance del centro de recursos de TI compartido</t>
  </si>
  <si>
    <t>Informe Final del centro de recursos de TI compartido</t>
  </si>
  <si>
    <t>PD134A</t>
  </si>
  <si>
    <t>7872_2</t>
  </si>
  <si>
    <t>2. Liderar 100 porciento  la formulación, sensibilización y apropiación de la política pública de Bogotá Territorio Inteligente</t>
  </si>
  <si>
    <t>Liderar 100 porciento  la formulación, sensibilización y apropiación de la política pública de Bogotá Territorio Inteligente</t>
  </si>
  <si>
    <t xml:space="preserve">PD_Meta Proyecto: 2. Liderar 100 porciento  la formulación, sensibilización y apropiación de la política pública de Bogotá Territorio Inteligente;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</si>
  <si>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Se calcula a través de la suma de  porcentajes ejecutados de avance de las actividades para la formulación, sensibilización y apropiación de la Política Publica Territorio Inteligente, teniendo en cuenta la programación realizada en el plan de acción del libro plan de desarrollo para la vigencia más el avance obtenido de la vigencia anterior.</t>
  </si>
  <si>
    <t xml:space="preserve">(Sumatoria porcentaje ejecutado de las actividades para la formulación, sensibilización y apropiación de la Política Publica Territorio Inteligente/ porcentaje programado de las actividades para la formulación, sensibilización y apropiación de la Política Publica Territorio Inteligente para la vigencia) *porcentaje de la meta programada para la vigencia + porcentaje ejecutado de la meta vigencia anterior. </t>
  </si>
  <si>
    <t>Porcentaje ejecutado de las actividades para la formulación, sensibilización y apropiación de la Política Publica Territorio Inteligente</t>
  </si>
  <si>
    <t>Porcentaje programado de las actividades para la formulación, sensibilización y apropiación de la Política Publica Territorio Inteligente</t>
  </si>
  <si>
    <t>PD138</t>
  </si>
  <si>
    <t>7872_6</t>
  </si>
  <si>
    <t>2. Contar con servicios digitales que atiendan las necesidades de los grupos de interés</t>
  </si>
  <si>
    <t>Roberto Diazgranados Diaz</t>
  </si>
  <si>
    <t xml:space="preserve">Jefe de Oficina de las tecnologías y comunicaciones </t>
  </si>
  <si>
    <t>Fanny Gonzalez</t>
  </si>
  <si>
    <t>6. Implementar 100 porciento el Modelo de Seguridad y Privacidad de la Información (MSPI) en la Secretaria General de la Alcaldia Mayor de Bogota</t>
  </si>
  <si>
    <t>Implementar 100 porciento el Modelo de Seguridad y Privacidad de la Información (MSPI) en la Secretaria General de la Alcaldia Mayor de Bogota</t>
  </si>
  <si>
    <t xml:space="preserve">PD_Meta Proyecto: 6. Implementar 100 porciento el Modelo de Seguridad y Privacidad de la Información (MSPI) en la Secretaria General de la Alcaldia Mayor de Bogota;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</si>
  <si>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 xml:space="preserve">La programación se realiza de acuerdo a las actividades programadas por el oficial de seguridad y aprobadas por el jefe de la OTIC </t>
  </si>
  <si>
    <t>La meta busca evidenciar las acciones para la implementación del Modelo de Seguridad y Privacidad de la Información - MSPI, definido por Mintic, el cual imparte lineamientos en materia de implementación y adopción de buenas prácticas, para que la Secretaria general incorpore la seguridad de la información en sus trámites, servicios, sistemas de información, infraestructura y en general, en todos los activos de información, con el fin de preservar la confidencialidad, integridad, disponibilidad y privacidad de los datos, constituyéndose en un habilitador para la implementación de la Política de Gobierno Digital.</t>
  </si>
  <si>
    <t>El  Modelo de Seguridad y Privacidad de la información (MSPI) implementado, conduce a la preservación de la confidencialidad, integridad, disponibilidad de la información, permitiendo garantizar la privacidad de los datos,mediante la aplicación de un proceso de gestión del riesgo, brindando confianza a las partes interesadas.</t>
  </si>
  <si>
    <t>Se calcula a través de la suma del porcentajes ejecutados de avance  de las actividades para la implementación del Modelo de Seguridad y Privacidad de la Información (MSPI) en la Secretaria General de la Alcaldía Mayor de Bogotá, teniendo en cuenta la programación realizada en el plan de acción del libro plan de desarrollo para la vigencia más el avance obtenido de la vigencia anterior.</t>
  </si>
  <si>
    <t>(Sumatoria porcentaje ejecutado de las actividades para la implementación del Modelo de Seguridad y Privacidad de la Información (MSPI) en la Secretaria General de la Alcaldía Mayor de Bogotá/ porcentaje programado de las actividades para la implementación del Modelo de Seguridad y Privacidad de la Información (MSPI) en la Secretaria General de la Alcaldía Mayor de Bogotá para la vigencia) *porcentaje de la meta programada para la vigencia + porcentaje ejecutado de la meta vigencia anterior.</t>
  </si>
  <si>
    <t>Porcentaje ejecutado de las actividades para la implementación del Modelo de Seguridad y Privacidad de la Información (MSPI) en la Secretaria General de la Alcaldía Mayor de Bogotá</t>
  </si>
  <si>
    <t>Porcentaje programado de las actividades para la implementación del Modelo de Seguridad y Privacidad de la Información (MSPI) en la Secretaria General de la Alcaldía Mayor de Bogotá</t>
  </si>
  <si>
    <t xml:space="preserve">Informe parcial de avance de las etapas precontractuales de los  procesos de infraestructura de seguridad de la información
informe parcial de avance de la gestión y mantenimiento del modelo de seguridad y privacidad de la información </t>
  </si>
  <si>
    <t>informe parcial de avance de las etapas precontractuales de los  procesos de infraestructura de seguridad de la información
informe parcial de avance de la gestión y mantenimiento del modelo de seguridad y privacidad de la información</t>
  </si>
  <si>
    <t>1. informe parcial de avance de las etapas precontractuales de los  procesos de infraestructura de seguridad de la información
informe parcial de avance de la gestión y mantenimiento del modelo de seguridad y privacidad de la información</t>
  </si>
  <si>
    <t>1. informe final de las etapas precontractuales de los  procesos de infraestructura de seguridad de la información
informe final de la gestión y mantenimiento del modelo de seguridad y privacidad de la información</t>
  </si>
  <si>
    <t>PD139</t>
  </si>
  <si>
    <t>7872_7</t>
  </si>
  <si>
    <t>7. Mantener una plataforma tecnológica y de redes de la SG actualizada.</t>
  </si>
  <si>
    <t>Mantener una plataforma tecnológica y de redes de la SG actualizada.</t>
  </si>
  <si>
    <t>22.1. Número de plataformas tecnológicas y de redes de la Secretaria General actualizadas.</t>
  </si>
  <si>
    <t xml:space="preserve">PD_PMR: 22.1. Número de plataformas tecnológicas y de redes de la Secretaria General actualizadas.; PD_Meta Proyecto: 7. Mantener una plataforma tecnológica y de redes de la SG actualizada.; PD_Objetivo de Desarrollo Sostenible: 9. Industria, innovación e infraestructura; PD_Código y denominación Meta ODS: 9.C Aumentar significativamente el acceso a TIC y esforzarse por proporcionar acceso universal y asequible a Internet en los países menos adelantados de aquí a 2020.; </t>
  </si>
  <si>
    <t xml:space="preserve">La programación se realiza de acuerdo a las actividades programadas por el lider del grupo de infraestructura  y aprobadas por el jefe de la OTIC </t>
  </si>
  <si>
    <t>Esta meta está orientada al mantenimiento y actualización de la plataforma tecnológica y de redes de la entidad, teniendo en cuenta que, la Oficina TIC  busca proveer a la Secretaria General servicios digitales que atiendan las necesidades de los grupos de interés, con información oportuna y de calidad para la toma de decisiones, con el fin de garantizar un rendimiento adecuado de la plataforma.</t>
  </si>
  <si>
    <t>Lograr mantener la plataforma tecnologica y de redes actualizada para el normal funcionamiento en la Secretaria General.</t>
  </si>
  <si>
    <t>Se calcula a través de la suma del porcentajes ejecutados de avance  de las actividades para el mantenimiento de la plataforma tecnológica y de redes de la SG actualizada,* magnitud de la meta programada para la vigencia teniendo en cuenta la programación realizada en el plan de acción del libro plan de desarrollo para la vigencia.</t>
  </si>
  <si>
    <t>(Sumatoria porcentaje de las actividades ejecutadas de la plataforma tecnológica y de redes de la SG actualizada al corte/ sumatoria de las actividades programadas de la plataforma tecnológica y de redes de la SG actualizada para la vigencia) * magnitud de la meta programada para la vigencia </t>
  </si>
  <si>
    <t>Porcentaje de las actividades ejecutadas de la plataforma tecnológica y de redes de la SG actualizada</t>
  </si>
  <si>
    <t>Porcentaje de las actividades programadas para el mantenimiento de la  plataforma tecnológica y de redes de la SG actualizada</t>
  </si>
  <si>
    <t>1.informe parcial de avance de las etapas precontractuales de los  procesos de infraestructura que permiten actualizar o ampliar los servicios tecnológicos 
2. informe parcial de avance actividades realizadas para brindar mantenimiento y  soporte a sistemas de información, sitios y paginas web de la Secretaria General, originadas por requerimientos de usuario funcionales.
3. informe parcial de avance actividades para la   implementación de nuevas funcionalidades y/o nuevos sistemas de información, sitios y paginas web de la Secretaria General 
4.Informe parcial de avance de la gestión  de  actualización y/o seguimiento del plan estratégico de Tecnología de la información y las comunicaciones PETI y de la estrategia de uso y apropiación de TI que aportan a fortalecer la gobernabilidad de TI en la Secretaria General.</t>
  </si>
  <si>
    <t>1,informe parcial de avance de las etapas precontractuales de los  procesos de infraestructura que permiten actualizar o ampliar los servicios tecnológicos 
2. informe parcial de avance actividades realizadas para brindar mantenimiento y  soporte a sistemas de información, sitios y paginas web de la Secretaria General.
3.  informe parcial de avance actividades para la   implementación de nuevas funcionalidades y/o nuevos sistemas de información, sitios y paginas web de la Secretaria General 
4.Informe parcial de avance de la gestión  de  actualización y/o seguimiento del plan estratégico de Tecnología de la información y las comunicaciones PETI y de la estrategia de u so y apropiación de TI que aportan a fortalecer la gobernabilidad de TI en la Secretaria General.</t>
  </si>
  <si>
    <t>1.informe parcial de avance de las etapas precontractuales de los  procesos de infraestructura que permiten actualizar o ampliar los servicios tecnológicos
2. informe parcial de avance actividades realizadas para brindar mantenimiento y  soporte a sistemas de información, sitios y paginas web de la Secretaria General.
3.informe parcial de avance actividades para la   implementación de nuevas funcionalidades y/o nuevos sistemas de información, sitios y paginas web de la Secretaria General 
4.Informe  parcial de avance de la gestión  de  actualización y/o seguimiento del plan estratégico de Tecnología de la información y las comunicaciones PETI y de la estrategia de uso y apropiación de TI  que aportan a fortalecer la gobernabilidad de TI en la Secretaria General.</t>
  </si>
  <si>
    <t>1.informe parcial de avance de las etapas precontractuales de los  procesos de infraestructura que permiten actualizar o ampliar los servicios tecnológicos.
2. informe parcial de avance actividades realizadas para brindar mantenimiento y  soporte a sistemas de información, sitios y paginas web de la Secretaria General
3.  informe parcial de avance actividades para la   implementación de nuevas funcionalidades y/o nuevos sistemas de información, sitios y paginas web de la Secretaria General .
4.Informe parcial  de avance de la gestión  de  actualización y/o seguimiento del plan estratégico de Tecnología de la información y las comunicaciones PETI y de la estrategia de uso y apropiación de TI  que aportan a fortalecer la gobernabilidad de TI en la Secretaria General.</t>
  </si>
  <si>
    <t>1. informe final de las etapas precontractuales de los  procesos de infraestructura que permiten actualizar o ampliar los servicios tecnológicos.
2. informe final actividades realizadas para brindar mantenimiento y  soporte a sistemas de información, sitios y paginas web de la Secretaria General.
3. informe final de avance actividades para la   implementación de nuevas funcionalidades y/o nuevos sistemas de información, sitios y paginas web de la Secretaria General 
4. Informe  final de la gestión  de  actualización y/o seguimiento del plan estratégico de Tecnología de la información y las comunicaciones PETI y de la estrategia de uso y apropiación de TI  que aportan a fortalecer la gobernabilidad de TI en la Secretaria General.</t>
  </si>
  <si>
    <t>PD140</t>
  </si>
  <si>
    <t>7872_MGA_1</t>
  </si>
  <si>
    <t>Mediante este indicador se busca Contar con un informe consolidado que de cuenta de las diferentes acciones que adelanta la Alta Consejería Distrital de TIC, para promover la implementación de la estrategia de gobierno digital.</t>
  </si>
  <si>
    <t>La estrategia de gobierno digital está orientada a la consolidación de una administración pública de calidad, eficiente, colaborativa y transparente, orientada a la maximización del valor público, a la promoción de la participación incidente y al logro de los objetivos misionales, mediante el uso intensivo de las TIC y así lograr la consolidación de un gobierno abierto para la ciudad.</t>
  </si>
  <si>
    <t>Informes de gestión Alta Consejería Distrital de TIC</t>
  </si>
  <si>
    <t>Se calcula a través de la suma de informes elaborados del monitoreo y seguimiento de la Estrategia de Gobierno digital.
Contempla el reporte de la actividades realizadas durante cada vigencia por las metas 1 a la 5 del proyecto de Inversión.</t>
  </si>
  <si>
    <t>Sumatoria de los informes de monitoreo y seguimiento a la implementación de la estrategia de Gobierno Digital realizados</t>
  </si>
  <si>
    <t>Numero de informes de monitoreo y seguimiento a la implementación de la estrategia de Gobierno Digital realizados</t>
  </si>
  <si>
    <t>Informe final de monitoreo y seguimiento a la implementación de la estrategia de gobierno digital</t>
  </si>
  <si>
    <t>PD141</t>
  </si>
  <si>
    <t>7872_MGA_2</t>
  </si>
  <si>
    <t>Servicios de Información para la implementación de la Estrategia de Gobierno digital</t>
  </si>
  <si>
    <t>Herramientas tecnológicas de Gobierno digital  implementadas</t>
  </si>
  <si>
    <t>2.1. Servicios de Información para la implementación de la Estrategia de Gobierno digital</t>
  </si>
  <si>
    <t>2.1.1. Herramientas tecnológicas de Gobierno digital  implementadas</t>
  </si>
  <si>
    <t xml:space="preserve">PD_producto MGA: 2.1. Servicios de Información para la implementación de la Estrategia de Gobierno digital; PD_ID producto MGA: 2.1.1. Herramientas tecnológicas de Gobierno digital  implementadas; </t>
  </si>
  <si>
    <t>Mediante esta indicador, se busca implementar herramientas (Hardware y/o software)  que permitan la mejora de los servicios TI orientados  a los grupos de interés de las diferentes dependencias de la Secretaria General.</t>
  </si>
  <si>
    <t>Implementación de la estrategia de gobierno Digital en la Secretaria General.</t>
  </si>
  <si>
    <t>Se calcula a través de la suma de herramientas (Hardware y/o software) implementadas en la Secretaría General</t>
  </si>
  <si>
    <t>Sumatoria de Herramientas tecnológicas de Gobierno digital  implementadas</t>
  </si>
  <si>
    <t>Número Herramientas tecnológicas de Gobierno digital  implementadas</t>
  </si>
  <si>
    <t>Informe  parcial de avance de las acciones que den cuenta  de la implementación de herramientas tecnológicas de Gobierno Digital en la Secretaria General</t>
  </si>
  <si>
    <t> </t>
  </si>
  <si>
    <t>Informe parcial de avance de las acciones que den cuenta  de la implementación de herramientas tecnológicas de Gobierno Digital en la Secretaria General</t>
  </si>
  <si>
    <t>Informe final de las acciones que den cuenta  de la implementación de herramientas tecnológicas de Gobierno Digital en la Secretaria General</t>
  </si>
  <si>
    <t>PD142</t>
  </si>
  <si>
    <t>7872_MGA_3</t>
  </si>
  <si>
    <t>Consolidar los avances de las metas de proyecto de inversión que apunten a la implementación de la estrategia de gobierno digital</t>
  </si>
  <si>
    <t>Informes de seguimiento de las metas del proyecto de inversión que apuntan a la implementación de la Estrategia de Gobierno digital realizados</t>
  </si>
  <si>
    <t xml:space="preserve">PD_Gestion MGA: Consolidar los avances de las metas de proyecto de inversión que apunten a la implementación de la estrategia de gobierno digital; </t>
  </si>
  <si>
    <t>Contar con un informe consolidado con los diferentes logros y avances que a través del proyecto de inversión 7872 Transformación Digital y Gestión Tic,  den cuenta de la implementación de la estrategia de gobierno digital.</t>
  </si>
  <si>
    <t>Se calcula a través de la suma de informes elaborados con el seguimiento de las metas del proyecto de inversión 7872 Transformación Digital y Gestión TIC que apuntan a la implementación de la Estrategia de Gobierno digital realizados.
Contempla el reporte de las actividades realizadas en la vigencia por las siete metas del proyecto de inversión 7872.</t>
  </si>
  <si>
    <t>Sumatoria de Informes de seguimiento de las metas del proyecto de inversión que apuntan a la implementación de la Estrategia de Gobierno digital realizados</t>
  </si>
  <si>
    <t>Número de Informes de seguimiento de las metas del proyecto de inversión que apuntan a la implementación de la Estrategia de Gobierno digital realizados</t>
  </si>
  <si>
    <t>Informe de seguimiento de las metas del proyecto de inversión que den cuenta de la implementación de la estrategia de gobierno digital</t>
  </si>
  <si>
    <t>Informe final de seguimiento de las metas del proyecto de inversión que den cuenta de la implementación de la estrategia de gobierno digital</t>
  </si>
  <si>
    <t>PD160</t>
  </si>
  <si>
    <t>Incrementar la capacidad institucional para atender con eficiencia los retos de su misionalidad en el Distrito.</t>
  </si>
  <si>
    <t>1. Gestionar de manera eficiente los recursos para apoyar la misionalidad de la Entidad.</t>
  </si>
  <si>
    <t>Fortalecimiento de la Capacidad Institucional de la Secretaría General</t>
  </si>
  <si>
    <t>Yaneth Suarez Acero</t>
  </si>
  <si>
    <t>Marcela Manrique Castro</t>
  </si>
  <si>
    <t>Directora Administrativa y Financiera</t>
  </si>
  <si>
    <t>Jenny Alexandra Triana Casallas</t>
  </si>
  <si>
    <t>Nancy Montero</t>
  </si>
  <si>
    <t>499. Dotar e intervenir la infraestructura de las sedes de la Secretaría General de la Alcaldía Mayor de Bogotá.</t>
  </si>
  <si>
    <t>547. Porcentaje de Cronograma de intervenciones de infraestructura ejecutado.</t>
  </si>
  <si>
    <t>547. Porcentaje de cronograma de intervenciones de infraestructura ejecutado.</t>
  </si>
  <si>
    <t xml:space="preserve">PD_Meta Sectorial: 499. Dotar e intervenir la infraestructura de las sedes de la Secretaría General de la Alcaldía Mayor de Bogotá.; PD_Indicador Meta sector: 547. Porcentaje de cronograma de intervenciones de infraestructura ejecutado.; </t>
  </si>
  <si>
    <t xml:space="preserve">El indicador mide el cumplimiento del cronograma que incluye las actividades gestión ambiental: para prevenir, mitigar, corregir, o compensar los impactos e intervenciones de infraestructura y aquellas necesarias para garantizar el funcionamiento en condiciones de accesibilidad, integridad y seguridad en las sedes de la Secretaría General. </t>
  </si>
  <si>
    <t xml:space="preserve">Dar cumplimiento a los lineamientos, asi como buenas prácticas contempladas en el PIGA y otros documentos ambientales. De la misma manera, los mantenimientos que se ejecuten en las diferentes sedes, propenden por la seguridad de los servidores públicos, colaboradores y visitantes, evitando que se produzcan accidentes por desperfectos en equipos, desprendimientos o caída de elementos; así como evitar el deterioro de los bienes muebles e inmuebles de la entidad. </t>
  </si>
  <si>
    <t xml:space="preserve">Se calcula a través de la sumatoria del avance de las actividades establecidas en el plan de trabajo interno de las intervenciones de infraestructura y del plan de acción PIGA para la vigencia . </t>
  </si>
  <si>
    <t>Sumatoria del porcentaje de avance en la ejecución del cronograma de intervenciones de infraestructura al corte/ porcentaje programado del cronograma de intervenciones de infraestructura de  la vigencia*100</t>
  </si>
  <si>
    <t>Porcentaje de avance en la ejecución del cronograma de intervenciones de infraestructura</t>
  </si>
  <si>
    <t xml:space="preserve">Porcentaje programado del cronograma de intervenciones de infraestructura 	</t>
  </si>
  <si>
    <t>Se realizó actualización en la hoja de vida de metas e indicadores, según memorando Nro. 3-2023-26383 del 29/09/2023 del proyecto de inversión, en atención al memorando Nro. 3-2023-24140  del 01/09/2023"Orientaciones para la revisión y/o actualización de las hojas de vida de metas e indicadores en libro Plan de Desarrollo".</t>
  </si>
  <si>
    <t xml:space="preserve">Programación de actividades de mantenimiento, procesos de obra, actividades PIGA y adquisiciones asociadas. </t>
  </si>
  <si>
    <t xml:space="preserve">Informe de actividades gestión ambiental e infraestructura </t>
  </si>
  <si>
    <t xml:space="preserve">Informe final de actividades gestión ambiental e infraestructura </t>
  </si>
  <si>
    <t>7873_1</t>
  </si>
  <si>
    <t xml:space="preserve">1. Gestionar de manera eficiente los recursos para apoyar la misionalidad de la Entidad.
2. Fortalecer la planeación institucional de la Entidad de acuerdo con las necesidades y nuevas realidades, soportada en un esquema de medición, seguimiento y mejora continua.
</t>
  </si>
  <si>
    <t xml:space="preserve">Dirección Administrativa y Financiera
Subsecretaría Corporativa
Oficina Asesora de Planeación
Subdirección de Gestión Documental
</t>
  </si>
  <si>
    <t>PD161</t>
  </si>
  <si>
    <t>7873_MGA_1</t>
  </si>
  <si>
    <t>1.2. Documentos de lineamientos técnicos</t>
  </si>
  <si>
    <t>1.2.1 Documentos de lineamientos técnicos realizados</t>
  </si>
  <si>
    <t xml:space="preserve">PD_producto MGA: 1.2. Documentos de lineamientos técnicos; PD_ID producto MGA: 1.2.1 Documentos de lineamientos técnicos realizados; </t>
  </si>
  <si>
    <t>Generar lineamientos y documentos técnicos que propendan por la optimización, seguimiento y/o control de los recursos, reducción de tiempos o fortalecimiento de los procesos.</t>
  </si>
  <si>
    <t xml:space="preserve">Gestionar oportunamente los requerimientos de adquisición de bienes y servicios; disponer en todas las sedes los servicios necesarios para su operación; apoyar oportunamente el análisis, trámite y solución de los asuntos de carácter jurídico; y agilizar y/o mejorar todos los demás proceso y procedimientos de apoyo que optimicen la misionalidad de la Entidad.  </t>
  </si>
  <si>
    <t>Número de documentos y/o procedimientos producidos o ajustados frente a los programados</t>
  </si>
  <si>
    <t>Suma de documentos y/o procedimientos producidos o ajustados</t>
  </si>
  <si>
    <t>Documentos y/o procedimientos producidos o ajustados</t>
  </si>
  <si>
    <t xml:space="preserve">Documento y/o procedimiento producido o ajustado. </t>
  </si>
  <si>
    <t>Informe de Austeridad del Gasto de la Secretaría General.
Plan de Austeridad del Gasto Secretaría General Vigencia 2024</t>
  </si>
  <si>
    <t xml:space="preserve">Manual de contratación (actualización) </t>
  </si>
  <si>
    <t>PD162</t>
  </si>
  <si>
    <t>7873_MGA_2</t>
  </si>
  <si>
    <t>2. Fortalecer la planeación institucional de la Entidad de acuerdo con las necesidades y nuevas realidades, soportada en un esquema de medición, seguimiento y mejora continua.</t>
  </si>
  <si>
    <t>Doris Bibiana Cardozo Peña</t>
  </si>
  <si>
    <t>Documentos de planeación realizados</t>
  </si>
  <si>
    <t>2.1. Documentos de planeación</t>
  </si>
  <si>
    <t>2.1.1 Documentos de planeación realizados</t>
  </si>
  <si>
    <t xml:space="preserve">PD_producto MGA: 2.1. Documentos de planeación; PD_ID producto MGA: 2.1.1 Documentos de planeación realizados; </t>
  </si>
  <si>
    <t>Este indicador de producto mide la cantidad de documentos que se elaboran para la programación, el monitoreo o el seguimiento de la planeación institucional en los siguientes temas:
Plan Estratégico.
Plan de Acción Institucional.
Plan Anticorrupción y de Atención al Ciudadano.
Plan Institucional de Participación Ciudadana.
Se contabilizara como documento de planeación realizados los informes de seguimiento de los planes enunciados, los cuales deben ser publicados antes del 31 de enero de la siguiente vigencia.
Nota: para la vigencia 2020 se contabilizaran como documentos de planeación realizados el documento de Plan Estratégico 2020 - 2024 y la formulación del Plan de Acción institucional.</t>
  </si>
  <si>
    <t xml:space="preserve">Un equipo directivo informado que pueda tomar decisiones oportunas para el uso efectivo de los recursos y el cumplimiento de las apuestas institucionales.
Mejoramiento del desempeño institucional y la relación con nuestros grupos de valor a partir de la implementación del Modelo Integrado de Planeación y Gestión.
Ciudadanía y organismos de control Informados sobre el cumplimiento de las apuestas institucionales.
 </t>
  </si>
  <si>
    <t>Se calcula mediante la suma de los documentos de planeación  realizados, los informes de seguimiento de los planes, programación realizada formato 1006 "Programación y seguimiento a Metas e indicadores del plan de desarrollo" para la vigencia.</t>
  </si>
  <si>
    <t>Sumatoria de documentos de planeación realizados</t>
  </si>
  <si>
    <t>• Programa de Transparencia y Ética Pública - PTEP 2024.</t>
  </si>
  <si>
    <t>• Documento de seguimiento al Plan de ajuste y sostenibilidad del Modelo Integrado de Planeación y Gestión.</t>
  </si>
  <si>
    <t>7873_2</t>
  </si>
  <si>
    <t>2. Fortalecer la planeación institucional de la Entidad de acuerdo con las necesidades y nuevas real</t>
  </si>
  <si>
    <t>PD163</t>
  </si>
  <si>
    <t>7873_MGA_3</t>
  </si>
  <si>
    <t>Sedes adecuadas</t>
  </si>
  <si>
    <t>1.3. Sedes adecuadas</t>
  </si>
  <si>
    <t>1.3.1 Sedes adecuadas</t>
  </si>
  <si>
    <t xml:space="preserve">PD_producto MGA: 1.3. Sedes adecuadas; PD_ID producto MGA: 1.3.1 Sedes adecuadas; </t>
  </si>
  <si>
    <t>Se ajustó la programación frente a la contenida en el documento técnico</t>
  </si>
  <si>
    <t>El indicador mide las sedes adecuadas de conformidad con los lineamientos técnicos y de acuerdo a las necesidades de la Secretaría General.
Nota. Se podrá reportar durante el cuatrienio las mismas sedes siempre y cuando las adecuaciones ejecutadas sean diferentes.</t>
  </si>
  <si>
    <t>Reducir riesgos como limitaciones de los inmuebles para prestar adecuadamente los servicios para los que están destinados; la prestación de los servicios de la Entidad de manera inadecuada o insuficiente; la posible afectación de la integridad de bienes y/o acervo documental de la Entidad.</t>
  </si>
  <si>
    <t>Informe de ejecución de proyecto</t>
  </si>
  <si>
    <t>El indicador mide a través de la sumatoria de las sedes adecuadas programadas para la vigencia
 Se podrá reportar durante el cuatrienio las misma sedes siempre y cuando las adecuaciones ejecutadas sean diferentes</t>
  </si>
  <si>
    <t>Sumatoria de sedes adecuadas</t>
  </si>
  <si>
    <t>Número de sedes adecuadas</t>
  </si>
  <si>
    <t>Informe de Gestión de Adecuación de Sedes</t>
  </si>
  <si>
    <t>PD164</t>
  </si>
  <si>
    <t>7873_MGA_4</t>
  </si>
  <si>
    <t>Subdirectora de Gestión Documental</t>
  </si>
  <si>
    <t>Sistema de gestión documental implementado</t>
  </si>
  <si>
    <t>1.1. Servicio de gestión documental</t>
  </si>
  <si>
    <t>1.1.1. Sistema de gestión documental implementado</t>
  </si>
  <si>
    <t xml:space="preserve">PD_producto MGA: 1.1. Servicio de gestión documental; PD_ID producto MGA: 1.1.1. Sistema de gestión documental implementado; </t>
  </si>
  <si>
    <t>Ajustado conforme con el Documento Técnico del Proyecto</t>
  </si>
  <si>
    <t>"Está asociado al desarrollo de actividades que le permitan a la entidad el cumplimiento de los lineamientos establecidos para la gestión documental y la implementación del Sistema de Gestión Documental.
Teniendo en cuenta la dimensión y necesidades presupuestales para la implementación del Sistema de Gestión Documental, la Secretaría General y en particular para la planeación, ejecución, seguimiento y reporte del proyecto 7873 en lo relacionado con el presente indicador, entiende como primera fase de implementación del Sistema de Gestión documental, la implementación de lo programado en la Política de Gestión Documental.
En ese sentido, la magnitud del 2020 al 2024 será medida a partir de la  implementación de la Política de Gestión Documental.</t>
  </si>
  <si>
    <t>Conservación de la memoria historica documental de la Secretaría General para garantizar la preservación, acceso y consulta por parte de los ciudadanos y demás partes interesadas.</t>
  </si>
  <si>
    <t>Informe de Gestión</t>
  </si>
  <si>
    <t>Se mide a partir de la sumatoria de los avances que se realicen para la implementación de la primera fase del Sistema de Gestión
Documental es decir,  a través del Plan de trabajo para la implementación  de la política de gestión para la vigencia. 
 El porcentaje programado tendrá el mismo peso independientemente del número de actividades. 
El porcentaje de avance reportado se calculará de acuerdo con el número de actividades realizadas que fueron programadas para el corte</t>
  </si>
  <si>
    <t>Sumatoria del avance de la implementación del sistema de gestión documental.</t>
  </si>
  <si>
    <t>Avance de la implementación del sistema de gestión documental</t>
  </si>
  <si>
    <t>Plan de trabajo para la implementación del sistema de Gestión Documental -vigencia 2024</t>
  </si>
  <si>
    <t>Informe de avance de la gestión implementación del sistema de gestión documental (proyecto 7873)</t>
  </si>
  <si>
    <t>Informe final de la gestión implementación del sistema de gestión documental (proyecto 7873)</t>
  </si>
  <si>
    <t>PD165</t>
  </si>
  <si>
    <t>7873_MGA_5</t>
  </si>
  <si>
    <t>Sedes mantenidas</t>
  </si>
  <si>
    <t>1.4. Sedes mantenidas</t>
  </si>
  <si>
    <t>1.4.1 Sedes mantenidas</t>
  </si>
  <si>
    <t xml:space="preserve">PD_producto MGA: 1.4. Sedes mantenidas; PD_ID producto MGA: 1.4.1 Sedes mantenidas; </t>
  </si>
  <si>
    <t>El indicador mide la cantidad de Sedes de la Secretaría General, en las que se adelantan actividades de mantenimiento a la infraestructura para prevenir, mitigar, corregir, o compensar los impactos negativos.</t>
  </si>
  <si>
    <t>Contar con sedes que cumplen con los lineamientos y buenas prácticas contempladas en el PIGA u otros documentos ambientales. Así mismo, que a partir de los mantenimientos que se ejecuten en las mismas, cumplan con las condiciones propicias para garantizar la seguridad de los servidores públicos, colaboradores y visitantes, evitando que se produzcan accidentes por desperfectos en equipos, desprendimientos o caída de elementos; así como su deterioro.</t>
  </si>
  <si>
    <t>Se calcula mediante la sumatoria  de sedes en las que se han adelantado actividades de mantenimiento como mínimo en una ocasión durante la vigencia. 
Adicionalmente, se realizan los reportes descriptivos (cualitativos) debido a que se continúa con las actividades de mantenimiento en las sedes, así ya se hayan reportado como sedes mantenidas.</t>
  </si>
  <si>
    <t>Número de sedes mantenidas</t>
  </si>
  <si>
    <t xml:space="preserve">Informe de Gestión trimestral sedes mantenidas </t>
  </si>
  <si>
    <t xml:space="preserve">Informe de Gestión final sedes mantenidas </t>
  </si>
  <si>
    <t>PD166</t>
  </si>
  <si>
    <t>7873_3</t>
  </si>
  <si>
    <t>3. Adelantar 100 porciento de la gestión necesaria para el mejoramiento de las sedes priorizadas</t>
  </si>
  <si>
    <t>Adelantar 100 porciento de la gestión necesaria para el mejoramiento de las sedes priorizadas</t>
  </si>
  <si>
    <t xml:space="preserve">PD_Meta Proyecto: 3. Adelantar 100 porciento de la gestión necesaria para el mejoramiento de las sedes priorizadas; PD_Objetivo de Desarrollo Sostenible: 16. Paz, justicia e instituciones sólidas; PD_Código y denominación Meta ODS: 16.6 Crear a todos los niveles instituciones eficaces y transparentes que rindan cuentas.; </t>
  </si>
  <si>
    <t>A través del presente indicador se mide la gestión realizada por la Secretaría General para la estructuración y radicación de los procesos contractuales con la finalidad de realizar el mejoramiento de las sedes priorizadas.</t>
  </si>
  <si>
    <t>Se calcula a través de la sumatoria del avance de las actividades establecidas en el plan de trabajo interno para la vigencia.</t>
  </si>
  <si>
    <t xml:space="preserve">(Sumatoria de porcentaje de actividades ejecutadas de la gestión necesaria para el mejoramiento de las sedes priorizadas al corte / porcentaje de las actividades programadas de la gestión necesaria para el mejoramiento de las sedes priorizadas para la vigencia) * magnitud de la meta programada para la vigencia </t>
  </si>
  <si>
    <t>Porcentaje de actividades ejecutadas de la gestión necesaria para el mejoramiento de las sedes priorizadas</t>
  </si>
  <si>
    <t xml:space="preserve">Porcentaje de las actividades programadas de la gestión necesaria para el mejoramiento de las sedes priorizadas </t>
  </si>
  <si>
    <t>Cronograma de ejecución para adelantar 100 Porciento de la Gestión necesaria para el mejoramiento de las Sedes Priorizadas en 2024.</t>
  </si>
  <si>
    <t>Soportes de Radicación de los documentos precontractuales de la contratación viabilizada, en la Dirección de Contratación.</t>
  </si>
  <si>
    <t>PD167</t>
  </si>
  <si>
    <t>7873_5</t>
  </si>
  <si>
    <t>5. Cumplir 100 porciento la formulación, seguimiento y el control de la planeación estratégica de la entidad</t>
  </si>
  <si>
    <t>Cumplir 100 porciento la formulación, seguimiento y el control de la planeación estratégica de la entidad</t>
  </si>
  <si>
    <t xml:space="preserve">PD_Meta Proyecto: 5. Cumplir 100 porciento la formulación, seguimiento y el control de la planeación estratégica de la entidad; PD_Objetivo de Desarrollo Sostenible: 16. Paz, justicia e instituciones sólidas; PD_Código y denominación Meta ODS: 16.6 Crear a todos los niveles instituciones eficaces y transparentes que rindan cuentas.; </t>
  </si>
  <si>
    <t>Esta meta mide la formulación, el monitoreo y el seguimiento de la planeación institucional en temas relacionados con: Plan Distrital de Desarrollo, Plan Estratégico, Plan de Acción Institucional, Plan de Adecuación del Modelo Integrado de Planeación y Gestión, Plan Anticorrupción y de Atención al Ciudadano, Plan de Participación Ciudadana, Anteproyecto Presupuestal, Ejecución presupuestal por proyectos de inversión. Estas acciones implican procesar, generar y analizar información cuantitativa y cualitativa.
Adicionalmente, mide las acciones que se realizan para el fortalecimiento del Sistema de Control Interno.</t>
  </si>
  <si>
    <t>Se medirá mediante la sumatoria del los porcentajes ejecutados de las  actividades asociadas a la planeación estratégica,  teniendo encuentra la programación realizada formato 1006 "Programación y seguimiento a Metas e indicadores del plan de desarrollo" para la vigencia.</t>
  </si>
  <si>
    <t xml:space="preserve">(Sumatoria de porcentaje de actividades ejecutadas en la formulación, seguimiento y el control de la planeación estratégica de la entidad al corte / porcentaje de las actividades programadas en la formulación, seguimiento y el control de la planeación estratégica de la entidad para la vigencia) * magnitud de la meta programada para la vigencia </t>
  </si>
  <si>
    <t>Porcentaje de actividades ejecutadas en la formulación, seguimiento y el control de la planeación estratégica de la entidad</t>
  </si>
  <si>
    <t>Porcentaje de las actividades programadas en la formulación, seguimiento y el control de la planeación estratégica de la entidad</t>
  </si>
  <si>
    <t>Reportes Diseño y monitoreo
• Diagnóstico SPI_ corte 31 de diciembre 2023
• Informe componente de inversión y gestión SEGPLAN de Secretaría General. Segplan. Corte 31 de diciembre 2023. 
• Reporte programa 51 Gobierno Abierto, 31 de diciembre de 2023
Reportes PRESUPUESTO: 
*reservas presupuestales
*informe ciencia y tecnología
*cierres mensuales 
*Reporte conceptos -MGA 
*Reporte observaciones presupuestales -SPI
*PMR mensual cargue
*reporte meta 5
*cupos de TH PRESUPUESTO
Reportes SIG-MIPG
• Base de datos de los indicadores de gestión de los procesos institucionales formulados para la vigencia 2024.
• Base de datos de los riesgos de gestión y corrupción de los procesos institucionales y proyectos de inversión formulados para la vigencia 2024
• Plan de ajuste y sostenibilidad del Modelo Integrado de Planeación y Gestión formulado para la vigencia 2024
• Plan de Acción Integrado formulado para la vigencia 2024
• Documento de seguimiento a los riesgos de gestión y corrupción de los procesos institucionales y proyectos de inversión (cuatrimestral)
Reportes transparencia
• Programa de Transparencia y Ética Pública - PTEP 2024.
• Plan Institucional de Participación Ciudadana - PIPC 2024.
• Estrategia de Rendición de Cuentas 2024.
• Informes de monitoreo al Plan Anticorrupción y de Atención al Ciudadano - PAAC (diciembre 2023 y tercer cuatrimestre 2023).
• Informe de monitoreo al Plan Institucional de Participación Ciudadana - PIPC (cuarto trimestre 2023).
• Informe de seguimiento a la Estrategia de Rendición de Cuentas 2023.</t>
  </si>
  <si>
    <t>Reportes Diseño y monitoreo
• Diagnóstico SPI.
• Base de avance de metas Secretaría General.
• Reporte en el instrumento de  seguimiento de Políticas Públicas a cargo de la Secretaría General o en las que participa.
Reportes PRESUPUESTO: 
Reportes: 
*INFORME DE PMR - TRAZADORES
*CIERRES MENSUALES 
*Reporte conceptos -MGA 
*Reporte observaciones presupuestales -SPI
*PMR MENSUAL CARGUE
*REPORTE META 5 
*CUPOS DE TH 
Reportes SIG-MIPG
• Base de datos con seguimiento al avance de los indicadores de gestión de los procesos institucionales.
* Documento de seguimiento al Plan de ajuste y sostenibilidad del Modelo Integrado de Planeación y Gestión.
• Documento de seguimiento al Plan de Acción Integrado.
Reportes transparencia
• Informe de monitoreo al Programa de Transparencia y Ética Pública - PTEP (enero de 2024).• Informe de seguimiento a la Estrategia de Rendición de Cuentas 2023.</t>
  </si>
  <si>
    <t>Reportes Diseño y monitoreo
•	Diagnóstico SPI.
•	Base de avance de metas Secretaría General.
Reportes PRESUPUESTO: 
Reportes: 
*CIERRES MENSUALES
*Reporte conceptos -MGA 
*Reporte observaciones presupuestales -SPI
*PMR MENSUAL CARGUE
*REPORTE META 5
*CUPOS DE TH
Reportes SIG-MIPG
Base de datos con seguimiento al avance de los indicadores de gestión de los procesos institucionales.
• Documento de seguimiento a los riesgos de corrupción de los procesos institucionales (bimestral).
• Documento de seguimiento al Plan de ajuste y sostenibilidad del Modelo Integrado de Planeación y Gestión.
• Documento de seguimiento al Plan de Acción Integrado.
Reportes transparencia
• Informe de monitoreo al Programa de Transparencia y Ética Pública - PTEP (febrero de 2024
Reporte Gestión conocimiento
Informe preliminar de acciones de la implementación de las políticas de gestión del  conocimiento y la innovación, y gestión de la información estadística 2024 (acumulado a marzo)</t>
  </si>
  <si>
    <t>Reportes Diseño y monitoreo
• Diagnóstico SPI Secretaría General 
• Informe componente de inversión y gestión SEGPLAN de Secretaría General. Segplan. Corte 31 de marzo de 2024 
• Reporte programa 51 Gobierno Abierto, 31 de marzo de 2024
Reportes PRESUPUESTO: 
Reportes: 
*CIERRES MENSUALES
*Reporte conceptos -MGA 
*Reporte observaciones presupuestales -SPI
*PMR MENSUAL CARGUE
*REPORTE META 5 
*CUPOS DE TH
Reportes SIG-MIPG
• Base de datos con seguimiento al avance de los indicadores de gestión de los procesos institucionales.
• Documento de seguimiento al Plan de ajuste y sostenibilidad del Modelo Integrado de Planeación y Gestión.
• Documento de seguimiento al Plan de Acción Integrado.
• Reporte de estado de los procesos institucionales (trimestral).
Reportes transparencia
• Informe de monitoreo al Programa de Transparencia y Ética Pública - PTEP (marzo de 2024).
• Informe de monitoreo al Plan Institucional de Participación Ciudadana - PIPC (primer trimestre 2024).</t>
  </si>
  <si>
    <t>Reportes Diseño y monitoreo
• Diagnóstico SPI.
• Base de avance de metas Secretaría General.
• Reporte en el instrumento de  seguimiento de Políticas Públicas a cargo de la Secretaría General o en las que participa.
Reportes PRESUPUESTO: 
Reportes: 
*CIERRES MENSUALES
*Reporte conceptos -MGA 
*Reporte observaciones presupuestales -SPI
*PMR MENSUAL CARGUE
*REPORTE META 5 
*CUPOS DE TH
Reportes SIG-MIPG
• Base de datos con seguimiento al avance de los indicadores de gestión de los procesos institucionales.
• Documento de seguimiento a los riesgos de gestión y corrupción de los procesos institucionales y proyectos de inversión (cuatrimestral).
• Base de datos de los riesgos de gestión y corrupción actualizados de los procesos institucionales y proyectos de inversión (cuatrimestral).
• Documento de seguimiento al Plan de ajuste y sostenibilidad del Modelo Integrado de Planeación y Gestión.
• Documento de seguimiento al Plan de Acción Integrado.
Reportes transparencia
• Informes de monitoreo al Programa de Transparencia y Ética Pública - PTEP (abril de 2024 y primer cuatrimestre de 2024).
Reporte Gestión conocimiento
Informe de cierre de acciones de la implementación de las políticas de gestión del  conocimiento y la innovación, y gestión de la información estadística 2024.</t>
  </si>
  <si>
    <t>PD168</t>
  </si>
  <si>
    <t>7873_4</t>
  </si>
  <si>
    <t>4. Ejecutar 100 porciento de los lineamientos ambientales, mantenimientos y adecuaciones programados en las Sedes de la Secretaría General.</t>
  </si>
  <si>
    <t>Ejecutar 100 porciento de los lineamientos ambientales, mantenimientos y adecuaciones programados en las Sedes de la Secretaría General.</t>
  </si>
  <si>
    <t xml:space="preserve">PD_Meta Proyecto: 4. Ejecutar 100 porciento de los lineamientos ambientales, mantenimientos y adecuaciones programados en las Sedes de la Secretaría General.; PD_Objetivo de Desarrollo Sostenible: 16. Paz, justicia e instituciones sólidas; PD_Código y denominación Meta ODS: 16.6 Crear a todos los niveles instituciones eficaces y transparentes que rindan cuentas.; </t>
  </si>
  <si>
    <t>El indicador mide el cumplimiento del cronograma de intervenciones de infraestructura, el Plan Anual de Gestión Ambiental - PIGA y la suscripción de los procesos de contratación requeridos para adquirir los insumos que permitan ejecutar los lineamientos ambientales, mantenimientos y adecuaciones programados en las Sedes de la Secretaría General.</t>
  </si>
  <si>
    <t xml:space="preserve">Se calcula a través de la sumatoria del avance de las actividades establecidas en el plan de trabajo interno de las intervenciones de infraestructura y del plan de acción PIGA para la vigencia </t>
  </si>
  <si>
    <t xml:space="preserve">(Sumatoria de porcentaje de actividades ejecutadas de los lineamientos ambientales, mantenimientos y adecuaciones programados en las Sedes de la Secretaría General al corte / porcentaje de las actividades programadas de los lineamientos ambientales, mantenimientos y adecuaciones programados en las Sedes de la Secretaría General para la vigencia) * magnitud de la meta programada para la vigencia  </t>
  </si>
  <si>
    <t>Porcentaje de actividades ejecutadas de los lineamientos ambientales, mantenimientos y adecuaciones programados en las Sedes de la Secretaría General</t>
  </si>
  <si>
    <t>Porcentaje de las actividades programadas de los lineamientos ambientales, mantenimientos y adecuaciones programados en las Sedes de la Secretaría General</t>
  </si>
  <si>
    <t>Soporte de priorización sedes a intervenir
Reporte de programación y ejecución de actividades del Plan de acción anual PIGA</t>
  </si>
  <si>
    <t>Reporte de actividades del Plan de acción anual PIGA
Matriz de ejecución de la priorización de sedes
Atención de GLPI en el mes</t>
  </si>
  <si>
    <t>Reporte de actividades del Plan de acción anual PIGA
Matriz de ejecución de la priorización de sedes
Atención de GLPI en el mes
Soportes de Radicación de procesos de contratación en la Dirección de Contratación (ferretería, aire acondicionado).</t>
  </si>
  <si>
    <t>PD169</t>
  </si>
  <si>
    <t>1. Implementar 100 porciento de la Política de Gestión Documental (Iso 303000).</t>
  </si>
  <si>
    <t>Implementar 100 porciento de la Política de Gestión Documental (Iso 303000).</t>
  </si>
  <si>
    <t xml:space="preserve">PD_Meta Proyecto: 1. Implementar 100 porciento de la Política de Gestión Documental (Iso 303000).; PD_Objetivo de Desarrollo Sostenible: 16. Paz, justicia e instituciones sólidas; PD_Código y denominación Meta ODS: 16.6 Crear a todos los niveles instituciones eficaces y transparentes que rindan cuentas.; </t>
  </si>
  <si>
    <t>La meta mide el desarrollo de actividades que le permitan a la entidad el cumplimiento de los lineamientos establecidos para la implementación de la Política de Gestión Documental.</t>
  </si>
  <si>
    <t>Se mide a partir de la sumatoria de los avances que se realicen para la implementación de la política de gestión documental, de acuerdo con el Plan de trabajo establecido para la vigencia. El porcentaje programado tendrá el mismo peso independientemente del número de actividades. 
El porcentaje de avance reportado se calculará de acuerdo con el número de actividades realizadas que fueron programadas para el corte</t>
  </si>
  <si>
    <t>Sumatoria en el avance de la implementación de la Política de gestión documental</t>
  </si>
  <si>
    <t>Avance en la implementación de la Política de gestión documental</t>
  </si>
  <si>
    <t>Plan de trabajo para la implementación del Política de Gestión Documental -vigencia 2024</t>
  </si>
  <si>
    <t>Informe de avance de la gestión implementación de la política de gestión documental (proyecto 7873)</t>
  </si>
  <si>
    <t>Informe final de la gestión implementación de la política de gestión documental (proyecto 7873)</t>
  </si>
  <si>
    <t>PD170</t>
  </si>
  <si>
    <t>2. Lograr 100 porciento de la eficiencia operacional para soportar la actividad misional de la entidad.</t>
  </si>
  <si>
    <t>Lograr 100 porciento de la eficiencia operacional para soportar la actividad misional de la entidad.</t>
  </si>
  <si>
    <t xml:space="preserve">PD_Meta Proyecto: 2. Lograr 100 porciento de la eficiencia operacional para soportar la actividad misional de la entidad.; PD_Objetivo de Desarrollo Sostenible: 16. Paz, justicia e instituciones sólidas; PD_Código y denominación Meta ODS: 16.6 Crear a todos los niveles instituciones eficaces y transparentes que rindan cuentas.; </t>
  </si>
  <si>
    <t>La meta mide el avance en la gestión realizada de procesos administrativos, técnicos y operacionales que permitan dar cumplimento a la misionalidad de la entidad</t>
  </si>
  <si>
    <t>Se medirá mediante la sumatoria de los porcentajes ejecutados de las  actividades asociadas a la la gestión realizada de procesos administrativos, técnicos y operacionales que permitan dar cumplimiento a la misionalidad de la entidad, teniendo en cuenta la programación realizada formato 1006 "Programación y seguimiento a Metas e indicadores del plan de desarrollo" para la vigencia.</t>
  </si>
  <si>
    <t xml:space="preserve">(Sumatoria de porcentaje de actividades ejecutadas de la eficiencia operacional para soportar la actividad misional de la entidad al corte / porcentaje de las actividades programadas de la eficiencia operacional para soportar la actividad misional de la entidad para la vigencia) * magnitud de la meta programada para la vigencia  </t>
  </si>
  <si>
    <t>Porcentaje de actividades ejecutadas de la eficiencia operacional para soportar la actividad misional de la entidad</t>
  </si>
  <si>
    <t>Porcentaje de las actividades programadas de la eficiencia operacional para soportar la actividad misional de la entidad</t>
  </si>
  <si>
    <t>Informe de gestión trimestral de la eficiencia operacional para soportar la actividad misional de la entidad</t>
  </si>
  <si>
    <t>Informe de gestión final de la eficiencia operacional para soportar la actividad misional de la entidad</t>
  </si>
  <si>
    <t>PD171</t>
  </si>
  <si>
    <t>7873_MGA_6</t>
  </si>
  <si>
    <t>Acciones De Fortalecimiento Institucional Emprendidas</t>
  </si>
  <si>
    <t xml:space="preserve">PD_Gestion MGA: Acciones De Fortalecimiento Institucional Emprendidas; </t>
  </si>
  <si>
    <t>Se ajustó teniendo en cuenta los ajustes que se hicieron en los otros indicadores</t>
  </si>
  <si>
    <t xml:space="preserve">El indicador de gestión permite medir  la elaboración de documentos asociados al proyecto de inversión 7873 “Fortalecimiento de la capacidad institucional de la Secretaría General” </t>
  </si>
  <si>
    <t xml:space="preserve">Gestión oportuna de la infraestructura, la capacidad operativa y estrategias de planeación, así como el seguimiento y control para la  atención eficiente de la demanda de los procesos misionales y estratégicos.
Optimización de la gestión de los recursos de la Entidad para el apoyo de la misionalidad.
</t>
  </si>
  <si>
    <t xml:space="preserve">Se medirá mediante la sumatoria del avance en la generación de documentos asociados al proyecto de inversión 7873 “Fortalecimiento de la capacidad institucional de la Secretaría General”, teniendo en cuenta la programación realizada formato 1006 "Programación y seguimiento a Metas e indicadores del plan de desarrollo" para la vigencia. </t>
  </si>
  <si>
    <t xml:space="preserve">Sumatoria del avance de documentos elaborados asociados al proyecto de inversión 7873 “Fortalecimiento de la capacidad institucional de la Secretaría General” </t>
  </si>
  <si>
    <t xml:space="preserve">Avance en la generación de documentos asociados al proyecto de inversión 7873 “Fortalecimiento de la capacidad institucional de la Secretaría General” </t>
  </si>
  <si>
    <t xml:space="preserve">Informes de Gestión, documentos de lineamientos técnicos y demás productos que dan cuenta del avance de la Estrategia de Fortalecimiento Institucional Emprendida. </t>
  </si>
  <si>
    <t>Informe de Austeridad del Gasto de la Secretaría General 2023.</t>
  </si>
  <si>
    <t>7873_N</t>
  </si>
  <si>
    <t>PD172</t>
  </si>
  <si>
    <t>Tatiana Adriana Gelvez</t>
  </si>
  <si>
    <t>Elevar el índice de Medición de Desempeño Municipal - MDM</t>
  </si>
  <si>
    <t>Índice de Desempeño Municipal</t>
  </si>
  <si>
    <t>72. Elevar el índice de Medición de Desempeño Municipal</t>
  </si>
  <si>
    <t>16. Paz, justicia e instituciones sólidas;</t>
  </si>
  <si>
    <t xml:space="preserve">PD_Meta Trazadora: 72. Elevar el índice de Medición de Desempeño Municipal; PD_ID Meta Trazadora: Índice de Desempeño Municipal; PD_Código y denominación Meta ODS: 16. Paz, justicia e instituciones sólidas;; </t>
  </si>
  <si>
    <t>La aplicación de la medición de desempeño municipal tiene en cuenta: la capacidad de gestión y de generación de resultados de desarrollo. En este sentido la MDM se estructura en dos componentes y una categoría de agrupación. El primero, enfocado en la gestión, incluye las acciones y decisiones que adelanta la administración de Bogotá que buscan transformar los recursos en un mayor bienestar de la población y desarrollo; el segundo, el componente de resultados, mide los elementos constitutivos del bienestar de la población. Por su parte, la categoría de municipios agrupa municipios que comparten ciertas características.</t>
  </si>
  <si>
    <t>Permite medir y comparar el desempeño de Bogotá, como entidad territorial, la consecución de resultados de desarrollo entendido como el aumento de la calidad de vida de la población, teniendo en cuenta la capacidad para incentivar la inversión orientada a resultados y como instrumento para el diseño de políticas públicas para el cierre de brechas territoriales.</t>
  </si>
  <si>
    <t>Informe de resultados: MDM 2017
https://colaboracion.dnp.gov.co/CDT/Desarrollo%20Territorial/MDM/Resultados_MDM_2017.pdf</t>
  </si>
  <si>
    <t>El índice está establecido por 2 componentes (1. gestión y 2. Resultados) compuestos cada uno por 4 dimensiones, que a su vez sen miden a través de 24 indicadores.
Cada indicador tiene la misma participación % al interior de cada dimensión, y cada dimensión tiene la participación del 25% en el puntaje final del componente. La calificación oscila entre 0 y 100, siendo 100 un desempeño sobresaliente. La puntación final de cada componente es un promedio ponderado de las cuatro dimensiones.
Cada indicador tiene la misma participación % al interior
de cada dimensión, y cada dimensión tiene la participación del 25% en el puntaje final del componente. La calificación oscila entre 0 y 100, siendo 100 un desempeño sobresaliente. La puntación final de cada componente es un promedio ponderado de las cuatro
dimensiones.</t>
  </si>
  <si>
    <t>Resultado de índice de medición de desempeño municipal entregado por el DNP</t>
  </si>
  <si>
    <t>Resultado % del índice de MDM entregado por el DNP</t>
  </si>
  <si>
    <t>Resultados Medición de Desempeño Municipal para cada vigencia  - DNP</t>
  </si>
  <si>
    <t>Resultados medición Departamento Nacional Planeación -DNP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</si>
</sst>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4" formatCode="_-&quot;$&quot;\ * #,##0.00_-;\-&quot;$&quot;\ * #,##0.00_-;_-&quot;$&quot;\ * &quot;-&quot;??_-;_-@_-"/>
    <numFmt numFmtId="43" formatCode="_-* #,##0.00_-;\-* #,##0.00_-;_-* &quot;-&quot;??_-;_-@_-"/>
    <numFmt numFmtId="164" formatCode="0.0%"/>
    <numFmt numFmtId="165" formatCode="&quot;$&quot;#,##0"/>
    <numFmt numFmtId="166" formatCode="0.000"/>
    <numFmt numFmtId="167" formatCode="&quot;$&quot;\ #,##0.00"/>
    <numFmt numFmtId="168" formatCode="dd/mm/yyyy;@"/>
    <numFmt numFmtId="169" formatCode="[$-240A]d&quot; de &quot;mmmm&quot; de &quot;yyyy;@"/>
    <numFmt numFmtId="170" formatCode="_-&quot;$&quot;* #,##0_-;\-&quot;$&quot;* #,##0_-;_-&quot;$&quot;* &quot;-&quot;_-;_-@_-"/>
    <numFmt numFmtId="171" formatCode="_-&quot;$&quot;* #,##0.00_-;\-&quot;$&quot;* #,##0.00_-;_-&quot;$&quot;* &quot;-&quot;??_-;_-@_-"/>
  </numFmts>
  <fonts count="76" x14ac:knownFonts="1">
    <font>
      <sz val="11"/>
      <color theme="1"/>
      <name val="Calibri"/>
      <family val="2"/>
      <scheme val="minor"/>
    </font>
    <font>
      <sz val="11"/>
      <color theme="1"/>
      <name val="Calibri"/>
      <family val="2"/>
      <scheme val="minor"/>
    </font>
    <font>
      <sz val="12"/>
      <name val="Book Antiqua"/>
      <family val="1"/>
    </font>
    <font>
      <sz val="10"/>
      <name val="Arial"/>
      <family val="2"/>
    </font>
    <font>
      <sz val="10"/>
      <color theme="1"/>
      <name val="Arial"/>
      <family val="2"/>
    </font>
    <font>
      <sz val="11"/>
      <color indexed="8"/>
      <name val="Calibri"/>
      <family val="2"/>
    </font>
    <font>
      <b/>
      <sz val="16"/>
      <color theme="0"/>
      <name val="Arial"/>
      <family val="2"/>
    </font>
    <font>
      <b/>
      <sz val="10"/>
      <color theme="0"/>
      <name val="Arial"/>
      <family val="2"/>
    </font>
    <font>
      <u/>
      <sz val="11"/>
      <color theme="10"/>
      <name val="Calibri"/>
      <family val="2"/>
      <scheme val="minor"/>
    </font>
    <font>
      <sz val="11"/>
      <color theme="1"/>
      <name val="Arial"/>
      <family val="2"/>
    </font>
    <font>
      <b/>
      <sz val="11"/>
      <color theme="0"/>
      <name val="Arial"/>
      <family val="2"/>
    </font>
    <font>
      <b/>
      <sz val="12"/>
      <color theme="0"/>
      <name val="Arial"/>
      <family val="2"/>
    </font>
    <font>
      <b/>
      <sz val="20"/>
      <color indexed="9"/>
      <name val="Arial"/>
      <family val="2"/>
    </font>
    <font>
      <b/>
      <sz val="18"/>
      <color indexed="9"/>
      <name val="Arial"/>
      <family val="2"/>
    </font>
    <font>
      <sz val="12"/>
      <color theme="1"/>
      <name val="Arial"/>
      <family val="2"/>
    </font>
    <font>
      <b/>
      <sz val="18"/>
      <color theme="1"/>
      <name val="Arial"/>
      <family val="2"/>
    </font>
    <font>
      <b/>
      <u/>
      <sz val="26"/>
      <color theme="1"/>
      <name val="Calibri"/>
      <family val="2"/>
      <scheme val="minor"/>
    </font>
    <font>
      <sz val="11"/>
      <color rgb="FFC00000"/>
      <name val="Arial"/>
      <family val="2"/>
    </font>
    <font>
      <b/>
      <sz val="12"/>
      <color indexed="9"/>
      <name val="Arial"/>
      <family val="2"/>
    </font>
    <font>
      <sz val="11"/>
      <name val="Arial"/>
      <family val="2"/>
    </font>
    <font>
      <sz val="10"/>
      <color theme="1"/>
      <name val="Arial Narrow"/>
      <family val="2"/>
    </font>
    <font>
      <sz val="11"/>
      <color rgb="FF000000"/>
      <name val="Arial"/>
      <family val="2"/>
    </font>
    <font>
      <sz val="14"/>
      <color theme="1"/>
      <name val="Calibri"/>
      <family val="2"/>
      <scheme val="minor"/>
    </font>
    <font>
      <sz val="12"/>
      <color rgb="FFC00000"/>
      <name val="Arial"/>
      <family val="2"/>
    </font>
    <font>
      <b/>
      <sz val="11"/>
      <color theme="4" tint="-0.249977111117893"/>
      <name val="Arial Narrow"/>
      <family val="2"/>
    </font>
    <font>
      <b/>
      <sz val="10"/>
      <color theme="0"/>
      <name val="Arial Narrow"/>
      <family val="2"/>
    </font>
    <font>
      <sz val="10"/>
      <color theme="0"/>
      <name val="Arial Narrow"/>
      <family val="2"/>
    </font>
    <font>
      <sz val="8"/>
      <name val="Arial"/>
      <family val="2"/>
    </font>
    <font>
      <sz val="8"/>
      <color theme="1"/>
      <name val="Arial"/>
      <family val="2"/>
    </font>
    <font>
      <sz val="10"/>
      <color rgb="FF000000"/>
      <name val="Arial"/>
      <family val="2"/>
    </font>
    <font>
      <sz val="10"/>
      <name val="Arial Narrow"/>
      <family val="2"/>
    </font>
    <font>
      <sz val="11"/>
      <name val="Calibri"/>
      <family val="2"/>
      <scheme val="minor"/>
    </font>
    <font>
      <sz val="12"/>
      <color rgb="FFDA846B"/>
      <name val="Segoe UI"/>
      <family val="2"/>
    </font>
    <font>
      <sz val="11"/>
      <color rgb="FF444444"/>
      <name val="Calibri"/>
      <family val="2"/>
    </font>
    <font>
      <b/>
      <sz val="11"/>
      <color indexed="9"/>
      <name val="Arial"/>
      <family val="2"/>
    </font>
    <font>
      <b/>
      <sz val="11"/>
      <name val="Arial"/>
      <family val="2"/>
    </font>
    <font>
      <sz val="11"/>
      <color theme="0"/>
      <name val="Arial"/>
      <family val="2"/>
    </font>
    <font>
      <sz val="12"/>
      <name val="Arial"/>
      <family val="2"/>
    </font>
    <font>
      <sz val="8"/>
      <color rgb="FF000000"/>
      <name val="Arial"/>
      <family val="2"/>
    </font>
    <font>
      <sz val="10"/>
      <color rgb="FF515151"/>
      <name val="Arial"/>
      <family val="2"/>
    </font>
    <font>
      <b/>
      <sz val="22"/>
      <color theme="0"/>
      <name val="Arial"/>
      <family val="2"/>
    </font>
    <font>
      <b/>
      <sz val="10"/>
      <name val="Arial Narrow"/>
      <family val="2"/>
    </font>
    <font>
      <b/>
      <sz val="14"/>
      <color theme="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color theme="0"/>
      <name val="Arial"/>
      <family val="2"/>
    </font>
    <font>
      <sz val="16"/>
      <name val="Arial"/>
      <family val="2"/>
    </font>
    <font>
      <b/>
      <sz val="16"/>
      <name val="Arial"/>
      <family val="2"/>
    </font>
    <font>
      <sz val="9"/>
      <name val="Arial"/>
      <family val="2"/>
    </font>
    <font>
      <sz val="11"/>
      <color rgb="FF000000"/>
      <name val="Calibri"/>
      <family val="2"/>
    </font>
    <font>
      <sz val="9"/>
      <color theme="1"/>
      <name val="Arial"/>
      <family val="2"/>
    </font>
    <font>
      <sz val="9"/>
      <color theme="0"/>
      <name val="Arial"/>
      <family val="2"/>
    </font>
    <font>
      <sz val="16"/>
      <color theme="0"/>
      <name val="Arial"/>
      <family val="2"/>
    </font>
    <font>
      <b/>
      <sz val="14"/>
      <name val="Arial"/>
      <family val="2"/>
    </font>
    <font>
      <sz val="10"/>
      <color theme="1"/>
      <name val="Verdana"/>
      <family val="2"/>
    </font>
    <font>
      <sz val="10"/>
      <color rgb="FF0070C0"/>
      <name val="Arial"/>
      <family val="2"/>
    </font>
    <font>
      <sz val="11"/>
      <color theme="1"/>
      <name val="Calibri Light"/>
      <family val="2"/>
    </font>
    <font>
      <sz val="11"/>
      <color rgb="FFFF0000"/>
      <name val="Calibri Light"/>
      <family val="2"/>
    </font>
    <font>
      <sz val="8"/>
      <color theme="4" tint="-0.249977111117893"/>
      <name val="Arial"/>
      <family val="2"/>
    </font>
    <font>
      <b/>
      <sz val="10"/>
      <color rgb="FF000000"/>
      <name val="Arial"/>
      <family val="2"/>
    </font>
    <font>
      <sz val="10"/>
      <color rgb="FFA50021"/>
      <name val="Arial Narrow"/>
      <family val="2"/>
    </font>
    <font>
      <sz val="11"/>
      <color rgb="FFA50021"/>
      <name val="Calibri"/>
      <family val="2"/>
      <scheme val="minor"/>
    </font>
  </fonts>
  <fills count="7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499984740745262"/>
        <bgColor indexed="64"/>
      </patternFill>
    </fill>
    <fill>
      <patternFill patternType="solid">
        <fgColor rgb="FFC00000"/>
        <bgColor indexed="64"/>
      </patternFill>
    </fill>
    <fill>
      <patternFill patternType="solid">
        <fgColor theme="1" tint="0.499984740745262"/>
        <bgColor indexed="64"/>
      </patternFill>
    </fill>
    <fill>
      <patternFill patternType="solid">
        <fgColor theme="1" tint="0.499984740745262"/>
        <bgColor rgb="FF000000"/>
      </patternFill>
    </fill>
    <fill>
      <patternFill patternType="solid">
        <fgColor theme="5"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7"/>
        <bgColor indexed="64"/>
      </patternFill>
    </fill>
    <fill>
      <patternFill patternType="solid">
        <fgColor rgb="FF92D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rgb="FF92D050"/>
        <bgColor rgb="FF000000"/>
      </patternFill>
    </fill>
    <fill>
      <patternFill patternType="solid">
        <fgColor theme="3"/>
        <bgColor rgb="FF000000"/>
      </patternFill>
    </fill>
    <fill>
      <patternFill patternType="solid">
        <fgColor theme="3"/>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1" tint="0.34998626667073579"/>
        <bgColor rgb="FF000000"/>
      </patternFill>
    </fill>
    <fill>
      <patternFill patternType="solid">
        <fgColor rgb="FF00B0F0"/>
        <bgColor rgb="FF000000"/>
      </patternFill>
    </fill>
    <fill>
      <patternFill patternType="solid">
        <fgColor theme="6"/>
        <bgColor indexed="64"/>
      </patternFill>
    </fill>
    <fill>
      <patternFill patternType="solid">
        <fgColor rgb="FFFFFFFF"/>
        <bgColor rgb="FF000000"/>
      </patternFill>
    </fill>
    <fill>
      <patternFill patternType="solid">
        <fgColor theme="9" tint="0.79998168889431442"/>
        <bgColor indexed="64"/>
      </patternFill>
    </fill>
    <fill>
      <patternFill patternType="solid">
        <fgColor rgb="FFFFFFFF"/>
        <bgColor indexed="64"/>
      </patternFill>
    </fill>
    <fill>
      <patternFill patternType="solid">
        <fgColor theme="3" tint="0.39997558519241921"/>
        <bgColor rgb="FF000000"/>
      </patternFill>
    </fill>
    <fill>
      <patternFill patternType="solid">
        <fgColor theme="8" tint="0.79998168889431442"/>
        <bgColor indexed="64"/>
      </patternFill>
    </fill>
    <fill>
      <patternFill patternType="solid">
        <fgColor theme="1"/>
        <bgColor indexed="64"/>
      </patternFill>
    </fill>
    <fill>
      <patternFill patternType="solid">
        <fgColor theme="7" tint="0.79998168889431442"/>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right/>
      <top/>
      <bottom style="medium">
        <color theme="1"/>
      </bottom>
      <diagonal/>
    </border>
    <border>
      <left style="medium">
        <color theme="1"/>
      </left>
      <right/>
      <top style="medium">
        <color theme="1"/>
      </top>
      <bottom/>
      <diagonal/>
    </border>
    <border>
      <left style="medium">
        <color theme="1"/>
      </left>
      <right/>
      <top/>
      <bottom/>
      <diagonal/>
    </border>
    <border>
      <left style="medium">
        <color theme="1"/>
      </left>
      <right/>
      <top/>
      <bottom style="medium">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style="medium">
        <color auto="1"/>
      </top>
      <bottom style="thin">
        <color auto="1"/>
      </bottom>
      <diagonal/>
    </border>
    <border>
      <left style="hair">
        <color auto="1"/>
      </left>
      <right style="hair">
        <color auto="1"/>
      </right>
      <top style="hair">
        <color auto="1"/>
      </top>
      <bottom style="hair">
        <color auto="1"/>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s>
  <cellStyleXfs count="299">
    <xf numFmtId="0" fontId="0" fillId="0" borderId="0"/>
    <xf numFmtId="9" fontId="1" fillId="0" borderId="0" applyFont="0" applyFill="0" applyBorder="0" applyAlignment="0" applyProtection="0"/>
    <xf numFmtId="0" fontId="2" fillId="0" borderId="0"/>
    <xf numFmtId="0" fontId="3" fillId="0" borderId="0"/>
    <xf numFmtId="0" fontId="5" fillId="0" borderId="0"/>
    <xf numFmtId="0" fontId="8" fillId="0" borderId="0" applyNumberFormat="0" applyFill="0" applyBorder="0" applyAlignment="0" applyProtection="0"/>
    <xf numFmtId="0" fontId="1" fillId="0" borderId="0"/>
    <xf numFmtId="0" fontId="43" fillId="0" borderId="0" applyNumberFormat="0" applyFill="0" applyBorder="0" applyAlignment="0" applyProtection="0"/>
    <xf numFmtId="0" fontId="44" fillId="0" borderId="38" applyNumberFormat="0" applyFill="0" applyAlignment="0" applyProtection="0"/>
    <xf numFmtId="0" fontId="45" fillId="0" borderId="39" applyNumberFormat="0" applyFill="0" applyAlignment="0" applyProtection="0"/>
    <xf numFmtId="0" fontId="46" fillId="0" borderId="40" applyNumberFormat="0" applyFill="0" applyAlignment="0" applyProtection="0"/>
    <xf numFmtId="0" fontId="46" fillId="0" borderId="0" applyNumberFormat="0" applyFill="0" applyBorder="0" applyAlignment="0" applyProtection="0"/>
    <xf numFmtId="0" fontId="47" fillId="26" borderId="0" applyNumberFormat="0" applyBorder="0" applyAlignment="0" applyProtection="0"/>
    <xf numFmtId="0" fontId="48" fillId="27" borderId="0" applyNumberFormat="0" applyBorder="0" applyAlignment="0" applyProtection="0"/>
    <xf numFmtId="0" fontId="49" fillId="29" borderId="41" applyNumberFormat="0" applyAlignment="0" applyProtection="0"/>
    <xf numFmtId="0" fontId="50" fillId="30" borderId="42" applyNumberFormat="0" applyAlignment="0" applyProtection="0"/>
    <xf numFmtId="0" fontId="51" fillId="30" borderId="41" applyNumberFormat="0" applyAlignment="0" applyProtection="0"/>
    <xf numFmtId="0" fontId="52" fillId="0" borderId="43" applyNumberFormat="0" applyFill="0" applyAlignment="0" applyProtection="0"/>
    <xf numFmtId="0" fontId="53" fillId="31" borderId="44" applyNumberFormat="0" applyAlignment="0" applyProtection="0"/>
    <xf numFmtId="0" fontId="54" fillId="0" borderId="0" applyNumberFormat="0" applyFill="0" applyBorder="0" applyAlignment="0" applyProtection="0"/>
    <xf numFmtId="0" fontId="1" fillId="32" borderId="45" applyNumberFormat="0" applyFont="0" applyAlignment="0" applyProtection="0"/>
    <xf numFmtId="0" fontId="55" fillId="0" borderId="0" applyNumberFormat="0" applyFill="0" applyBorder="0" applyAlignment="0" applyProtection="0"/>
    <xf numFmtId="0" fontId="56" fillId="0" borderId="46" applyNumberFormat="0" applyFill="0" applyAlignment="0" applyProtection="0"/>
    <xf numFmtId="0" fontId="5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57"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57"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7"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7"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43"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9" fontId="5" fillId="0" borderId="0" applyFont="0" applyFill="0" applyBorder="0" applyAlignment="0" applyProtection="0"/>
    <xf numFmtId="17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0" fontId="58" fillId="28" borderId="0" applyNumberFormat="0" applyBorder="0" applyAlignment="0" applyProtection="0"/>
    <xf numFmtId="0" fontId="57" fillId="36" borderId="0" applyNumberFormat="0" applyBorder="0" applyAlignment="0" applyProtection="0"/>
    <xf numFmtId="0" fontId="57" fillId="40"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52" borderId="0" applyNumberFormat="0" applyBorder="0" applyAlignment="0" applyProtection="0"/>
    <xf numFmtId="0" fontId="57" fillId="56"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69">
    <xf numFmtId="0" fontId="0" fillId="0" borderId="0" xfId="0"/>
    <xf numFmtId="0" fontId="4" fillId="2" borderId="0" xfId="0" applyFont="1" applyFill="1" applyProtection="1">
      <protection hidden="1"/>
    </xf>
    <xf numFmtId="0" fontId="4" fillId="2"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protection hidden="1"/>
    </xf>
    <xf numFmtId="0" fontId="3" fillId="2" borderId="0" xfId="0" applyFont="1" applyFill="1" applyAlignment="1">
      <alignment wrapText="1"/>
    </xf>
    <xf numFmtId="0" fontId="3" fillId="2" borderId="0" xfId="0" applyFont="1" applyFill="1" applyAlignment="1">
      <alignment horizontal="left" wrapText="1"/>
    </xf>
    <xf numFmtId="0" fontId="4" fillId="2" borderId="0" xfId="0" applyFont="1" applyFill="1" applyAlignment="1">
      <alignment wrapText="1"/>
    </xf>
    <xf numFmtId="0" fontId="4" fillId="2" borderId="0" xfId="0" applyFont="1" applyFill="1" applyAlignment="1">
      <alignment horizontal="center" vertical="center" wrapText="1"/>
    </xf>
    <xf numFmtId="0" fontId="4" fillId="2" borderId="0" xfId="0" applyFont="1" applyFill="1" applyAlignment="1" applyProtection="1">
      <alignment wrapText="1"/>
      <protection hidden="1"/>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pplyProtection="1">
      <alignment vertical="center" wrapText="1"/>
      <protection hidden="1"/>
    </xf>
    <xf numFmtId="0" fontId="3" fillId="2" borderId="0" xfId="0" applyFont="1" applyFill="1" applyAlignment="1">
      <alignment vertical="center"/>
    </xf>
    <xf numFmtId="0" fontId="9" fillId="0" borderId="0" xfId="0" applyFont="1" applyAlignment="1">
      <alignment vertical="top"/>
    </xf>
    <xf numFmtId="0" fontId="9" fillId="0" borderId="0" xfId="0" applyFont="1" applyAlignment="1">
      <alignment horizontal="justify" vertical="top"/>
    </xf>
    <xf numFmtId="0" fontId="9" fillId="0" borderId="0" xfId="0" applyFont="1" applyAlignment="1">
      <alignment horizontal="center" vertical="top"/>
    </xf>
    <xf numFmtId="0" fontId="6" fillId="5" borderId="0" xfId="4" applyFont="1" applyFill="1" applyAlignment="1" applyProtection="1">
      <alignment vertical="center" wrapText="1"/>
      <protection hidden="1"/>
    </xf>
    <xf numFmtId="0" fontId="6" fillId="2" borderId="0" xfId="4" applyFont="1" applyFill="1" applyAlignment="1" applyProtection="1">
      <alignment vertical="center" wrapText="1"/>
      <protection hidden="1"/>
    </xf>
    <xf numFmtId="0" fontId="4" fillId="5" borderId="0" xfId="0" applyFont="1" applyFill="1" applyAlignment="1" applyProtection="1">
      <alignment wrapText="1"/>
      <protection hidden="1"/>
    </xf>
    <xf numFmtId="0" fontId="6" fillId="5" borderId="0" xfId="4" applyFont="1" applyFill="1" applyAlignment="1" applyProtection="1">
      <alignment vertical="center"/>
      <protection hidden="1"/>
    </xf>
    <xf numFmtId="0" fontId="7" fillId="2" borderId="0" xfId="4" applyFont="1" applyFill="1" applyAlignment="1" applyProtection="1">
      <alignment vertical="center" wrapText="1"/>
      <protection hidden="1"/>
    </xf>
    <xf numFmtId="0" fontId="9" fillId="0" borderId="0" xfId="0" applyFont="1" applyAlignment="1">
      <alignment wrapText="1"/>
    </xf>
    <xf numFmtId="0" fontId="9" fillId="0" borderId="0" xfId="0" applyFont="1" applyAlignment="1">
      <alignment horizontal="left" wrapText="1"/>
    </xf>
    <xf numFmtId="0" fontId="19" fillId="0" borderId="4" xfId="0" applyFont="1" applyBorder="1" applyAlignment="1">
      <alignment horizontal="center" vertical="center" wrapText="1"/>
    </xf>
    <xf numFmtId="0" fontId="10" fillId="5" borderId="11" xfId="0" applyFont="1" applyFill="1" applyBorder="1" applyAlignment="1">
      <alignment horizontal="center" vertical="center" wrapText="1"/>
    </xf>
    <xf numFmtId="0" fontId="4" fillId="5" borderId="27" xfId="0" applyFont="1" applyFill="1" applyBorder="1" applyAlignment="1" applyProtection="1">
      <alignment wrapText="1"/>
      <protection hidden="1"/>
    </xf>
    <xf numFmtId="0" fontId="4" fillId="5" borderId="25" xfId="0" applyFont="1" applyFill="1" applyBorder="1" applyAlignment="1" applyProtection="1">
      <alignment wrapText="1"/>
      <protection hidden="1"/>
    </xf>
    <xf numFmtId="0" fontId="6" fillId="5" borderId="25" xfId="4" applyFont="1" applyFill="1" applyBorder="1" applyAlignment="1" applyProtection="1">
      <alignment vertical="center" wrapText="1"/>
      <protection hidden="1"/>
    </xf>
    <xf numFmtId="0" fontId="4" fillId="5" borderId="23" xfId="0" applyFont="1" applyFill="1" applyBorder="1" applyAlignment="1" applyProtection="1">
      <alignment wrapText="1"/>
      <protection hidden="1"/>
    </xf>
    <xf numFmtId="0" fontId="4" fillId="5" borderId="27" xfId="0" applyFont="1" applyFill="1" applyBorder="1" applyAlignment="1" applyProtection="1">
      <alignment vertical="center"/>
      <protection hidden="1"/>
    </xf>
    <xf numFmtId="0" fontId="6" fillId="5" borderId="25" xfId="4" applyFont="1" applyFill="1" applyBorder="1" applyAlignment="1" applyProtection="1">
      <alignment vertical="center"/>
      <protection hidden="1"/>
    </xf>
    <xf numFmtId="0" fontId="6" fillId="5" borderId="26" xfId="4" applyFont="1" applyFill="1" applyBorder="1" applyAlignment="1" applyProtection="1">
      <alignment vertical="center"/>
      <protection hidden="1"/>
    </xf>
    <xf numFmtId="0" fontId="4" fillId="5" borderId="23" xfId="0" applyFont="1" applyFill="1" applyBorder="1" applyAlignment="1" applyProtection="1">
      <alignment vertical="center"/>
      <protection hidden="1"/>
    </xf>
    <xf numFmtId="0" fontId="6" fillId="5" borderId="24" xfId="4" applyFont="1" applyFill="1" applyBorder="1" applyAlignment="1" applyProtection="1">
      <alignment vertical="center"/>
      <protection hidden="1"/>
    </xf>
    <xf numFmtId="0" fontId="13" fillId="5" borderId="0" xfId="4" applyFont="1" applyFill="1" applyAlignment="1" applyProtection="1">
      <alignment horizontal="left" vertical="center"/>
      <protection hidden="1"/>
    </xf>
    <xf numFmtId="0" fontId="10" fillId="5" borderId="0" xfId="4" applyFont="1" applyFill="1" applyAlignment="1" applyProtection="1">
      <alignment horizontal="left" vertical="center" wrapText="1"/>
      <protection hidden="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9" fillId="0" borderId="0" xfId="0" applyFont="1" applyAlignment="1">
      <alignment horizontal="left" vertical="center"/>
    </xf>
    <xf numFmtId="0" fontId="0" fillId="0" borderId="18" xfId="0" quotePrefix="1" applyBorder="1" applyAlignment="1">
      <alignment horizontal="left" vertical="center"/>
    </xf>
    <xf numFmtId="0" fontId="15" fillId="0" borderId="19" xfId="0" applyFont="1" applyBorder="1" applyAlignment="1">
      <alignment horizontal="left" vertical="center" wrapText="1"/>
    </xf>
    <xf numFmtId="0" fontId="22" fillId="0" borderId="18" xfId="0" quotePrefix="1"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left" vertical="center" wrapText="1"/>
    </xf>
    <xf numFmtId="0" fontId="9" fillId="0" borderId="0" xfId="0" applyFont="1" applyAlignment="1">
      <alignment horizontal="center" wrapText="1"/>
    </xf>
    <xf numFmtId="0" fontId="4" fillId="5" borderId="0" xfId="0" applyFont="1" applyFill="1" applyAlignment="1" applyProtection="1">
      <alignment vertical="center" wrapText="1"/>
      <protection hidden="1"/>
    </xf>
    <xf numFmtId="0" fontId="9" fillId="2" borderId="0" xfId="0" applyFont="1" applyFill="1" applyAlignment="1" applyProtection="1">
      <alignment horizontal="left" vertical="center"/>
      <protection hidden="1"/>
    </xf>
    <xf numFmtId="0" fontId="19" fillId="0" borderId="4" xfId="0" applyFont="1" applyBorder="1" applyAlignment="1">
      <alignment horizontal="left" vertical="center" wrapText="1"/>
    </xf>
    <xf numFmtId="0" fontId="7" fillId="7" borderId="4" xfId="0" applyFont="1" applyFill="1" applyBorder="1" applyAlignment="1">
      <alignment horizontal="center" vertical="center" wrapText="1"/>
    </xf>
    <xf numFmtId="0" fontId="20" fillId="0" borderId="4" xfId="0" applyFont="1" applyBorder="1" applyAlignment="1" applyProtection="1">
      <alignment horizontal="center" vertical="center" wrapText="1"/>
      <protection hidden="1"/>
    </xf>
    <xf numFmtId="0" fontId="3" fillId="2" borderId="0" xfId="0" applyFont="1" applyFill="1" applyAlignment="1">
      <alignment vertical="center" wrapText="1"/>
    </xf>
    <xf numFmtId="0" fontId="6" fillId="5" borderId="25" xfId="4" applyFont="1" applyFill="1" applyBorder="1" applyAlignment="1" applyProtection="1">
      <alignment horizontal="center" vertical="center" wrapText="1"/>
      <protection hidden="1"/>
    </xf>
    <xf numFmtId="0" fontId="6" fillId="5" borderId="26" xfId="4" applyFont="1" applyFill="1" applyBorder="1" applyAlignment="1" applyProtection="1">
      <alignment horizontal="center" vertical="center" wrapText="1"/>
      <protection hidden="1"/>
    </xf>
    <xf numFmtId="0" fontId="6" fillId="2" borderId="0" xfId="4" applyFont="1" applyFill="1" applyAlignment="1" applyProtection="1">
      <alignment horizontal="center" vertical="center" wrapText="1"/>
      <protection hidden="1"/>
    </xf>
    <xf numFmtId="0" fontId="6" fillId="5" borderId="0" xfId="4" applyFont="1" applyFill="1" applyAlignment="1" applyProtection="1">
      <alignment horizontal="center" vertical="center" wrapText="1"/>
      <protection hidden="1"/>
    </xf>
    <xf numFmtId="0" fontId="6" fillId="5" borderId="24" xfId="4" applyFont="1" applyFill="1" applyBorder="1" applyAlignment="1" applyProtection="1">
      <alignment horizontal="center" vertical="center" wrapText="1"/>
      <protection hidden="1"/>
    </xf>
    <xf numFmtId="0" fontId="27" fillId="2" borderId="4" xfId="0" applyFont="1" applyFill="1" applyBorder="1" applyAlignment="1">
      <alignment horizontal="center" vertical="center"/>
    </xf>
    <xf numFmtId="0" fontId="27" fillId="2" borderId="4" xfId="0" applyFont="1" applyFill="1" applyBorder="1" applyAlignment="1">
      <alignment horizontal="left" vertical="center" wrapText="1"/>
    </xf>
    <xf numFmtId="0" fontId="25" fillId="6" borderId="8" xfId="0" applyFont="1" applyFill="1" applyBorder="1" applyAlignment="1" applyProtection="1">
      <alignment horizontal="center" vertical="center" wrapText="1"/>
      <protection hidden="1"/>
    </xf>
    <xf numFmtId="0" fontId="30" fillId="0" borderId="4" xfId="0" applyFont="1" applyBorder="1" applyAlignment="1" applyProtection="1">
      <alignment horizontal="justify" vertical="center" wrapText="1"/>
      <protection hidden="1"/>
    </xf>
    <xf numFmtId="0" fontId="30" fillId="0" borderId="3" xfId="0" applyFont="1" applyBorder="1" applyAlignment="1" applyProtection="1">
      <alignment horizontal="justify" vertical="center" wrapText="1"/>
      <protection hidden="1"/>
    </xf>
    <xf numFmtId="0" fontId="30" fillId="0" borderId="3" xfId="0" quotePrefix="1" applyFont="1" applyBorder="1" applyAlignment="1" applyProtection="1">
      <alignment horizontal="justify" vertical="center" wrapText="1"/>
      <protection hidden="1"/>
    </xf>
    <xf numFmtId="0" fontId="0" fillId="10" borderId="0" xfId="0" applyFill="1"/>
    <xf numFmtId="0" fontId="0" fillId="11" borderId="0" xfId="0" applyFill="1"/>
    <xf numFmtId="0" fontId="0" fillId="12" borderId="0" xfId="0" applyFill="1"/>
    <xf numFmtId="0" fontId="0" fillId="13" borderId="0" xfId="0" applyFill="1"/>
    <xf numFmtId="0" fontId="0" fillId="14" borderId="0" xfId="0" applyFill="1"/>
    <xf numFmtId="0" fontId="0" fillId="14" borderId="0" xfId="0" applyFill="1" applyAlignment="1">
      <alignment vertical="top" wrapText="1"/>
    </xf>
    <xf numFmtId="0" fontId="0" fillId="9" borderId="0" xfId="0" applyFill="1" applyAlignment="1">
      <alignment vertical="top" wrapText="1"/>
    </xf>
    <xf numFmtId="0" fontId="0" fillId="9" borderId="0" xfId="0" applyFill="1"/>
    <xf numFmtId="0" fontId="0" fillId="15" borderId="0" xfId="0" applyFill="1"/>
    <xf numFmtId="0" fontId="0" fillId="16" borderId="0" xfId="0" applyFill="1" applyAlignment="1">
      <alignment horizontal="center"/>
    </xf>
    <xf numFmtId="0" fontId="0" fillId="8" borderId="0" xfId="0" applyFill="1" applyAlignment="1">
      <alignment horizontal="center"/>
    </xf>
    <xf numFmtId="0" fontId="0" fillId="15" borderId="0" xfId="0" applyFill="1" applyAlignment="1">
      <alignment horizontal="center"/>
    </xf>
    <xf numFmtId="0" fontId="0" fillId="16" borderId="0" xfId="0" applyFill="1"/>
    <xf numFmtId="0" fontId="0" fillId="17" borderId="0" xfId="0" applyFill="1"/>
    <xf numFmtId="0" fontId="0" fillId="15" borderId="0" xfId="0" applyFill="1" applyAlignment="1">
      <alignment vertical="top" wrapText="1"/>
    </xf>
    <xf numFmtId="0" fontId="0" fillId="18" borderId="0" xfId="0" applyFill="1"/>
    <xf numFmtId="0" fontId="0" fillId="2" borderId="0" xfId="0" applyFill="1"/>
    <xf numFmtId="0" fontId="0" fillId="19" borderId="0" xfId="0" applyFill="1"/>
    <xf numFmtId="0" fontId="0" fillId="17" borderId="0" xfId="0" applyFill="1" applyAlignment="1">
      <alignment wrapText="1"/>
    </xf>
    <xf numFmtId="1" fontId="0" fillId="0" borderId="0" xfId="0" applyNumberFormat="1"/>
    <xf numFmtId="14" fontId="0" fillId="0" borderId="0" xfId="0" applyNumberFormat="1"/>
    <xf numFmtId="0" fontId="0" fillId="0" borderId="0" xfId="0" applyAlignment="1">
      <alignment wrapText="1"/>
    </xf>
    <xf numFmtId="2" fontId="0" fillId="0" borderId="0" xfId="0" applyNumberFormat="1"/>
    <xf numFmtId="1" fontId="0" fillId="17" borderId="0" xfId="0" applyNumberFormat="1" applyFill="1"/>
    <xf numFmtId="14" fontId="0" fillId="17" borderId="0" xfId="0" applyNumberFormat="1" applyFill="1"/>
    <xf numFmtId="2" fontId="0" fillId="17" borderId="0" xfId="0" applyNumberFormat="1" applyFill="1"/>
    <xf numFmtId="1" fontId="0" fillId="2" borderId="0" xfId="0" applyNumberFormat="1" applyFill="1"/>
    <xf numFmtId="14" fontId="0" fillId="2" borderId="0" xfId="0" applyNumberFormat="1" applyFill="1"/>
    <xf numFmtId="0" fontId="0" fillId="2" borderId="0" xfId="0" applyFill="1" applyAlignment="1">
      <alignment wrapText="1"/>
    </xf>
    <xf numFmtId="0" fontId="31" fillId="2" borderId="0" xfId="0" applyFont="1" applyFill="1"/>
    <xf numFmtId="2" fontId="0" fillId="2" borderId="0" xfId="0" applyNumberFormat="1" applyFill="1"/>
    <xf numFmtId="0" fontId="0" fillId="20" borderId="0" xfId="0" applyFill="1"/>
    <xf numFmtId="0" fontId="32" fillId="2" borderId="0" xfId="0" applyFont="1" applyFill="1" applyAlignment="1">
      <alignment vertical="center" wrapText="1"/>
    </xf>
    <xf numFmtId="166" fontId="0" fillId="2" borderId="0" xfId="0" applyNumberFormat="1" applyFill="1"/>
    <xf numFmtId="1" fontId="0" fillId="9" borderId="0" xfId="0" applyNumberFormat="1" applyFill="1"/>
    <xf numFmtId="14" fontId="0" fillId="9" borderId="0" xfId="0" applyNumberFormat="1" applyFill="1"/>
    <xf numFmtId="0" fontId="0" fillId="9" borderId="0" xfId="0" applyFill="1" applyAlignment="1">
      <alignment wrapText="1"/>
    </xf>
    <xf numFmtId="2" fontId="0" fillId="9" borderId="0" xfId="0" applyNumberFormat="1" applyFill="1"/>
    <xf numFmtId="0" fontId="0" fillId="21" borderId="0" xfId="0" applyFill="1"/>
    <xf numFmtId="1" fontId="0" fillId="21" borderId="0" xfId="0" applyNumberFormat="1" applyFill="1"/>
    <xf numFmtId="14" fontId="0" fillId="21" borderId="0" xfId="0" applyNumberFormat="1" applyFill="1"/>
    <xf numFmtId="0" fontId="0" fillId="21" borderId="0" xfId="0" applyFill="1" applyAlignment="1">
      <alignment wrapText="1"/>
    </xf>
    <xf numFmtId="2" fontId="0" fillId="21" borderId="0" xfId="0" applyNumberFormat="1" applyFill="1"/>
    <xf numFmtId="0" fontId="0" fillId="2" borderId="0" xfId="0" quotePrefix="1" applyFill="1" applyAlignment="1">
      <alignment wrapText="1"/>
    </xf>
    <xf numFmtId="0" fontId="0" fillId="0" borderId="0" xfId="0" quotePrefix="1" applyAlignment="1">
      <alignment wrapText="1"/>
    </xf>
    <xf numFmtId="0" fontId="0" fillId="17" borderId="0" xfId="0" applyFill="1" applyAlignment="1">
      <alignment vertical="top" wrapText="1"/>
    </xf>
    <xf numFmtId="0" fontId="0" fillId="0" borderId="0" xfId="0" applyAlignment="1">
      <alignment horizontal="right"/>
    </xf>
    <xf numFmtId="0" fontId="0" fillId="0" borderId="0" xfId="0" applyAlignment="1">
      <alignment vertical="top" wrapText="1"/>
    </xf>
    <xf numFmtId="0" fontId="33" fillId="0" borderId="0" xfId="0" applyFont="1"/>
    <xf numFmtId="0" fontId="10" fillId="5" borderId="0" xfId="4" applyFont="1" applyFill="1" applyAlignment="1" applyProtection="1">
      <alignment horizontal="center" vertical="center" wrapText="1"/>
      <protection hidden="1"/>
    </xf>
    <xf numFmtId="0" fontId="10" fillId="5" borderId="10" xfId="4" applyFont="1" applyFill="1" applyBorder="1" applyAlignment="1" applyProtection="1">
      <alignment vertical="center" wrapText="1"/>
      <protection hidden="1"/>
    </xf>
    <xf numFmtId="0" fontId="34" fillId="5" borderId="16" xfId="4" applyFont="1" applyFill="1" applyBorder="1" applyAlignment="1" applyProtection="1">
      <alignment vertical="center" wrapText="1"/>
      <protection hidden="1"/>
    </xf>
    <xf numFmtId="4" fontId="34" fillId="5" borderId="16" xfId="4" applyNumberFormat="1" applyFont="1" applyFill="1" applyBorder="1" applyAlignment="1" applyProtection="1">
      <alignment horizontal="center" vertical="center" wrapText="1"/>
      <protection hidden="1"/>
    </xf>
    <xf numFmtId="0" fontId="10" fillId="5" borderId="0" xfId="4" applyFont="1" applyFill="1" applyAlignment="1" applyProtection="1">
      <alignment vertical="center" wrapText="1"/>
      <protection hidden="1"/>
    </xf>
    <xf numFmtId="0" fontId="34" fillId="5" borderId="0" xfId="4" applyFont="1" applyFill="1" applyAlignment="1" applyProtection="1">
      <alignment vertical="center" wrapText="1"/>
      <protection hidden="1"/>
    </xf>
    <xf numFmtId="4" fontId="34" fillId="5" borderId="0" xfId="4" applyNumberFormat="1" applyFont="1" applyFill="1" applyAlignment="1" applyProtection="1">
      <alignment horizontal="center" vertical="center" wrapText="1"/>
      <protection hidden="1"/>
    </xf>
    <xf numFmtId="0" fontId="17" fillId="2" borderId="0" xfId="0"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horizontal="center" wrapText="1"/>
    </xf>
    <xf numFmtId="0" fontId="17" fillId="2" borderId="0" xfId="0" applyFont="1" applyFill="1" applyAlignment="1">
      <alignment horizontal="left" wrapText="1"/>
    </xf>
    <xf numFmtId="0" fontId="10" fillId="2" borderId="0" xfId="0" applyFont="1" applyFill="1" applyAlignment="1">
      <alignment horizontal="center" vertical="top" wrapText="1"/>
    </xf>
    <xf numFmtId="0" fontId="10" fillId="2" borderId="0" xfId="0" applyFont="1" applyFill="1" applyAlignment="1">
      <alignment vertical="top" wrapText="1"/>
    </xf>
    <xf numFmtId="0" fontId="9" fillId="2" borderId="0" xfId="0" applyFont="1" applyFill="1" applyAlignment="1">
      <alignment wrapText="1"/>
    </xf>
    <xf numFmtId="0" fontId="10" fillId="4" borderId="4" xfId="0" applyFont="1" applyFill="1" applyBorder="1" applyAlignment="1">
      <alignment horizontal="center" vertical="center" wrapText="1"/>
    </xf>
    <xf numFmtId="0" fontId="10" fillId="4" borderId="4" xfId="0" applyFont="1" applyFill="1" applyBorder="1" applyAlignment="1">
      <alignment vertical="center" wrapText="1"/>
    </xf>
    <xf numFmtId="4" fontId="10" fillId="4" borderId="4" xfId="0" applyNumberFormat="1" applyFont="1" applyFill="1" applyBorder="1" applyAlignment="1">
      <alignment horizontal="center" vertical="center" wrapText="1"/>
    </xf>
    <xf numFmtId="0" fontId="19" fillId="0" borderId="4" xfId="0" applyFont="1" applyBorder="1" applyAlignment="1">
      <alignment vertical="center" wrapText="1"/>
    </xf>
    <xf numFmtId="3" fontId="19" fillId="0" borderId="4" xfId="0" applyNumberFormat="1" applyFont="1" applyBorder="1" applyAlignment="1">
      <alignment horizontal="center" vertical="center" wrapText="1"/>
    </xf>
    <xf numFmtId="10" fontId="19" fillId="0" borderId="4" xfId="0" applyNumberFormat="1" applyFont="1" applyBorder="1" applyAlignment="1">
      <alignment horizontal="center" vertical="center" wrapText="1"/>
    </xf>
    <xf numFmtId="4" fontId="19" fillId="0" borderId="4" xfId="0" applyNumberFormat="1" applyFont="1" applyBorder="1" applyAlignment="1">
      <alignment horizontal="center" vertical="center" wrapText="1"/>
    </xf>
    <xf numFmtId="0" fontId="19" fillId="0" borderId="0" xfId="0" applyFont="1" applyAlignment="1">
      <alignment wrapText="1"/>
    </xf>
    <xf numFmtId="4" fontId="19" fillId="0" borderId="4" xfId="0" applyNumberFormat="1" applyFont="1" applyBorder="1" applyAlignment="1">
      <alignment vertical="center" wrapText="1"/>
    </xf>
    <xf numFmtId="2" fontId="19" fillId="0" borderId="4" xfId="0" applyNumberFormat="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center" wrapText="1"/>
    </xf>
    <xf numFmtId="0" fontId="19" fillId="0" borderId="0" xfId="0" applyFont="1" applyAlignment="1">
      <alignment horizontal="left" wrapText="1"/>
    </xf>
    <xf numFmtId="4" fontId="19" fillId="0" borderId="0" xfId="0" applyNumberFormat="1" applyFont="1" applyAlignment="1">
      <alignment horizontal="center" vertical="center" wrapText="1"/>
    </xf>
    <xf numFmtId="10" fontId="19" fillId="0" borderId="0" xfId="0" applyNumberFormat="1"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4" fontId="9" fillId="0" borderId="0" xfId="0" applyNumberFormat="1" applyFont="1" applyAlignment="1">
      <alignment horizontal="center" vertical="center" wrapText="1"/>
    </xf>
    <xf numFmtId="0" fontId="19" fillId="0" borderId="0" xfId="0" applyFont="1" applyAlignment="1">
      <alignment vertical="top"/>
    </xf>
    <xf numFmtId="0" fontId="19" fillId="0" borderId="0" xfId="0" applyFont="1" applyAlignment="1">
      <alignment horizontal="left" vertical="top"/>
    </xf>
    <xf numFmtId="0" fontId="19" fillId="0" borderId="0" xfId="0" applyFont="1" applyAlignment="1">
      <alignment horizontal="justify" vertical="top"/>
    </xf>
    <xf numFmtId="2" fontId="19" fillId="0" borderId="0" xfId="0" applyNumberFormat="1" applyFont="1" applyAlignment="1">
      <alignment horizontal="center" vertical="center"/>
    </xf>
    <xf numFmtId="10" fontId="19" fillId="0" borderId="0" xfId="0" applyNumberFormat="1" applyFont="1" applyAlignment="1">
      <alignment horizontal="center" vertical="center"/>
    </xf>
    <xf numFmtId="0" fontId="19" fillId="0" borderId="0" xfId="0" applyFont="1" applyAlignment="1">
      <alignment horizontal="center" vertical="top"/>
    </xf>
    <xf numFmtId="0" fontId="19" fillId="0" borderId="0" xfId="0" applyFont="1" applyAlignment="1">
      <alignment horizontal="center" vertical="center"/>
    </xf>
    <xf numFmtId="10" fontId="19" fillId="0" borderId="0" xfId="0" applyNumberFormat="1" applyFont="1" applyAlignment="1">
      <alignment horizontal="left" vertical="top"/>
    </xf>
    <xf numFmtId="0" fontId="35" fillId="5" borderId="0" xfId="4" applyFont="1" applyFill="1" applyAlignment="1" applyProtection="1">
      <alignment horizontal="left" vertical="center" wrapText="1"/>
      <protection hidden="1"/>
    </xf>
    <xf numFmtId="10" fontId="35" fillId="5" borderId="0" xfId="4" applyNumberFormat="1" applyFont="1" applyFill="1" applyAlignment="1" applyProtection="1">
      <alignment vertical="center" wrapText="1"/>
      <protection hidden="1"/>
    </xf>
    <xf numFmtId="0" fontId="35" fillId="5" borderId="0" xfId="4" applyFont="1" applyFill="1" applyAlignment="1" applyProtection="1">
      <alignment vertical="center" wrapText="1"/>
      <protection hidden="1"/>
    </xf>
    <xf numFmtId="10" fontId="10" fillId="5" borderId="0" xfId="4" applyNumberFormat="1" applyFont="1" applyFill="1" applyAlignment="1" applyProtection="1">
      <alignment vertical="center" wrapText="1"/>
      <protection hidden="1"/>
    </xf>
    <xf numFmtId="10" fontId="10" fillId="5" borderId="0" xfId="4" applyNumberFormat="1" applyFont="1" applyFill="1" applyAlignment="1" applyProtection="1">
      <alignment horizontal="left" vertical="center" wrapText="1"/>
      <protection hidden="1"/>
    </xf>
    <xf numFmtId="0" fontId="36" fillId="0" borderId="0" xfId="0" applyFont="1" applyAlignment="1">
      <alignment vertical="top"/>
    </xf>
    <xf numFmtId="0" fontId="10" fillId="0" borderId="0" xfId="0" applyFont="1" applyAlignment="1">
      <alignment horizontal="center" vertical="center" wrapText="1"/>
    </xf>
    <xf numFmtId="10" fontId="19" fillId="0" borderId="4" xfId="2" applyNumberFormat="1" applyFont="1" applyBorder="1" applyAlignment="1" applyProtection="1">
      <alignment horizontal="center" vertical="center" wrapText="1"/>
      <protection hidden="1"/>
    </xf>
    <xf numFmtId="0" fontId="19" fillId="0" borderId="0" xfId="0" applyFont="1" applyAlignment="1">
      <alignment vertical="top" wrapText="1"/>
    </xf>
    <xf numFmtId="0" fontId="36" fillId="5" borderId="16" xfId="0" applyFont="1" applyFill="1" applyBorder="1" applyAlignment="1">
      <alignment wrapText="1"/>
    </xf>
    <xf numFmtId="0" fontId="36" fillId="0" borderId="0" xfId="0" applyFont="1" applyAlignment="1">
      <alignment horizontal="center" wrapText="1"/>
    </xf>
    <xf numFmtId="0" fontId="36" fillId="0" borderId="0" xfId="0" applyFont="1" applyAlignment="1">
      <alignment wrapText="1"/>
    </xf>
    <xf numFmtId="0" fontId="36" fillId="5" borderId="0" xfId="0" applyFont="1" applyFill="1" applyAlignment="1">
      <alignment wrapText="1"/>
    </xf>
    <xf numFmtId="0" fontId="36" fillId="0" borderId="0" xfId="0" applyFont="1" applyAlignment="1">
      <alignment vertical="center" wrapText="1"/>
    </xf>
    <xf numFmtId="2" fontId="19" fillId="0" borderId="0" xfId="0" applyNumberFormat="1" applyFont="1" applyAlignment="1">
      <alignment horizontal="center" wrapText="1"/>
    </xf>
    <xf numFmtId="0" fontId="14" fillId="0" borderId="0" xfId="0" applyFont="1"/>
    <xf numFmtId="0" fontId="14" fillId="0" borderId="0" xfId="0" applyFont="1" applyAlignment="1">
      <alignment vertical="center"/>
    </xf>
    <xf numFmtId="0" fontId="37" fillId="0" borderId="4" xfId="0" applyFont="1" applyBorder="1" applyAlignment="1">
      <alignment horizontal="left" vertical="center"/>
    </xf>
    <xf numFmtId="49" fontId="37" fillId="0" borderId="1" xfId="0" applyNumberFormat="1" applyFont="1" applyBorder="1" applyAlignment="1">
      <alignment horizontal="left" vertical="center" wrapText="1"/>
    </xf>
    <xf numFmtId="49" fontId="37" fillId="0" borderId="1" xfId="0" applyNumberFormat="1" applyFont="1" applyBorder="1" applyAlignment="1">
      <alignment vertical="center" wrapText="1"/>
    </xf>
    <xf numFmtId="0" fontId="14" fillId="0" borderId="0" xfId="0" applyFont="1" applyAlignment="1">
      <alignment horizontal="left"/>
    </xf>
    <xf numFmtId="49" fontId="37" fillId="0" borderId="4" xfId="0" applyNumberFormat="1" applyFont="1" applyBorder="1" applyAlignment="1">
      <alignment horizontal="left" vertical="center" wrapText="1"/>
    </xf>
    <xf numFmtId="10" fontId="19" fillId="0" borderId="4" xfId="1" applyNumberFormat="1" applyFont="1" applyFill="1" applyBorder="1" applyAlignment="1">
      <alignment horizontal="center" vertical="center" wrapText="1"/>
    </xf>
    <xf numFmtId="0" fontId="19" fillId="2" borderId="4" xfId="0" applyFont="1" applyFill="1" applyBorder="1" applyAlignment="1">
      <alignment vertical="center" wrapText="1"/>
    </xf>
    <xf numFmtId="0" fontId="19" fillId="2" borderId="4" xfId="0" applyFont="1" applyFill="1" applyBorder="1" applyAlignment="1">
      <alignment horizontal="left" vertical="center" wrapText="1"/>
    </xf>
    <xf numFmtId="10" fontId="19" fillId="2" borderId="4" xfId="0" applyNumberFormat="1" applyFont="1" applyFill="1" applyBorder="1" applyAlignment="1">
      <alignment horizontal="center" vertical="center" wrapText="1"/>
    </xf>
    <xf numFmtId="0" fontId="19" fillId="2" borderId="4" xfId="0" applyFont="1" applyFill="1" applyBorder="1" applyAlignment="1">
      <alignment horizontal="center" vertical="center" wrapText="1"/>
    </xf>
    <xf numFmtId="2" fontId="19" fillId="2" borderId="4" xfId="1" applyNumberFormat="1" applyFont="1" applyFill="1" applyBorder="1" applyAlignment="1" applyProtection="1">
      <alignment horizontal="center" vertical="center" wrapText="1"/>
      <protection locked="0"/>
    </xf>
    <xf numFmtId="2" fontId="19" fillId="2" borderId="4" xfId="0" applyNumberFormat="1" applyFont="1" applyFill="1" applyBorder="1" applyAlignment="1">
      <alignment horizontal="center" vertical="center" wrapText="1"/>
    </xf>
    <xf numFmtId="0" fontId="20" fillId="0" borderId="0" xfId="0" applyFont="1" applyAlignment="1" applyProtection="1">
      <alignment wrapText="1"/>
      <protection hidden="1"/>
    </xf>
    <xf numFmtId="0" fontId="20" fillId="0" borderId="4" xfId="0" applyFont="1" applyBorder="1" applyAlignment="1" applyProtection="1">
      <alignment wrapText="1"/>
      <protection hidden="1"/>
    </xf>
    <xf numFmtId="168" fontId="30" fillId="0" borderId="29" xfId="0" applyNumberFormat="1" applyFont="1" applyBorder="1" applyAlignment="1" applyProtection="1">
      <alignment horizontal="justify" vertical="center" wrapText="1"/>
      <protection hidden="1"/>
    </xf>
    <xf numFmtId="0" fontId="20" fillId="22" borderId="4" xfId="0" applyFont="1" applyFill="1" applyBorder="1" applyAlignment="1" applyProtection="1">
      <alignment horizontal="center" vertical="center" wrapText="1"/>
      <protection hidden="1"/>
    </xf>
    <xf numFmtId="0" fontId="30" fillId="0" borderId="31" xfId="0" applyFont="1" applyBorder="1" applyAlignment="1" applyProtection="1">
      <alignment horizontal="justify" vertical="center" wrapText="1"/>
      <protection hidden="1"/>
    </xf>
    <xf numFmtId="0" fontId="30" fillId="0" borderId="1" xfId="0" applyFont="1" applyBorder="1" applyAlignment="1" applyProtection="1">
      <alignment horizontal="justify" vertical="center" wrapText="1"/>
      <protection hidden="1"/>
    </xf>
    <xf numFmtId="0" fontId="20" fillId="9" borderId="4" xfId="0" applyFont="1" applyFill="1" applyBorder="1" applyAlignment="1" applyProtection="1">
      <alignment horizontal="center" vertical="center" wrapText="1"/>
      <protection hidden="1"/>
    </xf>
    <xf numFmtId="0" fontId="20" fillId="23" borderId="4" xfId="0" applyFont="1" applyFill="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169" fontId="26" fillId="0" borderId="0" xfId="0" applyNumberFormat="1" applyFont="1" applyAlignment="1" applyProtection="1">
      <alignment horizontal="center" vertical="center" wrapText="1"/>
      <protection hidden="1"/>
    </xf>
    <xf numFmtId="168" fontId="26" fillId="0" borderId="0" xfId="0" applyNumberFormat="1" applyFont="1" applyAlignment="1" applyProtection="1">
      <alignment horizontal="center" vertical="center" wrapText="1"/>
      <protection hidden="1"/>
    </xf>
    <xf numFmtId="0" fontId="3" fillId="0" borderId="0" xfId="0" applyFont="1" applyAlignment="1" applyProtection="1">
      <alignment horizontal="justify" vertical="center" wrapText="1"/>
      <protection hidden="1"/>
    </xf>
    <xf numFmtId="0" fontId="26"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20" fillId="0" borderId="0" xfId="0" applyFont="1" applyAlignment="1" applyProtection="1">
      <alignment horizontal="justify" vertical="center" wrapText="1"/>
      <protection hidden="1"/>
    </xf>
    <xf numFmtId="0" fontId="30" fillId="0" borderId="2" xfId="0" applyFont="1" applyBorder="1" applyAlignment="1" applyProtection="1">
      <alignment horizontal="justify" vertical="center" wrapText="1"/>
      <protection hidden="1"/>
    </xf>
    <xf numFmtId="168" fontId="30" fillId="0" borderId="4" xfId="0" applyNumberFormat="1" applyFont="1" applyBorder="1" applyAlignment="1" applyProtection="1">
      <alignment horizontal="justify" vertical="center" wrapText="1"/>
      <protection hidden="1"/>
    </xf>
    <xf numFmtId="14" fontId="30" fillId="0" borderId="1" xfId="0" applyNumberFormat="1" applyFont="1" applyBorder="1" applyAlignment="1" applyProtection="1">
      <alignment horizontal="justify" vertical="center" wrapText="1"/>
      <protection hidden="1"/>
    </xf>
    <xf numFmtId="0" fontId="30" fillId="0" borderId="32" xfId="0" applyFont="1" applyBorder="1" applyAlignment="1" applyProtection="1">
      <alignment horizontal="justify" vertical="center" wrapText="1"/>
      <protection hidden="1"/>
    </xf>
    <xf numFmtId="168" fontId="30" fillId="0" borderId="3" xfId="0" applyNumberFormat="1" applyFont="1" applyBorder="1" applyAlignment="1" applyProtection="1">
      <alignment horizontal="justify" vertical="center" wrapText="1"/>
      <protection hidden="1"/>
    </xf>
    <xf numFmtId="0" fontId="26" fillId="0" borderId="4" xfId="0" applyFont="1" applyBorder="1" applyAlignment="1" applyProtection="1">
      <alignment horizontal="center" vertical="center" wrapText="1"/>
      <protection hidden="1"/>
    </xf>
    <xf numFmtId="169" fontId="26" fillId="0" borderId="4" xfId="0" applyNumberFormat="1" applyFont="1" applyBorder="1" applyAlignment="1" applyProtection="1">
      <alignment horizontal="center" vertical="center" wrapText="1"/>
      <protection hidden="1"/>
    </xf>
    <xf numFmtId="168" fontId="26" fillId="0" borderId="4" xfId="0" applyNumberFormat="1" applyFont="1" applyBorder="1" applyAlignment="1" applyProtection="1">
      <alignment horizontal="center" vertical="center" wrapText="1"/>
      <protection hidden="1"/>
    </xf>
    <xf numFmtId="0" fontId="26" fillId="0" borderId="1" xfId="0" applyFont="1" applyBorder="1" applyAlignment="1" applyProtection="1">
      <alignment vertical="center" wrapText="1"/>
      <protection hidden="1"/>
    </xf>
    <xf numFmtId="0" fontId="26" fillId="0" borderId="4" xfId="0" applyFont="1" applyBorder="1" applyAlignment="1" applyProtection="1">
      <alignment vertical="center" wrapText="1"/>
      <protection hidden="1"/>
    </xf>
    <xf numFmtId="0" fontId="3" fillId="0" borderId="4" xfId="0" applyFont="1" applyBorder="1" applyAlignment="1" applyProtection="1">
      <alignment horizontal="center" vertical="center" wrapText="1"/>
      <protection hidden="1"/>
    </xf>
    <xf numFmtId="0" fontId="20" fillId="0" borderId="4" xfId="0" applyFont="1" applyBorder="1" applyAlignment="1" applyProtection="1">
      <alignment horizontal="justify" vertical="center" wrapText="1"/>
      <protection hidden="1"/>
    </xf>
    <xf numFmtId="0" fontId="30" fillId="0" borderId="33" xfId="0" applyFont="1" applyBorder="1" applyAlignment="1" applyProtection="1">
      <alignment horizontal="justify" vertical="center" wrapText="1"/>
      <protection hidden="1"/>
    </xf>
    <xf numFmtId="0" fontId="30" fillId="0" borderId="34" xfId="0" applyFont="1" applyBorder="1" applyAlignment="1" applyProtection="1">
      <alignment horizontal="justify" vertical="center" wrapText="1"/>
      <protection hidden="1"/>
    </xf>
    <xf numFmtId="0" fontId="30" fillId="0" borderId="35" xfId="0" applyFont="1" applyBorder="1" applyAlignment="1" applyProtection="1">
      <alignment horizontal="justify" vertical="center" wrapText="1"/>
      <protection hidden="1"/>
    </xf>
    <xf numFmtId="14" fontId="30" fillId="0" borderId="34" xfId="0" applyNumberFormat="1" applyFont="1" applyBorder="1" applyAlignment="1" applyProtection="1">
      <alignment horizontal="justify" vertical="center" wrapText="1"/>
      <protection hidden="1"/>
    </xf>
    <xf numFmtId="168" fontId="30" fillId="9" borderId="4" xfId="0" applyNumberFormat="1" applyFont="1" applyFill="1" applyBorder="1" applyAlignment="1" applyProtection="1">
      <alignment horizontal="justify" vertical="center" wrapText="1"/>
      <protection hidden="1"/>
    </xf>
    <xf numFmtId="168" fontId="30" fillId="0" borderId="1" xfId="0" applyNumberFormat="1" applyFont="1" applyBorder="1" applyAlignment="1" applyProtection="1">
      <alignment horizontal="justify" vertical="center" wrapText="1"/>
      <protection hidden="1"/>
    </xf>
    <xf numFmtId="168" fontId="30" fillId="0" borderId="4" xfId="0" applyNumberFormat="1" applyFont="1" applyBorder="1" applyAlignment="1" applyProtection="1">
      <alignment horizontal="center" vertical="center" wrapText="1"/>
      <protection hidden="1"/>
    </xf>
    <xf numFmtId="0" fontId="20" fillId="17" borderId="4" xfId="0" applyFont="1" applyFill="1" applyBorder="1" applyAlignment="1" applyProtection="1">
      <alignment horizontal="center" vertical="center" wrapText="1"/>
      <protection hidden="1"/>
    </xf>
    <xf numFmtId="0" fontId="30" fillId="9" borderId="34" xfId="0" applyFont="1" applyFill="1" applyBorder="1" applyAlignment="1" applyProtection="1">
      <alignment horizontal="justify" vertical="center" wrapText="1"/>
      <protection hidden="1"/>
    </xf>
    <xf numFmtId="0" fontId="20" fillId="0" borderId="36" xfId="0" applyFont="1" applyBorder="1" applyAlignment="1" applyProtection="1">
      <alignment horizontal="justify" vertical="center" wrapText="1"/>
      <protection hidden="1"/>
    </xf>
    <xf numFmtId="0" fontId="25" fillId="11" borderId="4" xfId="0" applyFont="1" applyFill="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25" fillId="24" borderId="4" xfId="0" applyFont="1" applyFill="1" applyBorder="1" applyAlignment="1" applyProtection="1">
      <alignment horizontal="center" vertical="center" wrapText="1"/>
      <protection hidden="1"/>
    </xf>
    <xf numFmtId="0" fontId="25" fillId="24" borderId="33" xfId="0" applyFont="1" applyFill="1" applyBorder="1" applyAlignment="1" applyProtection="1">
      <alignment horizontal="center" vertical="center" wrapText="1"/>
      <protection hidden="1"/>
    </xf>
    <xf numFmtId="0" fontId="25" fillId="11" borderId="1" xfId="0" applyFont="1" applyFill="1" applyBorder="1" applyAlignment="1" applyProtection="1">
      <alignment horizontal="center" vertical="center" wrapText="1"/>
      <protection hidden="1"/>
    </xf>
    <xf numFmtId="0" fontId="25" fillId="11" borderId="35" xfId="0" applyFont="1" applyFill="1" applyBorder="1" applyAlignment="1" applyProtection="1">
      <alignment horizontal="center" vertical="center" wrapText="1"/>
      <protection hidden="1"/>
    </xf>
    <xf numFmtId="0" fontId="25" fillId="24" borderId="3" xfId="0" applyFont="1" applyFill="1" applyBorder="1" applyAlignment="1" applyProtection="1">
      <alignment horizontal="center" vertical="center" wrapText="1"/>
      <protection hidden="1"/>
    </xf>
    <xf numFmtId="0" fontId="25" fillId="24" borderId="34" xfId="0" applyFont="1" applyFill="1" applyBorder="1" applyAlignment="1" applyProtection="1">
      <alignment horizontal="center" vertical="center" wrapText="1"/>
      <protection hidden="1"/>
    </xf>
    <xf numFmtId="0" fontId="25" fillId="11" borderId="3" xfId="0" applyFont="1" applyFill="1" applyBorder="1" applyAlignment="1" applyProtection="1">
      <alignment horizontal="center" vertical="center" wrapText="1"/>
      <protection hidden="1"/>
    </xf>
    <xf numFmtId="0" fontId="25" fillId="0" borderId="0" xfId="0" applyFont="1" applyAlignment="1" applyProtection="1">
      <alignment horizontal="centerContinuous" wrapText="1"/>
      <protection hidden="1"/>
    </xf>
    <xf numFmtId="0" fontId="20" fillId="0" borderId="24" xfId="0" applyFont="1" applyBorder="1" applyAlignment="1" applyProtection="1">
      <alignment wrapText="1"/>
      <protection hidden="1"/>
    </xf>
    <xf numFmtId="0" fontId="20" fillId="0" borderId="23" xfId="0" applyFont="1" applyBorder="1" applyAlignment="1" applyProtection="1">
      <alignment wrapText="1"/>
      <protection hidden="1"/>
    </xf>
    <xf numFmtId="0" fontId="20" fillId="0" borderId="0" xfId="0" applyFont="1" applyAlignment="1" applyProtection="1">
      <alignment vertical="center" wrapText="1"/>
      <protection hidden="1"/>
    </xf>
    <xf numFmtId="0" fontId="25" fillId="0" borderId="0" xfId="0" applyFont="1" applyAlignment="1" applyProtection="1">
      <alignment vertical="center" wrapText="1"/>
      <protection hidden="1"/>
    </xf>
    <xf numFmtId="169" fontId="26" fillId="0" borderId="0" xfId="0" applyNumberFormat="1" applyFont="1" applyAlignment="1" applyProtection="1">
      <alignment vertical="center" wrapText="1"/>
      <protection hidden="1"/>
    </xf>
    <xf numFmtId="169" fontId="26" fillId="0" borderId="23" xfId="0" applyNumberFormat="1" applyFont="1" applyBorder="1" applyAlignment="1" applyProtection="1">
      <alignment vertical="center" wrapText="1"/>
      <protection hidden="1"/>
    </xf>
    <xf numFmtId="169" fontId="26" fillId="0" borderId="4" xfId="0" applyNumberFormat="1" applyFont="1" applyBorder="1" applyAlignment="1" applyProtection="1">
      <alignment vertical="center" wrapText="1"/>
      <protection hidden="1"/>
    </xf>
    <xf numFmtId="0" fontId="20" fillId="0" borderId="26" xfId="0" applyFont="1" applyBorder="1" applyAlignment="1" applyProtection="1">
      <alignment wrapText="1"/>
      <protection hidden="1"/>
    </xf>
    <xf numFmtId="0" fontId="20" fillId="0" borderId="25" xfId="0" applyFont="1" applyBorder="1" applyAlignment="1" applyProtection="1">
      <alignment wrapText="1"/>
      <protection hidden="1"/>
    </xf>
    <xf numFmtId="0" fontId="19" fillId="5" borderId="10" xfId="0" applyFont="1" applyFill="1" applyBorder="1" applyAlignment="1" applyProtection="1">
      <alignment vertical="center" wrapText="1"/>
      <protection hidden="1"/>
    </xf>
    <xf numFmtId="0" fontId="19" fillId="5" borderId="0" xfId="0" applyFont="1" applyFill="1" applyAlignment="1" applyProtection="1">
      <alignment vertical="center" wrapText="1"/>
      <protection hidden="1"/>
    </xf>
    <xf numFmtId="0" fontId="36" fillId="5" borderId="0" xfId="0" applyFont="1" applyFill="1" applyAlignment="1" applyProtection="1">
      <alignment vertical="center" wrapText="1"/>
      <protection hidden="1"/>
    </xf>
    <xf numFmtId="0" fontId="36" fillId="5" borderId="0" xfId="0" applyFont="1" applyFill="1" applyAlignment="1">
      <alignment vertical="top"/>
    </xf>
    <xf numFmtId="10" fontId="10" fillId="4" borderId="4" xfId="0" applyNumberFormat="1" applyFont="1" applyFill="1" applyBorder="1" applyAlignment="1">
      <alignment horizontal="center" vertical="center" wrapText="1"/>
    </xf>
    <xf numFmtId="0" fontId="10" fillId="57" borderId="4" xfId="0" applyFont="1" applyFill="1" applyBorder="1" applyAlignment="1">
      <alignment horizontal="left" vertical="center" wrapText="1"/>
    </xf>
    <xf numFmtId="0" fontId="10" fillId="57" borderId="4" xfId="0" applyFont="1" applyFill="1" applyBorder="1" applyAlignment="1">
      <alignment horizontal="center" vertical="center" wrapText="1"/>
    </xf>
    <xf numFmtId="10" fontId="10" fillId="57" borderId="4" xfId="0" applyNumberFormat="1" applyFont="1" applyFill="1" applyBorder="1" applyAlignment="1">
      <alignment horizontal="center" vertical="center" wrapText="1"/>
    </xf>
    <xf numFmtId="0" fontId="10" fillId="57" borderId="9" xfId="0" applyFont="1" applyFill="1" applyBorder="1" applyAlignment="1">
      <alignment horizontal="center" vertical="center" wrapText="1"/>
    </xf>
    <xf numFmtId="4" fontId="10" fillId="57" borderId="4" xfId="0" applyNumberFormat="1" applyFont="1" applyFill="1" applyBorder="1" applyAlignment="1">
      <alignment horizontal="center" vertical="center" wrapText="1"/>
    </xf>
    <xf numFmtId="4" fontId="9" fillId="5" borderId="0" xfId="0" applyNumberFormat="1" applyFont="1" applyFill="1" applyAlignment="1">
      <alignment horizontal="center" vertical="center" wrapText="1"/>
    </xf>
    <xf numFmtId="4" fontId="10" fillId="5" borderId="11" xfId="0" applyNumberFormat="1" applyFont="1" applyFill="1" applyBorder="1" applyAlignment="1">
      <alignment horizontal="left" vertical="center" wrapText="1"/>
    </xf>
    <xf numFmtId="2" fontId="10" fillId="57" borderId="4" xfId="0" applyNumberFormat="1" applyFont="1" applyFill="1" applyBorder="1" applyAlignment="1">
      <alignment horizontal="center" vertical="center" wrapText="1"/>
    </xf>
    <xf numFmtId="2" fontId="19" fillId="0" borderId="4" xfId="0" applyNumberFormat="1" applyFont="1" applyBorder="1" applyAlignment="1">
      <alignment horizontal="center" vertical="center"/>
    </xf>
    <xf numFmtId="10" fontId="19" fillId="0" borderId="4" xfId="0" applyNumberFormat="1" applyFont="1" applyBorder="1" applyAlignment="1">
      <alignment horizontal="center" vertical="center"/>
    </xf>
    <xf numFmtId="0" fontId="19" fillId="2" borderId="4" xfId="0" applyFont="1" applyFill="1" applyBorder="1" applyAlignment="1">
      <alignment horizontal="center" vertical="center"/>
    </xf>
    <xf numFmtId="0" fontId="14" fillId="0" borderId="0" xfId="0" applyFont="1" applyAlignment="1">
      <alignment horizontal="center"/>
    </xf>
    <xf numFmtId="167" fontId="37" fillId="0" borderId="4" xfId="0" applyNumberFormat="1" applyFont="1" applyBorder="1" applyAlignment="1">
      <alignment horizontal="center" vertical="center"/>
    </xf>
    <xf numFmtId="0" fontId="37" fillId="0" borderId="0" xfId="0" applyFont="1" applyAlignment="1">
      <alignment vertical="center"/>
    </xf>
    <xf numFmtId="10" fontId="14" fillId="0" borderId="0" xfId="0" applyNumberFormat="1" applyFont="1" applyAlignment="1">
      <alignment horizontal="center"/>
    </xf>
    <xf numFmtId="0" fontId="18" fillId="5" borderId="16" xfId="4" applyFont="1" applyFill="1" applyBorder="1" applyAlignment="1">
      <alignment horizontal="center" vertical="center"/>
    </xf>
    <xf numFmtId="10" fontId="14" fillId="5" borderId="0" xfId="0" applyNumberFormat="1" applyFont="1" applyFill="1" applyAlignment="1">
      <alignment horizontal="center"/>
    </xf>
    <xf numFmtId="0" fontId="18" fillId="5" borderId="0" xfId="4" applyFont="1" applyFill="1" applyAlignment="1">
      <alignment horizontal="center" vertical="center"/>
    </xf>
    <xf numFmtId="10" fontId="59" fillId="5" borderId="0" xfId="0" applyNumberFormat="1" applyFont="1" applyFill="1" applyAlignment="1">
      <alignment horizontal="center"/>
    </xf>
    <xf numFmtId="10" fontId="37" fillId="0" borderId="4" xfId="0" applyNumberFormat="1" applyFont="1" applyBorder="1" applyAlignment="1">
      <alignment horizontal="center" vertical="center"/>
    </xf>
    <xf numFmtId="4" fontId="14" fillId="0" borderId="0" xfId="0" applyNumberFormat="1" applyFont="1" applyAlignment="1">
      <alignment horizontal="center"/>
    </xf>
    <xf numFmtId="4" fontId="14" fillId="5" borderId="0" xfId="0" applyNumberFormat="1" applyFont="1" applyFill="1" applyAlignment="1">
      <alignment horizontal="center"/>
    </xf>
    <xf numFmtId="10" fontId="9" fillId="5" borderId="0" xfId="0" applyNumberFormat="1" applyFont="1" applyFill="1" applyAlignment="1">
      <alignment vertical="center" wrapText="1"/>
    </xf>
    <xf numFmtId="10" fontId="9" fillId="2" borderId="0" xfId="0" applyNumberFormat="1" applyFont="1" applyFill="1" applyAlignment="1">
      <alignment vertical="center" wrapText="1"/>
    </xf>
    <xf numFmtId="10" fontId="19" fillId="0" borderId="0" xfId="0" applyNumberFormat="1" applyFont="1" applyAlignment="1">
      <alignment vertical="center" wrapText="1"/>
    </xf>
    <xf numFmtId="10" fontId="9" fillId="0" borderId="0" xfId="0" applyNumberFormat="1" applyFont="1" applyAlignment="1">
      <alignment vertical="center" wrapText="1"/>
    </xf>
    <xf numFmtId="10" fontId="9" fillId="5" borderId="0" xfId="0" applyNumberFormat="1" applyFont="1" applyFill="1" applyAlignment="1">
      <alignment horizontal="center" vertical="center" wrapText="1"/>
    </xf>
    <xf numFmtId="10" fontId="9" fillId="2" borderId="0" xfId="0" applyNumberFormat="1" applyFont="1" applyFill="1" applyAlignment="1">
      <alignment horizontal="center" vertical="center" wrapText="1"/>
    </xf>
    <xf numFmtId="10" fontId="19" fillId="0" borderId="0" xfId="0" applyNumberFormat="1" applyFont="1" applyAlignment="1">
      <alignment horizontal="center" vertical="center" wrapText="1"/>
    </xf>
    <xf numFmtId="10" fontId="9" fillId="0" borderId="0" xfId="0" applyNumberFormat="1" applyFont="1" applyAlignment="1">
      <alignment horizontal="center" vertical="center" wrapText="1"/>
    </xf>
    <xf numFmtId="0" fontId="9" fillId="5" borderId="0" xfId="0" applyFont="1" applyFill="1" applyAlignment="1">
      <alignment horizontal="center" vertical="center" wrapText="1"/>
    </xf>
    <xf numFmtId="0" fontId="9" fillId="2" borderId="0" xfId="0" applyFont="1" applyFill="1" applyAlignment="1">
      <alignment horizontal="center" vertical="center" wrapText="1"/>
    </xf>
    <xf numFmtId="4" fontId="10" fillId="2" borderId="0" xfId="0" applyNumberFormat="1" applyFont="1" applyFill="1" applyAlignment="1">
      <alignment horizontal="center" vertical="center" wrapText="1"/>
    </xf>
    <xf numFmtId="0" fontId="9" fillId="5" borderId="0" xfId="0" applyFont="1" applyFill="1" applyAlignment="1">
      <alignment vertical="center" wrapText="1"/>
    </xf>
    <xf numFmtId="0" fontId="9" fillId="2" borderId="0" xfId="0" applyFont="1" applyFill="1" applyAlignment="1">
      <alignment vertical="center" wrapText="1"/>
    </xf>
    <xf numFmtId="0" fontId="19" fillId="0" borderId="4" xfId="0" applyFont="1" applyBorder="1" applyAlignment="1" applyProtection="1">
      <alignment vertical="center" wrapText="1"/>
      <protection locked="0"/>
    </xf>
    <xf numFmtId="0" fontId="11" fillId="57" borderId="4" xfId="0" applyFont="1" applyFill="1" applyBorder="1" applyAlignment="1">
      <alignment horizontal="left" vertical="center" wrapText="1"/>
    </xf>
    <xf numFmtId="0" fontId="11" fillId="57" borderId="1" xfId="0" applyFont="1" applyFill="1" applyBorder="1" applyAlignment="1">
      <alignment vertical="center" wrapText="1"/>
    </xf>
    <xf numFmtId="0" fontId="11" fillId="57" borderId="4" xfId="0" applyFont="1" applyFill="1" applyBorder="1" applyAlignment="1">
      <alignment horizontal="center" vertical="center" wrapText="1"/>
    </xf>
    <xf numFmtId="4" fontId="11" fillId="57" borderId="4" xfId="0" applyNumberFormat="1" applyFont="1" applyFill="1" applyBorder="1" applyAlignment="1">
      <alignment horizontal="center" vertical="center" wrapText="1"/>
    </xf>
    <xf numFmtId="10" fontId="11" fillId="57" borderId="4" xfId="0" applyNumberFormat="1" applyFont="1" applyFill="1" applyBorder="1" applyAlignment="1">
      <alignment horizontal="center" vertical="center" wrapText="1"/>
    </xf>
    <xf numFmtId="0" fontId="37" fillId="0" borderId="1" xfId="0" applyFont="1" applyBorder="1" applyAlignment="1">
      <alignment vertical="center" wrapText="1"/>
    </xf>
    <xf numFmtId="0" fontId="21" fillId="0" borderId="4" xfId="0" applyFont="1" applyBorder="1"/>
    <xf numFmtId="0" fontId="3" fillId="0" borderId="0" xfId="0" applyFont="1" applyAlignment="1">
      <alignment wrapText="1"/>
    </xf>
    <xf numFmtId="0" fontId="27" fillId="0" borderId="4" xfId="0" applyFont="1" applyBorder="1" applyAlignment="1">
      <alignment horizontal="left" vertical="center" wrapText="1"/>
    </xf>
    <xf numFmtId="14" fontId="27" fillId="0" borderId="4" xfId="0" applyNumberFormat="1" applyFont="1" applyBorder="1" applyAlignment="1">
      <alignment horizontal="center" vertical="center"/>
    </xf>
    <xf numFmtId="0" fontId="27" fillId="0" borderId="4" xfId="0" applyFont="1" applyBorder="1" applyAlignment="1">
      <alignment horizontal="center" vertical="center"/>
    </xf>
    <xf numFmtId="9" fontId="27" fillId="0" borderId="4" xfId="0" applyNumberFormat="1" applyFont="1" applyBorder="1" applyAlignment="1">
      <alignment horizontal="center" vertical="center"/>
    </xf>
    <xf numFmtId="10" fontId="27" fillId="0" borderId="4" xfId="0" applyNumberFormat="1" applyFont="1" applyBorder="1" applyAlignment="1">
      <alignment horizontal="center" vertical="center"/>
    </xf>
    <xf numFmtId="0" fontId="27" fillId="0" borderId="4" xfId="0" applyFont="1" applyBorder="1" applyAlignment="1">
      <alignment horizontal="left" vertical="center"/>
    </xf>
    <xf numFmtId="0" fontId="28" fillId="0" borderId="4" xfId="0" applyFont="1" applyBorder="1" applyAlignment="1">
      <alignment horizontal="center" vertical="center" wrapText="1"/>
    </xf>
    <xf numFmtId="0" fontId="38" fillId="0" borderId="4" xfId="0" applyFont="1" applyBorder="1" applyAlignment="1">
      <alignment horizontal="center" vertical="center" wrapText="1"/>
    </xf>
    <xf numFmtId="0" fontId="38" fillId="2" borderId="4" xfId="0" applyFont="1" applyFill="1" applyBorder="1" applyAlignment="1">
      <alignment horizontal="center" vertical="center"/>
    </xf>
    <xf numFmtId="0" fontId="38" fillId="0" borderId="4" xfId="0" applyFont="1" applyBorder="1" applyAlignment="1">
      <alignment horizontal="left" vertical="center" wrapText="1"/>
    </xf>
    <xf numFmtId="1" fontId="27" fillId="0" borderId="4" xfId="0" applyNumberFormat="1" applyFont="1" applyBorder="1" applyAlignment="1">
      <alignment horizontal="center" vertical="center"/>
    </xf>
    <xf numFmtId="2" fontId="27" fillId="0" borderId="4" xfId="0" applyNumberFormat="1" applyFont="1" applyBorder="1" applyAlignment="1">
      <alignment horizontal="center" vertical="center"/>
    </xf>
    <xf numFmtId="0" fontId="7" fillId="58" borderId="4" xfId="0" applyFont="1" applyFill="1" applyBorder="1" applyAlignment="1">
      <alignment horizontal="center" vertical="center" wrapText="1"/>
    </xf>
    <xf numFmtId="10" fontId="3" fillId="2" borderId="0" xfId="0" applyNumberFormat="1" applyFont="1" applyFill="1" applyAlignment="1">
      <alignment vertical="center"/>
    </xf>
    <xf numFmtId="9" fontId="3" fillId="2" borderId="0" xfId="0" applyNumberFormat="1" applyFont="1" applyFill="1" applyAlignment="1">
      <alignment vertical="center"/>
    </xf>
    <xf numFmtId="10" fontId="3" fillId="0" borderId="4" xfId="0" applyNumberFormat="1" applyFont="1" applyBorder="1" applyAlignment="1">
      <alignment horizontal="center" vertical="center" wrapText="1"/>
    </xf>
    <xf numFmtId="0" fontId="3" fillId="0" borderId="3" xfId="0" applyFont="1" applyBorder="1" applyAlignment="1">
      <alignment horizontal="center" vertical="center" wrapText="1"/>
    </xf>
    <xf numFmtId="9" fontId="3" fillId="0" borderId="4" xfId="0" applyNumberFormat="1" applyFont="1" applyBorder="1" applyAlignment="1">
      <alignment horizontal="center" vertical="center" wrapText="1"/>
    </xf>
    <xf numFmtId="164" fontId="3" fillId="0" borderId="4" xfId="1" applyNumberFormat="1" applyFont="1" applyFill="1" applyBorder="1" applyAlignment="1">
      <alignment horizontal="center" vertical="top" wrapText="1"/>
    </xf>
    <xf numFmtId="164" fontId="3" fillId="0" borderId="4" xfId="1" applyNumberFormat="1" applyFont="1" applyFill="1" applyBorder="1" applyAlignment="1">
      <alignment horizontal="center" vertical="center" wrapText="1"/>
    </xf>
    <xf numFmtId="9" fontId="3" fillId="0" borderId="4" xfId="1" applyFont="1" applyFill="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0" fontId="3" fillId="0" borderId="4" xfId="1" applyNumberFormat="1" applyFont="1" applyFill="1" applyBorder="1" applyAlignment="1">
      <alignment horizontal="center" vertical="center" wrapText="1"/>
    </xf>
    <xf numFmtId="0" fontId="7" fillId="59" borderId="4" xfId="0" applyFont="1" applyFill="1" applyBorder="1" applyAlignment="1">
      <alignment horizontal="center" vertical="center" wrapText="1"/>
    </xf>
    <xf numFmtId="0" fontId="7" fillId="60" borderId="4" xfId="2" applyFont="1" applyFill="1" applyBorder="1" applyAlignment="1" applyProtection="1">
      <alignment horizontal="center" vertical="center" wrapText="1"/>
      <protection hidden="1"/>
    </xf>
    <xf numFmtId="0" fontId="7" fillId="61" borderId="30" xfId="0" applyFont="1" applyFill="1" applyBorder="1" applyAlignment="1">
      <alignment horizontal="center" vertical="center" wrapText="1"/>
    </xf>
    <xf numFmtId="0" fontId="7" fillId="62" borderId="4" xfId="2" applyFont="1" applyFill="1" applyBorder="1" applyAlignment="1" applyProtection="1">
      <alignment horizontal="center" vertical="center" wrapText="1"/>
      <protection hidden="1"/>
    </xf>
    <xf numFmtId="0" fontId="7" fillId="62" borderId="29" xfId="2" applyFont="1" applyFill="1" applyBorder="1" applyAlignment="1" applyProtection="1">
      <alignment horizontal="center" vertical="center" wrapText="1"/>
      <protection hidden="1"/>
    </xf>
    <xf numFmtId="0" fontId="7" fillId="62" borderId="3" xfId="2" applyFont="1" applyFill="1" applyBorder="1" applyAlignment="1" applyProtection="1">
      <alignment horizontal="center" vertical="center" wrapText="1"/>
      <protection hidden="1"/>
    </xf>
    <xf numFmtId="0" fontId="7" fillId="63" borderId="4" xfId="0" applyFont="1" applyFill="1" applyBorder="1" applyAlignment="1">
      <alignment horizontal="center" vertical="center" wrapText="1"/>
    </xf>
    <xf numFmtId="0" fontId="7" fillId="64" borderId="4" xfId="0" applyFont="1" applyFill="1" applyBorder="1" applyAlignment="1">
      <alignment horizontal="center" vertical="center" wrapText="1"/>
    </xf>
    <xf numFmtId="0" fontId="20" fillId="0" borderId="30" xfId="0" applyFont="1" applyBorder="1" applyAlignment="1" applyProtection="1">
      <alignment horizontal="justify" vertical="top" wrapText="1"/>
      <protection hidden="1"/>
    </xf>
    <xf numFmtId="0" fontId="20" fillId="0" borderId="4" xfId="0" applyFont="1" applyBorder="1" applyAlignment="1" applyProtection="1">
      <alignment horizontal="justify" vertical="top" wrapText="1"/>
      <protection hidden="1"/>
    </xf>
    <xf numFmtId="164" fontId="20" fillId="0" borderId="4" xfId="0" applyNumberFormat="1" applyFont="1" applyBorder="1" applyAlignment="1" applyProtection="1">
      <alignment horizontal="center" vertical="center" wrapText="1"/>
      <protection hidden="1"/>
    </xf>
    <xf numFmtId="0" fontId="20" fillId="0" borderId="4" xfId="0" applyFont="1" applyBorder="1" applyAlignment="1" applyProtection="1">
      <alignment horizontal="center" vertical="center" textRotation="90" wrapText="1"/>
      <protection hidden="1"/>
    </xf>
    <xf numFmtId="9" fontId="20" fillId="0" borderId="4" xfId="0" applyNumberFormat="1" applyFont="1" applyBorder="1" applyAlignment="1" applyProtection="1">
      <alignment horizontal="center" vertical="center" textRotation="90" wrapText="1"/>
      <protection hidden="1"/>
    </xf>
    <xf numFmtId="0" fontId="8" fillId="0" borderId="1" xfId="5" applyFill="1" applyBorder="1" applyAlignment="1" applyProtection="1">
      <alignment horizontal="center" vertical="center" wrapText="1"/>
      <protection hidden="1"/>
    </xf>
    <xf numFmtId="0" fontId="20" fillId="0" borderId="29" xfId="0" applyFont="1" applyBorder="1" applyAlignment="1" applyProtection="1">
      <alignment horizontal="justify" vertical="center" wrapText="1"/>
      <protection hidden="1"/>
    </xf>
    <xf numFmtId="0" fontId="20" fillId="0" borderId="30" xfId="0" applyFont="1" applyBorder="1" applyAlignment="1" applyProtection="1">
      <alignment horizontal="center" vertical="center" wrapText="1"/>
      <protection hidden="1"/>
    </xf>
    <xf numFmtId="0" fontId="20" fillId="0" borderId="30" xfId="0" applyFont="1" applyBorder="1" applyAlignment="1" applyProtection="1">
      <alignment horizontal="justify" vertical="center" wrapText="1"/>
      <protection hidden="1"/>
    </xf>
    <xf numFmtId="0" fontId="30" fillId="0" borderId="4" xfId="0" applyFont="1" applyBorder="1" applyAlignment="1" applyProtection="1">
      <alignment horizontal="justify" vertical="top" wrapText="1"/>
      <protection hidden="1"/>
    </xf>
    <xf numFmtId="0" fontId="30" fillId="0" borderId="4" xfId="0" applyFont="1" applyBorder="1" applyAlignment="1" applyProtection="1">
      <alignment horizontal="center" vertical="center" wrapText="1"/>
      <protection hidden="1"/>
    </xf>
    <xf numFmtId="164" fontId="30" fillId="0" borderId="4" xfId="0" applyNumberFormat="1" applyFont="1" applyBorder="1" applyAlignment="1" applyProtection="1">
      <alignment horizontal="center" vertical="center" wrapText="1"/>
      <protection hidden="1"/>
    </xf>
    <xf numFmtId="0" fontId="30" fillId="0" borderId="4" xfId="0" applyFont="1" applyBorder="1" applyAlignment="1" applyProtection="1">
      <alignment horizontal="center" vertical="center" textRotation="90" wrapText="1"/>
      <protection hidden="1"/>
    </xf>
    <xf numFmtId="9" fontId="30" fillId="0" borderId="4" xfId="0" applyNumberFormat="1" applyFont="1" applyBorder="1" applyAlignment="1" applyProtection="1">
      <alignment horizontal="center" vertical="center" textRotation="90" wrapText="1"/>
      <protection hidden="1"/>
    </xf>
    <xf numFmtId="0" fontId="30" fillId="0" borderId="1" xfId="0" applyFont="1" applyBorder="1" applyAlignment="1" applyProtection="1">
      <alignment horizontal="center" vertical="center" wrapText="1"/>
      <protection hidden="1"/>
    </xf>
    <xf numFmtId="0" fontId="30" fillId="0" borderId="4" xfId="0" quotePrefix="1" applyFont="1" applyBorder="1" applyAlignment="1" applyProtection="1">
      <alignment horizontal="justify" vertical="center" wrapText="1"/>
      <protection hidden="1"/>
    </xf>
    <xf numFmtId="0" fontId="30" fillId="0" borderId="4" xfId="0" quotePrefix="1" applyFont="1" applyBorder="1" applyAlignment="1" applyProtection="1">
      <alignment horizontal="justify" vertical="top" wrapText="1"/>
      <protection hidden="1"/>
    </xf>
    <xf numFmtId="0" fontId="20" fillId="0" borderId="1"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30" fillId="0" borderId="2" xfId="0" applyFont="1" applyBorder="1" applyAlignment="1" applyProtection="1">
      <alignment horizontal="center" vertical="center" wrapText="1"/>
      <protection hidden="1"/>
    </xf>
    <xf numFmtId="0" fontId="20" fillId="0" borderId="29" xfId="0" applyFont="1" applyBorder="1" applyAlignment="1" applyProtection="1">
      <alignment horizontal="center" vertical="center" wrapText="1"/>
      <protection hidden="1"/>
    </xf>
    <xf numFmtId="0" fontId="20" fillId="0" borderId="3" xfId="0" applyFont="1" applyBorder="1" applyAlignment="1" applyProtection="1">
      <alignment horizontal="justify" vertical="center" wrapText="1"/>
      <protection hidden="1"/>
    </xf>
    <xf numFmtId="164" fontId="20" fillId="0" borderId="4" xfId="0" applyNumberFormat="1" applyFont="1" applyBorder="1" applyAlignment="1" applyProtection="1">
      <alignment horizontal="justify" vertical="center" wrapText="1"/>
      <protection hidden="1"/>
    </xf>
    <xf numFmtId="0" fontId="30" fillId="0" borderId="28" xfId="0" applyFont="1" applyBorder="1" applyAlignment="1" applyProtection="1">
      <alignment horizontal="justify" vertical="center" wrapText="1"/>
      <protection hidden="1"/>
    </xf>
    <xf numFmtId="0" fontId="30" fillId="0" borderId="4" xfId="0" quotePrefix="1" applyFont="1" applyBorder="1" applyAlignment="1" applyProtection="1">
      <alignment horizontal="center" vertical="top" wrapText="1"/>
      <protection hidden="1"/>
    </xf>
    <xf numFmtId="0" fontId="20" fillId="0" borderId="5" xfId="0" applyFont="1" applyBorder="1" applyAlignment="1" applyProtection="1">
      <alignment wrapText="1"/>
      <protection hidden="1"/>
    </xf>
    <xf numFmtId="0" fontId="41" fillId="0" borderId="0" xfId="0" applyFont="1" applyAlignment="1" applyProtection="1">
      <alignment horizontal="left" vertical="center" wrapText="1"/>
      <protection hidden="1"/>
    </xf>
    <xf numFmtId="0" fontId="0" fillId="0" borderId="0" xfId="0" applyAlignment="1">
      <alignment horizontal="center"/>
    </xf>
    <xf numFmtId="0" fontId="62" fillId="0" borderId="7" xfId="0" applyFont="1" applyBorder="1" applyAlignment="1">
      <alignment vertical="top" wrapText="1"/>
    </xf>
    <xf numFmtId="0" fontId="62" fillId="0" borderId="7" xfId="0" applyFont="1" applyBorder="1" applyAlignment="1">
      <alignment horizontal="center" vertical="top" wrapText="1"/>
    </xf>
    <xf numFmtId="0" fontId="62" fillId="0" borderId="7" xfId="0" applyFont="1" applyBorder="1" applyAlignment="1">
      <alignment horizontal="center" vertical="center" wrapText="1"/>
    </xf>
    <xf numFmtId="14" fontId="62" fillId="0" borderId="4" xfId="0" applyNumberFormat="1" applyFont="1" applyBorder="1" applyAlignment="1">
      <alignment horizontal="center" vertical="center"/>
    </xf>
    <xf numFmtId="0" fontId="62" fillId="0" borderId="7" xfId="0" applyFont="1" applyBorder="1" applyAlignment="1">
      <alignment horizontal="center" vertical="center"/>
    </xf>
    <xf numFmtId="0" fontId="62" fillId="0" borderId="4" xfId="0" applyFont="1" applyBorder="1" applyAlignment="1">
      <alignment wrapText="1"/>
    </xf>
    <xf numFmtId="0" fontId="62" fillId="0" borderId="4" xfId="0" applyFont="1" applyBorder="1" applyAlignment="1">
      <alignment horizontal="center" vertical="center"/>
    </xf>
    <xf numFmtId="0" fontId="62" fillId="0" borderId="4" xfId="0" applyFont="1" applyBorder="1" applyAlignment="1">
      <alignment horizontal="center" vertical="top" wrapText="1"/>
    </xf>
    <xf numFmtId="0" fontId="62" fillId="0" borderId="4" xfId="0" applyFont="1" applyBorder="1" applyAlignment="1">
      <alignment vertical="center" wrapText="1"/>
    </xf>
    <xf numFmtId="0" fontId="62" fillId="0" borderId="7" xfId="0" applyFont="1" applyBorder="1" applyAlignment="1">
      <alignment vertical="center" wrapText="1"/>
    </xf>
    <xf numFmtId="0" fontId="62" fillId="0" borderId="4" xfId="0" applyFont="1" applyBorder="1" applyAlignment="1">
      <alignment horizontal="center" wrapText="1"/>
    </xf>
    <xf numFmtId="0" fontId="62" fillId="0" borderId="4" xfId="0" applyFont="1" applyBorder="1" applyAlignment="1">
      <alignment horizontal="center"/>
    </xf>
    <xf numFmtId="14" fontId="62" fillId="0" borderId="4" xfId="0" applyNumberFormat="1" applyFont="1" applyBorder="1" applyAlignment="1">
      <alignment horizontal="center"/>
    </xf>
    <xf numFmtId="0" fontId="62" fillId="0" borderId="7" xfId="0" applyFont="1" applyBorder="1" applyAlignment="1">
      <alignment wrapText="1"/>
    </xf>
    <xf numFmtId="0" fontId="62" fillId="0" borderId="4" xfId="0" applyFont="1" applyBorder="1" applyAlignment="1">
      <alignment vertical="top" wrapText="1"/>
    </xf>
    <xf numFmtId="0" fontId="62" fillId="0" borderId="7" xfId="0" applyFont="1" applyBorder="1" applyAlignment="1">
      <alignment horizontal="center" wrapText="1"/>
    </xf>
    <xf numFmtId="14" fontId="29" fillId="66" borderId="7" xfId="0" applyNumberFormat="1" applyFont="1" applyFill="1" applyBorder="1" applyAlignment="1">
      <alignment horizontal="center" vertical="center"/>
    </xf>
    <xf numFmtId="14" fontId="29" fillId="66" borderId="8" xfId="0" applyNumberFormat="1" applyFont="1" applyFill="1" applyBorder="1" applyAlignment="1">
      <alignment horizontal="center" vertical="center"/>
    </xf>
    <xf numFmtId="0" fontId="62" fillId="0" borderId="7" xfId="0" applyFont="1" applyBorder="1" applyAlignment="1">
      <alignment horizontal="center"/>
    </xf>
    <xf numFmtId="14" fontId="62" fillId="0" borderId="7" xfId="0" applyNumberFormat="1" applyFont="1" applyBorder="1" applyAlignment="1">
      <alignment horizontal="center"/>
    </xf>
    <xf numFmtId="14" fontId="62" fillId="0" borderId="8" xfId="0" applyNumberFormat="1" applyFont="1" applyBorder="1" applyAlignment="1">
      <alignment horizontal="center"/>
    </xf>
    <xf numFmtId="0" fontId="62" fillId="0" borderId="8" xfId="0" applyFont="1" applyBorder="1" applyAlignment="1">
      <alignment horizontal="center"/>
    </xf>
    <xf numFmtId="0" fontId="63" fillId="0" borderId="7" xfId="0" applyFont="1" applyBorder="1" applyAlignment="1">
      <alignment wrapText="1"/>
    </xf>
    <xf numFmtId="0" fontId="62" fillId="2" borderId="4" xfId="2" applyFont="1" applyFill="1" applyBorder="1" applyAlignment="1" applyProtection="1">
      <alignment horizontal="left" vertical="center" wrapText="1"/>
      <protection hidden="1"/>
    </xf>
    <xf numFmtId="0" fontId="64" fillId="2" borderId="4" xfId="0" applyFont="1" applyFill="1" applyBorder="1" applyAlignment="1">
      <alignment horizontal="center" vertical="center" wrapText="1"/>
    </xf>
    <xf numFmtId="0" fontId="62" fillId="2" borderId="4" xfId="0" applyFont="1" applyFill="1" applyBorder="1" applyAlignment="1">
      <alignment horizontal="left" vertical="center" wrapText="1"/>
    </xf>
    <xf numFmtId="0" fontId="62" fillId="2" borderId="4" xfId="0" applyFont="1" applyFill="1" applyBorder="1" applyAlignment="1">
      <alignment horizontal="center" vertical="center" wrapText="1"/>
    </xf>
    <xf numFmtId="14" fontId="64" fillId="2" borderId="4" xfId="0" applyNumberFormat="1" applyFont="1" applyFill="1" applyBorder="1" applyAlignment="1">
      <alignment horizontal="center" vertical="center" wrapText="1"/>
    </xf>
    <xf numFmtId="49" fontId="64" fillId="2" borderId="4" xfId="0" applyNumberFormat="1" applyFont="1" applyFill="1" applyBorder="1" applyAlignment="1">
      <alignment horizontal="center" vertical="center" wrapText="1"/>
    </xf>
    <xf numFmtId="14" fontId="62" fillId="2" borderId="4" xfId="0" applyNumberFormat="1" applyFont="1" applyFill="1" applyBorder="1" applyAlignment="1">
      <alignment horizontal="center" vertical="center" wrapText="1"/>
    </xf>
    <xf numFmtId="0" fontId="62" fillId="0" borderId="4" xfId="0" applyFont="1" applyBorder="1" applyAlignment="1">
      <alignment horizontal="left" vertical="center" wrapText="1"/>
    </xf>
    <xf numFmtId="49" fontId="64" fillId="0" borderId="4" xfId="0" applyNumberFormat="1" applyFont="1" applyBorder="1" applyAlignment="1">
      <alignment horizontal="center" vertical="center" wrapText="1"/>
    </xf>
    <xf numFmtId="0" fontId="64" fillId="2" borderId="4" xfId="0" applyFont="1" applyFill="1" applyBorder="1" applyAlignment="1">
      <alignment horizontal="center" vertical="center"/>
    </xf>
    <xf numFmtId="0" fontId="62" fillId="0" borderId="4" xfId="0" applyFont="1" applyBorder="1" applyAlignment="1">
      <alignment horizontal="center" vertical="center" wrapText="1"/>
    </xf>
    <xf numFmtId="0" fontId="64" fillId="0" borderId="4" xfId="0" applyFont="1" applyBorder="1" applyAlignment="1">
      <alignment horizontal="center" vertical="center"/>
    </xf>
    <xf numFmtId="0" fontId="65" fillId="6" borderId="1"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2" fillId="0" borderId="0" xfId="0" applyFont="1"/>
    <xf numFmtId="0" fontId="66" fillId="5" borderId="21" xfId="0" applyFont="1" applyFill="1" applyBorder="1" applyAlignment="1">
      <alignment horizontal="center"/>
    </xf>
    <xf numFmtId="0" fontId="19" fillId="5" borderId="21" xfId="0" applyFont="1" applyFill="1" applyBorder="1" applyAlignment="1">
      <alignment horizontal="center" wrapText="1"/>
    </xf>
    <xf numFmtId="0" fontId="6" fillId="5" borderId="21" xfId="4" applyFont="1" applyFill="1" applyBorder="1" applyAlignment="1" applyProtection="1">
      <alignment vertical="center"/>
      <protection hidden="1"/>
    </xf>
    <xf numFmtId="0" fontId="67" fillId="5" borderId="21" xfId="4" applyFont="1" applyFill="1" applyBorder="1" applyAlignment="1" applyProtection="1">
      <alignment vertical="center"/>
      <protection hidden="1"/>
    </xf>
    <xf numFmtId="0" fontId="19" fillId="5" borderId="0" xfId="0" applyFont="1" applyFill="1"/>
    <xf numFmtId="0" fontId="19" fillId="5" borderId="0" xfId="0" applyFont="1" applyFill="1" applyAlignment="1">
      <alignment horizontal="center" wrapText="1"/>
    </xf>
    <xf numFmtId="0" fontId="67" fillId="5" borderId="0" xfId="4" applyFont="1" applyFill="1" applyAlignment="1" applyProtection="1">
      <alignment vertical="center"/>
      <protection hidden="1"/>
    </xf>
    <xf numFmtId="0" fontId="19" fillId="5" borderId="16" xfId="0" applyFont="1" applyFill="1" applyBorder="1"/>
    <xf numFmtId="0" fontId="19" fillId="5" borderId="16" xfId="0" applyFont="1" applyFill="1" applyBorder="1" applyAlignment="1">
      <alignment horizontal="center" wrapText="1"/>
    </xf>
    <xf numFmtId="0" fontId="6" fillId="5" borderId="16" xfId="4" applyFont="1" applyFill="1" applyBorder="1" applyAlignment="1" applyProtection="1">
      <alignment vertical="center"/>
      <protection hidden="1"/>
    </xf>
    <xf numFmtId="0" fontId="67" fillId="5" borderId="16" xfId="4" applyFont="1" applyFill="1" applyBorder="1" applyAlignment="1" applyProtection="1">
      <alignment vertical="center"/>
      <protection hidden="1"/>
    </xf>
    <xf numFmtId="0" fontId="36" fillId="0" borderId="0" xfId="0" applyFont="1" applyAlignment="1">
      <alignment horizontal="left" wrapText="1"/>
    </xf>
    <xf numFmtId="0" fontId="10" fillId="57" borderId="9" xfId="0" applyFont="1" applyFill="1" applyBorder="1" applyAlignment="1">
      <alignment horizontal="left" vertical="center" wrapText="1"/>
    </xf>
    <xf numFmtId="0" fontId="10" fillId="57" borderId="9" xfId="0" applyFont="1" applyFill="1" applyBorder="1" applyAlignment="1">
      <alignment vertical="center" wrapText="1"/>
    </xf>
    <xf numFmtId="2" fontId="36" fillId="5" borderId="0" xfId="0" applyNumberFormat="1" applyFont="1" applyFill="1" applyAlignment="1">
      <alignment wrapText="1"/>
    </xf>
    <xf numFmtId="2" fontId="36" fillId="0" borderId="0" xfId="0" applyNumberFormat="1" applyFont="1" applyAlignment="1">
      <alignment wrapText="1"/>
    </xf>
    <xf numFmtId="2" fontId="19" fillId="0" borderId="0" xfId="0" applyNumberFormat="1" applyFont="1" applyAlignment="1">
      <alignment wrapText="1"/>
    </xf>
    <xf numFmtId="2" fontId="10" fillId="5" borderId="16" xfId="4" applyNumberFormat="1" applyFont="1" applyFill="1" applyBorder="1" applyAlignment="1" applyProtection="1">
      <alignment horizontal="center" vertical="center" wrapText="1"/>
      <protection hidden="1"/>
    </xf>
    <xf numFmtId="2" fontId="36" fillId="0" borderId="0" xfId="0" applyNumberFormat="1" applyFont="1" applyAlignment="1">
      <alignment horizontal="center" wrapText="1"/>
    </xf>
    <xf numFmtId="2" fontId="10" fillId="5" borderId="0" xfId="4" applyNumberFormat="1" applyFont="1" applyFill="1" applyAlignment="1" applyProtection="1">
      <alignment horizontal="center" vertical="center" wrapText="1"/>
      <protection hidden="1"/>
    </xf>
    <xf numFmtId="2" fontId="10" fillId="57" borderId="9" xfId="0" applyNumberFormat="1" applyFont="1" applyFill="1" applyBorder="1" applyAlignment="1">
      <alignment horizontal="center" vertical="center" wrapText="1"/>
    </xf>
    <xf numFmtId="2" fontId="19" fillId="0" borderId="4" xfId="6" applyNumberFormat="1" applyFont="1" applyBorder="1" applyAlignment="1" applyProtection="1">
      <alignment horizontal="center" vertical="center" wrapText="1"/>
      <protection locked="0"/>
    </xf>
    <xf numFmtId="10" fontId="36" fillId="5" borderId="0" xfId="0" applyNumberFormat="1" applyFont="1" applyFill="1" applyAlignment="1">
      <alignment wrapText="1"/>
    </xf>
    <xf numFmtId="10" fontId="36" fillId="0" borderId="0" xfId="0" applyNumberFormat="1" applyFont="1" applyAlignment="1">
      <alignment wrapText="1"/>
    </xf>
    <xf numFmtId="10" fontId="19" fillId="0" borderId="0" xfId="0" applyNumberFormat="1" applyFont="1" applyAlignment="1">
      <alignment wrapText="1"/>
    </xf>
    <xf numFmtId="0" fontId="68" fillId="0" borderId="58" xfId="0" applyFont="1" applyBorder="1" applyAlignment="1">
      <alignment horizontal="center" vertical="center" wrapText="1"/>
    </xf>
    <xf numFmtId="1" fontId="19" fillId="0" borderId="4" xfId="0" applyNumberFormat="1" applyFont="1" applyBorder="1" applyAlignment="1">
      <alignment horizontal="center" vertical="center" wrapText="1"/>
    </xf>
    <xf numFmtId="0" fontId="19" fillId="0" borderId="4" xfId="0" applyFont="1" applyBorder="1" applyAlignment="1">
      <alignment horizontal="center" wrapText="1"/>
    </xf>
    <xf numFmtId="9" fontId="3" fillId="2" borderId="0" xfId="0" applyNumberFormat="1" applyFont="1" applyFill="1" applyAlignment="1">
      <alignment horizontal="center" vertical="center" wrapText="1"/>
    </xf>
    <xf numFmtId="9" fontId="27" fillId="2" borderId="0" xfId="0" applyNumberFormat="1" applyFont="1" applyFill="1" applyAlignment="1">
      <alignment horizontal="center" vertical="center" wrapText="1"/>
    </xf>
    <xf numFmtId="9" fontId="27" fillId="0" borderId="0" xfId="0" applyNumberFormat="1" applyFont="1" applyAlignment="1">
      <alignment horizontal="center" vertical="center" wrapText="1"/>
    </xf>
    <xf numFmtId="0" fontId="27" fillId="0" borderId="25" xfId="0" applyFont="1" applyBorder="1" applyAlignment="1">
      <alignment horizontal="left" vertical="center" wrapText="1"/>
    </xf>
    <xf numFmtId="0" fontId="69" fillId="0" borderId="0" xfId="0" applyFont="1" applyAlignment="1">
      <alignment wrapText="1"/>
    </xf>
    <xf numFmtId="0" fontId="69" fillId="0" borderId="0" xfId="0" applyFont="1" applyAlignment="1">
      <alignment horizontal="left" wrapText="1"/>
    </xf>
    <xf numFmtId="0" fontId="3" fillId="0" borderId="0" xfId="0" applyFont="1" applyAlignment="1">
      <alignment horizontal="left" wrapText="1"/>
    </xf>
    <xf numFmtId="9" fontId="4" fillId="0" borderId="4" xfId="0" applyNumberFormat="1" applyFont="1" applyBorder="1" applyAlignment="1">
      <alignment horizontal="center" vertical="top" wrapText="1"/>
    </xf>
    <xf numFmtId="9"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4" xfId="0" applyFont="1" applyBorder="1" applyAlignment="1">
      <alignment horizontal="center" vertical="top" wrapText="1"/>
    </xf>
    <xf numFmtId="9" fontId="4" fillId="0" borderId="4" xfId="1" applyFont="1" applyFill="1" applyBorder="1" applyAlignment="1">
      <alignment horizontal="center" vertical="center" wrapText="1"/>
    </xf>
    <xf numFmtId="10" fontId="4" fillId="0" borderId="4" xfId="1" applyNumberFormat="1" applyFont="1" applyFill="1" applyBorder="1" applyAlignment="1">
      <alignment horizontal="center" vertical="center" wrapText="1"/>
    </xf>
    <xf numFmtId="0" fontId="20" fillId="67" borderId="0" xfId="0" applyFont="1" applyFill="1" applyAlignment="1" applyProtection="1">
      <alignment wrapText="1"/>
      <protection hidden="1"/>
    </xf>
    <xf numFmtId="9" fontId="20" fillId="67" borderId="4" xfId="0" applyNumberFormat="1" applyFont="1" applyFill="1" applyBorder="1" applyAlignment="1" applyProtection="1">
      <alignment horizontal="center" vertical="center" textRotation="90" wrapText="1"/>
      <protection hidden="1"/>
    </xf>
    <xf numFmtId="0" fontId="20" fillId="0" borderId="4" xfId="0" applyFont="1" applyBorder="1" applyAlignment="1" applyProtection="1">
      <alignment horizontal="center" vertical="top" wrapText="1"/>
      <protection hidden="1"/>
    </xf>
    <xf numFmtId="14" fontId="20" fillId="0" borderId="4" xfId="0" applyNumberFormat="1" applyFont="1" applyBorder="1" applyAlignment="1" applyProtection="1">
      <alignment horizontal="center" vertical="top" wrapText="1"/>
      <protection hidden="1"/>
    </xf>
    <xf numFmtId="0" fontId="30" fillId="0" borderId="4" xfId="0" applyFont="1" applyBorder="1" applyAlignment="1" applyProtection="1">
      <alignment horizontal="center" vertical="top" wrapText="1"/>
      <protection hidden="1"/>
    </xf>
    <xf numFmtId="9" fontId="30" fillId="67" borderId="4" xfId="0" applyNumberFormat="1" applyFont="1" applyFill="1" applyBorder="1" applyAlignment="1" applyProtection="1">
      <alignment horizontal="center" vertical="center" textRotation="90" wrapText="1"/>
      <protection hidden="1"/>
    </xf>
    <xf numFmtId="0" fontId="39" fillId="68" borderId="0" xfId="0" applyFont="1" applyFill="1" applyAlignment="1">
      <alignment horizontal="center" vertical="center" wrapText="1"/>
    </xf>
    <xf numFmtId="0" fontId="20" fillId="67" borderId="30" xfId="0" applyFont="1" applyFill="1" applyBorder="1" applyAlignment="1" applyProtection="1">
      <alignment horizontal="justify" vertical="center" wrapText="1"/>
      <protection hidden="1"/>
    </xf>
    <xf numFmtId="0" fontId="20" fillId="67" borderId="4" xfId="0" applyFont="1" applyFill="1" applyBorder="1" applyAlignment="1" applyProtection="1">
      <alignment horizontal="justify" vertical="center" wrapText="1"/>
      <protection hidden="1"/>
    </xf>
    <xf numFmtId="0" fontId="20" fillId="67" borderId="4" xfId="0" applyFont="1" applyFill="1" applyBorder="1" applyAlignment="1" applyProtection="1">
      <alignment horizontal="center" vertical="center" wrapText="1"/>
      <protection hidden="1"/>
    </xf>
    <xf numFmtId="0" fontId="20" fillId="67" borderId="4" xfId="0" applyFont="1" applyFill="1" applyBorder="1" applyAlignment="1" applyProtection="1">
      <alignment horizontal="center" vertical="center" textRotation="90" wrapText="1"/>
      <protection hidden="1"/>
    </xf>
    <xf numFmtId="0" fontId="8" fillId="67" borderId="1" xfId="5" applyFill="1" applyBorder="1" applyAlignment="1" applyProtection="1">
      <alignment horizontal="center" vertical="center" wrapText="1"/>
      <protection hidden="1"/>
    </xf>
    <xf numFmtId="0" fontId="20" fillId="67" borderId="29" xfId="0" applyFont="1" applyFill="1" applyBorder="1" applyAlignment="1" applyProtection="1">
      <alignment horizontal="justify" vertical="center" wrapText="1"/>
      <protection hidden="1"/>
    </xf>
    <xf numFmtId="0" fontId="20" fillId="67" borderId="30" xfId="0" applyFont="1" applyFill="1" applyBorder="1" applyAlignment="1" applyProtection="1">
      <alignment horizontal="center" vertical="center" wrapText="1"/>
      <protection hidden="1"/>
    </xf>
    <xf numFmtId="14" fontId="30" fillId="0" borderId="4" xfId="0" applyNumberFormat="1" applyFont="1" applyBorder="1" applyAlignment="1" applyProtection="1">
      <alignment horizontal="justify" vertical="center" wrapText="1"/>
      <protection hidden="1"/>
    </xf>
    <xf numFmtId="0" fontId="30" fillId="67" borderId="4" xfId="0" applyFont="1" applyFill="1" applyBorder="1" applyAlignment="1" applyProtection="1">
      <alignment horizontal="justify" vertical="center" wrapText="1"/>
      <protection hidden="1"/>
    </xf>
    <xf numFmtId="0" fontId="30" fillId="67" borderId="4" xfId="0" applyFont="1" applyFill="1" applyBorder="1" applyAlignment="1" applyProtection="1">
      <alignment horizontal="justify" vertical="top" wrapText="1"/>
      <protection hidden="1"/>
    </xf>
    <xf numFmtId="0" fontId="30" fillId="19" borderId="4" xfId="0" applyFont="1" applyFill="1" applyBorder="1" applyAlignment="1" applyProtection="1">
      <alignment horizontal="left" vertical="top" wrapText="1"/>
      <protection hidden="1"/>
    </xf>
    <xf numFmtId="0" fontId="30" fillId="67" borderId="4" xfId="0" applyFont="1" applyFill="1" applyBorder="1" applyAlignment="1" applyProtection="1">
      <alignment horizontal="center" vertical="center" wrapText="1"/>
      <protection hidden="1"/>
    </xf>
    <xf numFmtId="0" fontId="30" fillId="67" borderId="4" xfId="0" applyFont="1" applyFill="1" applyBorder="1" applyAlignment="1" applyProtection="1">
      <alignment horizontal="center" vertical="center" textRotation="90" wrapText="1"/>
      <protection hidden="1"/>
    </xf>
    <xf numFmtId="0" fontId="30" fillId="67" borderId="3" xfId="0" applyFont="1" applyFill="1" applyBorder="1" applyAlignment="1" applyProtection="1">
      <alignment horizontal="justify" vertical="center" wrapText="1"/>
      <protection hidden="1"/>
    </xf>
    <xf numFmtId="0" fontId="30" fillId="67" borderId="1" xfId="0" applyFont="1" applyFill="1" applyBorder="1" applyAlignment="1" applyProtection="1">
      <alignment horizontal="center" vertical="center" wrapText="1"/>
      <protection hidden="1"/>
    </xf>
    <xf numFmtId="0" fontId="30" fillId="19" borderId="4" xfId="0" applyFont="1" applyFill="1" applyBorder="1" applyAlignment="1" applyProtection="1">
      <alignment horizontal="justify" vertical="top" wrapText="1"/>
      <protection hidden="1"/>
    </xf>
    <xf numFmtId="0" fontId="30" fillId="19" borderId="4" xfId="0" quotePrefix="1" applyFont="1" applyFill="1" applyBorder="1" applyAlignment="1" applyProtection="1">
      <alignment horizontal="justify" vertical="top" wrapText="1"/>
      <protection hidden="1"/>
    </xf>
    <xf numFmtId="0" fontId="20" fillId="21" borderId="4" xfId="0" applyFont="1" applyFill="1" applyBorder="1" applyAlignment="1" applyProtection="1">
      <alignment horizontal="center" vertical="center" wrapText="1"/>
      <protection hidden="1"/>
    </xf>
    <xf numFmtId="0" fontId="30" fillId="0" borderId="4" xfId="0" quotePrefix="1" applyFont="1" applyBorder="1" applyAlignment="1" applyProtection="1">
      <alignment horizontal="left" vertical="top" wrapText="1"/>
      <protection hidden="1"/>
    </xf>
    <xf numFmtId="0" fontId="20" fillId="0" borderId="4" xfId="0" applyFont="1" applyBorder="1" applyAlignment="1" applyProtection="1">
      <alignment vertical="center" wrapText="1"/>
      <protection hidden="1"/>
    </xf>
    <xf numFmtId="14" fontId="30" fillId="0" borderId="4" xfId="0" applyNumberFormat="1" applyFont="1" applyBorder="1" applyAlignment="1" applyProtection="1">
      <alignment horizontal="justify" vertical="top" wrapText="1"/>
      <protection hidden="1"/>
    </xf>
    <xf numFmtId="0" fontId="30" fillId="0" borderId="4" xfId="0" applyFont="1" applyBorder="1" applyAlignment="1" applyProtection="1">
      <alignment horizontal="left" vertical="center" wrapText="1"/>
      <protection hidden="1"/>
    </xf>
    <xf numFmtId="164" fontId="20" fillId="67" borderId="4" xfId="0" applyNumberFormat="1" applyFont="1" applyFill="1" applyBorder="1" applyAlignment="1" applyProtection="1">
      <alignment horizontal="center" vertical="center" wrapText="1"/>
      <protection hidden="1"/>
    </xf>
    <xf numFmtId="14" fontId="20" fillId="0" borderId="4" xfId="0" applyNumberFormat="1" applyFont="1" applyBorder="1" applyAlignment="1" applyProtection="1">
      <alignment horizontal="left" vertical="center" wrapText="1"/>
      <protection hidden="1"/>
    </xf>
    <xf numFmtId="14" fontId="30" fillId="0" borderId="4" xfId="0" applyNumberFormat="1" applyFont="1" applyBorder="1" applyAlignment="1" applyProtection="1">
      <alignment horizontal="center" vertical="top" wrapText="1"/>
      <protection hidden="1"/>
    </xf>
    <xf numFmtId="0" fontId="25" fillId="6" borderId="4" xfId="0" applyFont="1" applyFill="1" applyBorder="1" applyAlignment="1" applyProtection="1">
      <alignment horizontal="center" vertical="center" wrapText="1"/>
      <protection hidden="1"/>
    </xf>
    <xf numFmtId="0" fontId="25" fillId="6" borderId="9" xfId="0" applyFont="1" applyFill="1" applyBorder="1" applyAlignment="1" applyProtection="1">
      <alignment horizontal="center" vertical="center" textRotation="90" wrapText="1"/>
      <protection hidden="1"/>
    </xf>
    <xf numFmtId="0" fontId="25" fillId="6" borderId="4" xfId="0" applyFont="1" applyFill="1" applyBorder="1" applyAlignment="1" applyProtection="1">
      <alignment horizontal="center" vertical="center" textRotation="90" wrapText="1"/>
      <protection hidden="1"/>
    </xf>
    <xf numFmtId="0" fontId="25" fillId="6" borderId="9" xfId="0" applyFont="1" applyFill="1" applyBorder="1" applyAlignment="1" applyProtection="1">
      <alignment horizontal="center" vertical="center" wrapText="1"/>
      <protection hidden="1"/>
    </xf>
    <xf numFmtId="0" fontId="25" fillId="6" borderId="5" xfId="0" applyFont="1" applyFill="1" applyBorder="1" applyAlignment="1" applyProtection="1">
      <alignment horizontal="center" vertical="center" wrapText="1"/>
      <protection hidden="1"/>
    </xf>
    <xf numFmtId="0" fontId="25" fillId="6" borderId="23" xfId="0" applyFont="1" applyFill="1" applyBorder="1" applyAlignment="1" applyProtection="1">
      <alignment horizontal="center" vertical="center" wrapText="1"/>
      <protection hidden="1"/>
    </xf>
    <xf numFmtId="0" fontId="25" fillId="6" borderId="6" xfId="0" applyFont="1" applyFill="1" applyBorder="1" applyAlignment="1" applyProtection="1">
      <alignment horizontal="center" vertical="center" wrapText="1"/>
      <protection hidden="1"/>
    </xf>
    <xf numFmtId="0" fontId="26" fillId="6" borderId="7" xfId="0" applyFont="1" applyFill="1" applyBorder="1" applyAlignment="1" applyProtection="1">
      <alignment wrapText="1"/>
      <protection hidden="1"/>
    </xf>
    <xf numFmtId="0" fontId="26" fillId="6" borderId="5" xfId="0" applyFont="1" applyFill="1" applyBorder="1" applyAlignment="1" applyProtection="1">
      <alignment wrapText="1"/>
      <protection hidden="1"/>
    </xf>
    <xf numFmtId="0" fontId="25" fillId="6" borderId="28" xfId="0" applyFont="1" applyFill="1" applyBorder="1" applyAlignment="1" applyProtection="1">
      <alignment horizontal="center" vertical="center" wrapText="1"/>
      <protection hidden="1"/>
    </xf>
    <xf numFmtId="0" fontId="25" fillId="6" borderId="23" xfId="0" applyFont="1" applyFill="1" applyBorder="1" applyAlignment="1" applyProtection="1">
      <alignment vertical="center" wrapText="1"/>
      <protection hidden="1"/>
    </xf>
    <xf numFmtId="0" fontId="25" fillId="6" borderId="0" xfId="0" applyFont="1" applyFill="1" applyAlignment="1" applyProtection="1">
      <alignment vertical="center" wrapText="1"/>
      <protection hidden="1"/>
    </xf>
    <xf numFmtId="0" fontId="25" fillId="6" borderId="28" xfId="0" applyFont="1" applyFill="1" applyBorder="1" applyAlignment="1" applyProtection="1">
      <alignment vertical="center" wrapText="1"/>
      <protection hidden="1"/>
    </xf>
    <xf numFmtId="0" fontId="25" fillId="6" borderId="27" xfId="0" applyFont="1" applyFill="1" applyBorder="1" applyAlignment="1" applyProtection="1">
      <alignment horizontal="center" vertical="center" wrapText="1"/>
      <protection hidden="1"/>
    </xf>
    <xf numFmtId="0" fontId="25" fillId="6" borderId="27" xfId="0" applyFont="1" applyFill="1" applyBorder="1" applyAlignment="1" applyProtection="1">
      <alignment vertical="center" wrapText="1"/>
      <protection hidden="1"/>
    </xf>
    <xf numFmtId="0" fontId="25" fillId="6" borderId="25" xfId="0" applyFont="1" applyFill="1" applyBorder="1" applyAlignment="1" applyProtection="1">
      <alignment vertical="center" wrapText="1"/>
      <protection hidden="1"/>
    </xf>
    <xf numFmtId="0" fontId="25" fillId="6" borderId="9" xfId="0" applyFont="1" applyFill="1" applyBorder="1" applyAlignment="1" applyProtection="1">
      <alignment vertical="center" wrapText="1"/>
      <protection hidden="1"/>
    </xf>
    <xf numFmtId="0" fontId="20" fillId="0" borderId="19" xfId="0" applyFont="1" applyBorder="1" applyAlignment="1" applyProtection="1">
      <alignment wrapText="1"/>
      <protection hidden="1"/>
    </xf>
    <xf numFmtId="0" fontId="20" fillId="0" borderId="19" xfId="0" applyFont="1" applyBorder="1" applyAlignment="1" applyProtection="1">
      <alignment vertical="center" wrapText="1"/>
      <protection hidden="1"/>
    </xf>
    <xf numFmtId="0" fontId="20" fillId="0" borderId="59" xfId="0" applyFont="1" applyBorder="1" applyAlignment="1" applyProtection="1">
      <alignment wrapText="1"/>
      <protection hidden="1"/>
    </xf>
    <xf numFmtId="0" fontId="25" fillId="0" borderId="19" xfId="0" applyFont="1" applyBorder="1" applyAlignment="1" applyProtection="1">
      <alignment vertical="center" wrapText="1"/>
      <protection hidden="1"/>
    </xf>
    <xf numFmtId="0" fontId="20" fillId="0" borderId="60" xfId="0" applyFont="1" applyBorder="1" applyAlignment="1" applyProtection="1">
      <alignment wrapText="1"/>
      <protection hidden="1"/>
    </xf>
    <xf numFmtId="0" fontId="62" fillId="2" borderId="0" xfId="2" applyFont="1" applyFill="1" applyAlignment="1" applyProtection="1">
      <alignment horizontal="left" vertical="center" wrapText="1"/>
      <protection hidden="1"/>
    </xf>
    <xf numFmtId="10" fontId="1" fillId="0" borderId="4" xfId="1" applyNumberFormat="1" applyFont="1" applyFill="1" applyBorder="1" applyAlignment="1" applyProtection="1">
      <alignment horizontal="center" vertical="center" wrapText="1"/>
    </xf>
    <xf numFmtId="9" fontId="19" fillId="0" borderId="4" xfId="0" applyNumberFormat="1" applyFont="1" applyBorder="1" applyAlignment="1">
      <alignment horizontal="center" vertical="center" wrapText="1"/>
    </xf>
    <xf numFmtId="4" fontId="10" fillId="25" borderId="4" xfId="0" applyNumberFormat="1" applyFont="1" applyFill="1" applyBorder="1" applyAlignment="1">
      <alignment horizontal="center" vertical="center" wrapText="1"/>
    </xf>
    <xf numFmtId="0" fontId="7" fillId="24" borderId="29" xfId="2" applyFont="1" applyFill="1" applyBorder="1" applyAlignment="1" applyProtection="1">
      <alignment horizontal="center" vertical="center" wrapText="1"/>
      <protection hidden="1"/>
    </xf>
    <xf numFmtId="0" fontId="7" fillId="24" borderId="4" xfId="2" applyFont="1" applyFill="1" applyBorder="1" applyAlignment="1" applyProtection="1">
      <alignment horizontal="center" vertical="center" wrapText="1"/>
      <protection hidden="1"/>
    </xf>
    <xf numFmtId="0" fontId="7" fillId="69" borderId="30" xfId="0" applyFont="1" applyFill="1" applyBorder="1" applyAlignment="1">
      <alignment horizontal="center" vertical="center" wrapText="1"/>
    </xf>
    <xf numFmtId="14" fontId="30" fillId="0" borderId="4" xfId="0" applyNumberFormat="1" applyFont="1" applyBorder="1" applyAlignment="1" applyProtection="1">
      <alignment horizontal="left" vertical="center" wrapText="1"/>
      <protection hidden="1"/>
    </xf>
    <xf numFmtId="0" fontId="30" fillId="0" borderId="4" xfId="0" applyFont="1" applyBorder="1" applyAlignment="1" applyProtection="1">
      <alignment vertical="center" wrapText="1"/>
      <protection hidden="1"/>
    </xf>
    <xf numFmtId="0" fontId="19" fillId="5" borderId="0" xfId="0" applyFont="1" applyFill="1" applyAlignment="1">
      <alignment horizontal="center" vertical="top"/>
    </xf>
    <xf numFmtId="4" fontId="37" fillId="0" borderId="4" xfId="0" applyNumberFormat="1" applyFont="1" applyBorder="1" applyAlignment="1">
      <alignment horizontal="center" vertical="center"/>
    </xf>
    <xf numFmtId="0" fontId="19" fillId="70" borderId="0" xfId="0" applyFont="1" applyFill="1" applyAlignment="1">
      <alignment horizontal="center" vertical="center"/>
    </xf>
    <xf numFmtId="165" fontId="11" fillId="6" borderId="1" xfId="0" applyNumberFormat="1" applyFont="1" applyFill="1" applyBorder="1" applyAlignment="1">
      <alignment horizontal="center" vertical="center"/>
    </xf>
    <xf numFmtId="4" fontId="59" fillId="6" borderId="0" xfId="0" applyNumberFormat="1" applyFont="1" applyFill="1" applyAlignment="1">
      <alignment horizontal="center"/>
    </xf>
    <xf numFmtId="0" fontId="10" fillId="71" borderId="4" xfId="0" applyFont="1" applyFill="1" applyBorder="1" applyAlignment="1">
      <alignment horizontal="center" vertical="center" wrapText="1"/>
    </xf>
    <xf numFmtId="10" fontId="19" fillId="0" borderId="61" xfId="0" applyNumberFormat="1" applyFont="1" applyBorder="1" applyAlignment="1">
      <alignment horizontal="center" vertical="center" wrapText="1"/>
    </xf>
    <xf numFmtId="10" fontId="19" fillId="0" borderId="0" xfId="0" applyNumberFormat="1" applyFont="1" applyAlignment="1">
      <alignment vertical="top"/>
    </xf>
    <xf numFmtId="10" fontId="21" fillId="0" borderId="4" xfId="0" applyNumberFormat="1" applyFont="1" applyBorder="1" applyAlignment="1">
      <alignment horizontal="center" vertical="center" wrapText="1"/>
    </xf>
    <xf numFmtId="10" fontId="1" fillId="0" borderId="57" xfId="1" applyNumberFormat="1" applyFont="1" applyFill="1" applyBorder="1" applyAlignment="1" applyProtection="1">
      <alignment horizontal="center" vertical="center" wrapText="1"/>
    </xf>
    <xf numFmtId="10" fontId="0" fillId="0" borderId="4" xfId="1" applyNumberFormat="1" applyFont="1" applyFill="1" applyBorder="1" applyAlignment="1" applyProtection="1">
      <alignment horizontal="center" vertical="center" wrapText="1"/>
    </xf>
    <xf numFmtId="2" fontId="19" fillId="0" borderId="4" xfId="1" applyNumberFormat="1" applyFont="1" applyFill="1" applyBorder="1" applyAlignment="1">
      <alignment horizontal="center" vertical="center" wrapText="1"/>
    </xf>
    <xf numFmtId="2" fontId="19" fillId="0" borderId="61" xfId="0" applyNumberFormat="1" applyFont="1" applyBorder="1" applyAlignment="1">
      <alignment horizontal="center" vertical="center" wrapText="1"/>
    </xf>
    <xf numFmtId="2" fontId="31" fillId="0" borderId="8" xfId="1" applyNumberFormat="1" applyFont="1" applyFill="1" applyBorder="1" applyAlignment="1" applyProtection="1">
      <alignment horizontal="center" vertical="center" wrapText="1"/>
    </xf>
    <xf numFmtId="10" fontId="19" fillId="0" borderId="8" xfId="0" applyNumberFormat="1" applyFont="1" applyBorder="1" applyAlignment="1">
      <alignment horizontal="center" vertical="center" wrapText="1"/>
    </xf>
    <xf numFmtId="9" fontId="72" fillId="0" borderId="4" xfId="0" applyNumberFormat="1" applyFont="1" applyBorder="1" applyAlignment="1">
      <alignment horizontal="center" vertical="center" wrapText="1"/>
    </xf>
    <xf numFmtId="0" fontId="72" fillId="0" borderId="4" xfId="0" applyFont="1" applyBorder="1" applyAlignment="1">
      <alignment horizontal="left" vertical="center" wrapText="1"/>
    </xf>
    <xf numFmtId="9" fontId="72" fillId="2" borderId="4" xfId="0" applyNumberFormat="1" applyFont="1" applyFill="1" applyBorder="1" applyAlignment="1">
      <alignment horizontal="center" vertical="center" wrapText="1"/>
    </xf>
    <xf numFmtId="0" fontId="72" fillId="2" borderId="4" xfId="0" applyFont="1" applyFill="1" applyBorder="1" applyAlignment="1">
      <alignment horizontal="left" vertical="center" wrapText="1"/>
    </xf>
    <xf numFmtId="9" fontId="72" fillId="2" borderId="4" xfId="0" applyNumberFormat="1" applyFont="1" applyFill="1" applyBorder="1" applyAlignment="1">
      <alignment horizontal="left" vertical="center" wrapText="1"/>
    </xf>
    <xf numFmtId="0" fontId="3" fillId="2" borderId="4" xfId="0" applyFont="1" applyFill="1" applyBorder="1" applyAlignment="1">
      <alignment horizontal="center" vertical="center" wrapText="1"/>
    </xf>
    <xf numFmtId="9" fontId="3" fillId="2" borderId="4" xfId="1" applyFont="1" applyFill="1" applyBorder="1" applyAlignment="1">
      <alignment horizontal="center" vertical="center" wrapText="1"/>
    </xf>
    <xf numFmtId="9" fontId="3" fillId="2"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9" fontId="4" fillId="15" borderId="4" xfId="1"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4" xfId="0" applyFont="1" applyFill="1" applyBorder="1" applyAlignment="1">
      <alignment horizontal="center" vertical="top" wrapText="1"/>
    </xf>
    <xf numFmtId="9" fontId="3" fillId="0" borderId="4" xfId="1" applyFont="1" applyBorder="1" applyAlignment="1">
      <alignment horizontal="center" vertical="center" wrapText="1"/>
    </xf>
    <xf numFmtId="10" fontId="4" fillId="15" borderId="4" xfId="1" applyNumberFormat="1" applyFont="1" applyFill="1" applyBorder="1" applyAlignment="1">
      <alignment horizontal="center" vertical="center" wrapText="1"/>
    </xf>
    <xf numFmtId="10" fontId="3" fillId="15" borderId="4"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9" fontId="4" fillId="9" borderId="4" xfId="1" applyFont="1" applyFill="1" applyBorder="1" applyAlignment="1">
      <alignment horizontal="center" vertical="center" wrapText="1"/>
    </xf>
    <xf numFmtId="0" fontId="29" fillId="15" borderId="4"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9" fontId="3" fillId="2" borderId="1" xfId="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top" wrapText="1"/>
    </xf>
    <xf numFmtId="9" fontId="4" fillId="15" borderId="4" xfId="0" applyNumberFormat="1" applyFont="1" applyFill="1" applyBorder="1" applyAlignment="1">
      <alignment horizontal="center" vertical="center" wrapText="1"/>
    </xf>
    <xf numFmtId="10" fontId="61" fillId="70" borderId="4" xfId="0" applyNumberFormat="1" applyFont="1" applyFill="1" applyBorder="1" applyAlignment="1">
      <alignment horizontal="center" vertical="center"/>
    </xf>
    <xf numFmtId="10" fontId="60" fillId="2" borderId="4" xfId="0" applyNumberFormat="1" applyFont="1" applyFill="1" applyBorder="1" applyAlignment="1">
      <alignment horizontal="center" vertical="center"/>
    </xf>
    <xf numFmtId="10" fontId="61" fillId="2" borderId="4" xfId="0" applyNumberFormat="1" applyFont="1" applyFill="1" applyBorder="1" applyAlignment="1">
      <alignment horizontal="center" vertical="center"/>
    </xf>
    <xf numFmtId="168" fontId="74" fillId="72" borderId="4" xfId="0" applyNumberFormat="1" applyFont="1" applyFill="1" applyBorder="1" applyAlignment="1" applyProtection="1">
      <alignment horizontal="justify" vertical="center" wrapText="1"/>
      <protection hidden="1"/>
    </xf>
    <xf numFmtId="0" fontId="74" fillId="72" borderId="34" xfId="0" applyFont="1" applyFill="1" applyBorder="1" applyAlignment="1" applyProtection="1">
      <alignment horizontal="justify" vertical="center" wrapText="1"/>
      <protection hidden="1"/>
    </xf>
    <xf numFmtId="0" fontId="74" fillId="0" borderId="3" xfId="0" applyFont="1" applyBorder="1" applyAlignment="1" applyProtection="1">
      <alignment horizontal="justify" vertical="center" wrapText="1"/>
      <protection hidden="1"/>
    </xf>
    <xf numFmtId="0" fontId="75" fillId="0" borderId="0" xfId="0" applyFont="1" applyAlignment="1">
      <alignment vertical="center" wrapText="1"/>
    </xf>
    <xf numFmtId="168" fontId="74" fillId="0" borderId="4" xfId="0" applyNumberFormat="1" applyFont="1" applyBorder="1" applyAlignment="1" applyProtection="1">
      <alignment horizontal="justify" vertical="center" wrapText="1"/>
      <protection hidden="1"/>
    </xf>
    <xf numFmtId="0" fontId="74" fillId="0" borderId="1" xfId="0" applyFont="1" applyBorder="1" applyAlignment="1" applyProtection="1">
      <alignment horizontal="justify" vertical="center" wrapText="1"/>
      <protection hidden="1"/>
    </xf>
    <xf numFmtId="0" fontId="74" fillId="0" borderId="35" xfId="0" applyFont="1" applyBorder="1" applyAlignment="1" applyProtection="1">
      <alignment horizontal="justify" vertical="center" wrapText="1"/>
      <protection hidden="1"/>
    </xf>
    <xf numFmtId="0" fontId="19" fillId="2" borderId="8" xfId="0" applyFont="1" applyFill="1" applyBorder="1" applyAlignment="1">
      <alignment horizontal="center" vertical="center" wrapText="1"/>
    </xf>
    <xf numFmtId="0" fontId="19" fillId="2" borderId="4" xfId="0" applyFont="1" applyFill="1" applyBorder="1" applyAlignment="1">
      <alignment horizontal="center" vertical="top" wrapText="1"/>
    </xf>
    <xf numFmtId="0" fontId="70" fillId="2" borderId="0" xfId="0" applyFont="1" applyFill="1" applyAlignment="1">
      <alignment horizontal="justify" vertical="center"/>
    </xf>
    <xf numFmtId="0" fontId="15" fillId="0" borderId="0" xfId="0" applyFont="1" applyAlignment="1">
      <alignment horizontal="left" vertical="center" wrapText="1"/>
    </xf>
    <xf numFmtId="0" fontId="15" fillId="0" borderId="21" xfId="0" applyFont="1" applyBorder="1" applyAlignment="1">
      <alignment horizontal="left" vertical="center" wrapText="1"/>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3" fillId="5" borderId="0" xfId="4" applyFont="1" applyFill="1" applyAlignment="1" applyProtection="1">
      <alignment horizontal="left" vertical="center" wrapText="1"/>
      <protection hidden="1"/>
    </xf>
    <xf numFmtId="0" fontId="12" fillId="5" borderId="10" xfId="4" applyFont="1" applyFill="1" applyBorder="1" applyAlignment="1" applyProtection="1">
      <alignment horizontal="left" vertical="center"/>
      <protection hidden="1"/>
    </xf>
    <xf numFmtId="0" fontId="13" fillId="5" borderId="0" xfId="4" applyFont="1" applyFill="1" applyAlignment="1" applyProtection="1">
      <alignment horizontal="left" vertical="center"/>
      <protection hidden="1"/>
    </xf>
    <xf numFmtId="0" fontId="13" fillId="5" borderId="11" xfId="4" applyFont="1" applyFill="1" applyBorder="1" applyAlignment="1" applyProtection="1">
      <alignment horizontal="left" vertical="center" wrapText="1"/>
      <protection hidden="1"/>
    </xf>
    <xf numFmtId="0" fontId="3" fillId="5" borderId="12" xfId="2" applyFont="1" applyFill="1" applyBorder="1" applyAlignment="1" applyProtection="1">
      <alignment horizontal="center" vertical="center" wrapText="1"/>
      <protection hidden="1"/>
    </xf>
    <xf numFmtId="0" fontId="3" fillId="5" borderId="10" xfId="2" applyFont="1" applyFill="1" applyBorder="1" applyAlignment="1" applyProtection="1">
      <alignment horizontal="center" vertical="center" wrapText="1"/>
      <protection hidden="1"/>
    </xf>
    <xf numFmtId="0" fontId="3" fillId="5" borderId="13" xfId="2" applyFont="1" applyFill="1" applyBorder="1" applyAlignment="1" applyProtection="1">
      <alignment horizontal="center" vertical="center" wrapText="1"/>
      <protection hidden="1"/>
    </xf>
    <xf numFmtId="0" fontId="3" fillId="5" borderId="0" xfId="2" applyFont="1" applyFill="1" applyAlignment="1" applyProtection="1">
      <alignment horizontal="center" vertical="center" wrapText="1"/>
      <protection hidden="1"/>
    </xf>
    <xf numFmtId="0" fontId="3" fillId="5" borderId="14" xfId="2" applyFont="1" applyFill="1" applyBorder="1" applyAlignment="1" applyProtection="1">
      <alignment horizontal="center" vertical="center" wrapText="1"/>
      <protection hidden="1"/>
    </xf>
    <xf numFmtId="0" fontId="3" fillId="5" borderId="11" xfId="2" applyFont="1" applyFill="1" applyBorder="1" applyAlignment="1" applyProtection="1">
      <alignment horizontal="center" vertical="center" wrapText="1"/>
      <protection hidden="1"/>
    </xf>
    <xf numFmtId="0" fontId="10" fillId="5" borderId="0" xfId="4" applyFont="1" applyFill="1" applyAlignment="1" applyProtection="1">
      <alignment horizontal="left" vertical="center" wrapText="1"/>
      <protection hidden="1"/>
    </xf>
    <xf numFmtId="0" fontId="35" fillId="5" borderId="0" xfId="4" applyFont="1" applyFill="1" applyAlignment="1" applyProtection="1">
      <alignment horizontal="left" vertical="center" wrapText="1"/>
      <protection hidden="1"/>
    </xf>
    <xf numFmtId="10" fontId="35" fillId="0" borderId="0" xfId="4" applyNumberFormat="1" applyFont="1" applyAlignment="1" applyProtection="1">
      <alignment horizontal="left" vertical="center" wrapText="1"/>
      <protection hidden="1"/>
    </xf>
    <xf numFmtId="0" fontId="23" fillId="5" borderId="15" xfId="0" applyFont="1" applyFill="1" applyBorder="1" applyAlignment="1">
      <alignment horizontal="center"/>
    </xf>
    <xf numFmtId="0" fontId="23" fillId="5" borderId="16" xfId="0" applyFont="1" applyFill="1" applyBorder="1" applyAlignment="1">
      <alignment horizontal="center"/>
    </xf>
    <xf numFmtId="0" fontId="23" fillId="5" borderId="18" xfId="0" applyFont="1" applyFill="1" applyBorder="1" applyAlignment="1">
      <alignment horizontal="center"/>
    </xf>
    <xf numFmtId="0" fontId="23" fillId="5" borderId="0" xfId="0" applyFont="1" applyFill="1" applyAlignment="1">
      <alignment horizontal="center"/>
    </xf>
    <xf numFmtId="49" fontId="11" fillId="6" borderId="1" xfId="0" applyNumberFormat="1" applyFont="1" applyFill="1" applyBorder="1" applyAlignment="1">
      <alignment horizontal="center" vertical="center"/>
    </xf>
    <xf numFmtId="49" fontId="11" fillId="6" borderId="2" xfId="0" applyNumberFormat="1" applyFont="1" applyFill="1" applyBorder="1" applyAlignment="1">
      <alignment horizontal="center" vertical="center"/>
    </xf>
    <xf numFmtId="0" fontId="14" fillId="0" borderId="0" xfId="0" applyFont="1" applyAlignment="1">
      <alignment horizontal="center"/>
    </xf>
    <xf numFmtId="0" fontId="11" fillId="5" borderId="25" xfId="4" applyFont="1" applyFill="1" applyBorder="1" applyAlignment="1" applyProtection="1">
      <alignment horizontal="left" vertical="center" wrapText="1"/>
      <protection hidden="1"/>
    </xf>
    <xf numFmtId="0" fontId="11" fillId="5" borderId="0" xfId="4" applyFont="1" applyFill="1" applyAlignment="1" applyProtection="1">
      <alignment horizontal="left" vertical="center" wrapText="1"/>
      <protection hidden="1"/>
    </xf>
    <xf numFmtId="9"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9" fontId="3" fillId="2" borderId="4" xfId="1" applyFont="1" applyFill="1" applyBorder="1" applyAlignment="1">
      <alignment horizontal="center" vertical="center"/>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5" xfId="0" applyFont="1" applyBorder="1" applyAlignment="1">
      <alignment horizontal="center" vertical="center" wrapText="1"/>
    </xf>
    <xf numFmtId="0" fontId="3" fillId="2" borderId="49"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7" xfId="0" applyFont="1" applyFill="1" applyBorder="1" applyAlignment="1">
      <alignment horizontal="center" vertical="center" wrapText="1"/>
    </xf>
    <xf numFmtId="1" fontId="3" fillId="2" borderId="9" xfId="1" applyNumberFormat="1" applyFont="1" applyFill="1" applyBorder="1" applyAlignment="1">
      <alignment horizontal="center" vertical="center" wrapText="1"/>
    </xf>
    <xf numFmtId="1" fontId="3" fillId="2" borderId="28" xfId="1" applyNumberFormat="1" applyFont="1" applyFill="1" applyBorder="1" applyAlignment="1">
      <alignment horizontal="center" vertical="center" wrapText="1"/>
    </xf>
    <xf numFmtId="1" fontId="3" fillId="2" borderId="8" xfId="1" applyNumberFormat="1" applyFont="1" applyFill="1" applyBorder="1" applyAlignment="1">
      <alignment horizontal="center" vertical="center" wrapText="1"/>
    </xf>
    <xf numFmtId="9" fontId="3" fillId="2" borderId="49" xfId="1" applyFont="1" applyFill="1" applyBorder="1" applyAlignment="1">
      <alignment horizontal="center" vertical="center" wrapText="1"/>
    </xf>
    <xf numFmtId="9" fontId="3" fillId="2" borderId="48" xfId="1" applyFont="1" applyFill="1" applyBorder="1" applyAlignment="1">
      <alignment horizontal="center" vertical="center" wrapText="1"/>
    </xf>
    <xf numFmtId="9" fontId="3" fillId="2" borderId="47" xfId="1" applyFont="1" applyFill="1" applyBorder="1" applyAlignment="1">
      <alignment horizontal="center" vertical="center" wrapText="1"/>
    </xf>
    <xf numFmtId="0" fontId="3" fillId="15" borderId="4" xfId="0" applyFont="1" applyFill="1" applyBorder="1" applyAlignment="1">
      <alignment horizontal="center" vertical="top" wrapText="1"/>
    </xf>
    <xf numFmtId="0" fontId="29" fillId="15" borderId="9" xfId="0" applyFont="1" applyFill="1" applyBorder="1" applyAlignment="1">
      <alignment horizontal="left" vertical="top" wrapText="1"/>
    </xf>
    <xf numFmtId="0" fontId="3" fillId="15" borderId="28" xfId="0" applyFont="1" applyFill="1" applyBorder="1" applyAlignment="1">
      <alignment horizontal="left" vertical="top" wrapText="1"/>
    </xf>
    <xf numFmtId="0" fontId="3" fillId="15" borderId="8" xfId="0" applyFont="1" applyFill="1" applyBorder="1" applyAlignment="1">
      <alignment horizontal="left" vertical="top"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28"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28" xfId="1"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5" borderId="8" xfId="0" applyFont="1" applyFill="1" applyBorder="1" applyAlignment="1">
      <alignment horizontal="center" vertical="center" wrapText="1"/>
    </xf>
    <xf numFmtId="9" fontId="3" fillId="2" borderId="3"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8" xfId="0" applyFont="1" applyBorder="1" applyAlignment="1">
      <alignment horizontal="center" vertical="center" wrapText="1"/>
    </xf>
    <xf numFmtId="9" fontId="3" fillId="2" borderId="8" xfId="1" applyFont="1" applyFill="1" applyBorder="1" applyAlignment="1">
      <alignment horizontal="center" vertical="center" wrapText="1"/>
    </xf>
    <xf numFmtId="0" fontId="3" fillId="15" borderId="62" xfId="0" applyFont="1" applyFill="1" applyBorder="1" applyAlignment="1">
      <alignment horizontal="center" vertical="center" wrapText="1"/>
    </xf>
    <xf numFmtId="0" fontId="3" fillId="15" borderId="9" xfId="0" applyFont="1" applyFill="1" applyBorder="1" applyAlignment="1">
      <alignment horizontal="center" vertical="center" wrapText="1"/>
    </xf>
    <xf numFmtId="0" fontId="29" fillId="15" borderId="9"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0" xfId="0" applyFont="1" applyBorder="1" applyAlignment="1">
      <alignment horizontal="center" vertical="center" wrapText="1"/>
    </xf>
    <xf numFmtId="0" fontId="3" fillId="15" borderId="53" xfId="0" applyFont="1" applyFill="1" applyBorder="1" applyAlignment="1">
      <alignment horizontal="center" vertical="center" wrapText="1"/>
    </xf>
    <xf numFmtId="0" fontId="3" fillId="15" borderId="9" xfId="0" applyFont="1" applyFill="1" applyBorder="1" applyAlignment="1">
      <alignment vertical="center" wrapText="1"/>
    </xf>
    <xf numFmtId="0" fontId="3" fillId="15" borderId="28" xfId="0" applyFont="1" applyFill="1" applyBorder="1" applyAlignment="1">
      <alignment vertical="center" wrapText="1"/>
    </xf>
    <xf numFmtId="0" fontId="3" fillId="15" borderId="8" xfId="0" applyFont="1" applyFill="1" applyBorder="1" applyAlignment="1">
      <alignment vertical="center" wrapText="1"/>
    </xf>
    <xf numFmtId="1" fontId="3" fillId="0" borderId="9" xfId="1" applyNumberFormat="1" applyFont="1" applyFill="1" applyBorder="1" applyAlignment="1">
      <alignment horizontal="center" vertical="center" wrapText="1"/>
    </xf>
    <xf numFmtId="1" fontId="3" fillId="0" borderId="28" xfId="1" applyNumberFormat="1" applyFont="1" applyFill="1" applyBorder="1" applyAlignment="1">
      <alignment horizontal="center" vertical="center" wrapText="1"/>
    </xf>
    <xf numFmtId="1" fontId="3" fillId="0" borderId="8" xfId="1" applyNumberFormat="1" applyFont="1" applyFill="1" applyBorder="1" applyAlignment="1">
      <alignment horizontal="center" vertical="center" wrapText="1"/>
    </xf>
    <xf numFmtId="9" fontId="3" fillId="0" borderId="9" xfId="1" applyFont="1" applyFill="1" applyBorder="1" applyAlignment="1">
      <alignment horizontal="center" vertical="center" wrapText="1"/>
    </xf>
    <xf numFmtId="9" fontId="3" fillId="0" borderId="28" xfId="1" applyFont="1" applyFill="1" applyBorder="1" applyAlignment="1">
      <alignment horizontal="center" vertical="center" wrapText="1"/>
    </xf>
    <xf numFmtId="9" fontId="3" fillId="0" borderId="8" xfId="1" applyFont="1" applyFill="1" applyBorder="1" applyAlignment="1">
      <alignment horizontal="center" vertical="center" wrapText="1"/>
    </xf>
    <xf numFmtId="0" fontId="7" fillId="24" borderId="56" xfId="0" applyFont="1" applyFill="1" applyBorder="1" applyAlignment="1">
      <alignment horizontal="center" vertical="center"/>
    </xf>
    <xf numFmtId="0" fontId="7" fillId="24" borderId="55" xfId="0" applyFont="1" applyFill="1" applyBorder="1" applyAlignment="1">
      <alignment horizontal="center" vertical="center"/>
    </xf>
    <xf numFmtId="0" fontId="7" fillId="24" borderId="54" xfId="0" applyFont="1" applyFill="1" applyBorder="1" applyAlignment="1">
      <alignment horizontal="center" vertical="center"/>
    </xf>
    <xf numFmtId="0" fontId="11" fillId="5" borderId="0" xfId="4" applyFont="1" applyFill="1" applyAlignment="1" applyProtection="1">
      <alignment horizontal="left" vertical="center"/>
      <protection hidden="1"/>
    </xf>
    <xf numFmtId="0" fontId="29" fillId="66" borderId="6" xfId="0" applyFont="1" applyFill="1" applyBorder="1" applyAlignment="1">
      <alignment horizontal="justify" vertical="center" wrapText="1"/>
    </xf>
    <xf numFmtId="0" fontId="7" fillId="65" borderId="56" xfId="0" applyFont="1" applyFill="1" applyBorder="1" applyAlignment="1">
      <alignment horizontal="center" vertical="center"/>
    </xf>
    <xf numFmtId="0" fontId="7" fillId="65" borderId="55" xfId="0" applyFont="1" applyFill="1" applyBorder="1" applyAlignment="1">
      <alignment horizontal="center" vertical="center"/>
    </xf>
    <xf numFmtId="0" fontId="7" fillId="65" borderId="54" xfId="0" applyFont="1" applyFill="1" applyBorder="1" applyAlignment="1">
      <alignment horizontal="center" vertical="center"/>
    </xf>
    <xf numFmtId="0" fontId="7" fillId="62" borderId="56" xfId="0" applyFont="1" applyFill="1" applyBorder="1" applyAlignment="1">
      <alignment horizontal="center" vertical="center"/>
    </xf>
    <xf numFmtId="0" fontId="7" fillId="62" borderId="55" xfId="0" applyFont="1" applyFill="1" applyBorder="1" applyAlignment="1">
      <alignment horizontal="center" vertical="center"/>
    </xf>
    <xf numFmtId="0" fontId="7" fillId="62" borderId="54" xfId="0" applyFont="1" applyFill="1" applyBorder="1" applyAlignment="1">
      <alignment horizontal="center" vertical="center"/>
    </xf>
    <xf numFmtId="0" fontId="7" fillId="60" borderId="4" xfId="0" applyFont="1" applyFill="1" applyBorder="1" applyAlignment="1">
      <alignment horizontal="center" vertical="center"/>
    </xf>
    <xf numFmtId="0" fontId="3" fillId="0" borderId="4" xfId="0" applyFont="1" applyBorder="1" applyAlignment="1" applyProtection="1">
      <alignment horizontal="center" vertical="center" wrapText="1"/>
      <protection hidden="1"/>
    </xf>
    <xf numFmtId="0" fontId="3" fillId="0" borderId="0" xfId="0" applyFont="1" applyAlignment="1" applyProtection="1">
      <alignment horizontal="justify" vertical="center" wrapText="1"/>
      <protection hidden="1"/>
    </xf>
    <xf numFmtId="0" fontId="25" fillId="0" borderId="4" xfId="0" applyFont="1" applyBorder="1" applyAlignment="1" applyProtection="1">
      <alignment horizontal="center" vertical="center" wrapText="1"/>
      <protection hidden="1"/>
    </xf>
    <xf numFmtId="0" fontId="25" fillId="0" borderId="9" xfId="0" applyFont="1" applyBorder="1" applyAlignment="1" applyProtection="1">
      <alignment horizontal="center" vertical="center" wrapText="1"/>
      <protection hidden="1"/>
    </xf>
    <xf numFmtId="0" fontId="20" fillId="0" borderId="27" xfId="0" applyFont="1" applyBorder="1" applyAlignment="1" applyProtection="1">
      <alignment horizontal="center" wrapText="1"/>
      <protection hidden="1"/>
    </xf>
    <xf numFmtId="0" fontId="20" fillId="0" borderId="25" xfId="0" applyFont="1" applyBorder="1" applyAlignment="1" applyProtection="1">
      <alignment horizontal="center" wrapText="1"/>
      <protection hidden="1"/>
    </xf>
    <xf numFmtId="0" fontId="26" fillId="0" borderId="4"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42" fillId="5" borderId="0" xfId="0" applyFont="1" applyFill="1" applyAlignment="1" applyProtection="1">
      <alignment horizontal="center" vertical="center" wrapText="1"/>
      <protection hidden="1"/>
    </xf>
    <xf numFmtId="0" fontId="25" fillId="6" borderId="9" xfId="0" applyFont="1" applyFill="1" applyBorder="1" applyAlignment="1" applyProtection="1">
      <alignment horizontal="center" vertical="center" wrapText="1"/>
      <protection hidden="1"/>
    </xf>
    <xf numFmtId="0" fontId="25" fillId="6" borderId="4" xfId="0" applyFont="1" applyFill="1" applyBorder="1" applyAlignment="1" applyProtection="1">
      <alignment horizontal="center" vertical="center" wrapText="1"/>
      <protection hidden="1"/>
    </xf>
    <xf numFmtId="0" fontId="25" fillId="25" borderId="16" xfId="0" applyFont="1" applyFill="1" applyBorder="1" applyAlignment="1" applyProtection="1">
      <alignment horizontal="left" vertical="center" wrapText="1"/>
      <protection hidden="1"/>
    </xf>
    <xf numFmtId="0" fontId="25" fillId="25" borderId="17" xfId="0" applyFont="1" applyFill="1" applyBorder="1" applyAlignment="1" applyProtection="1">
      <alignment horizontal="left" vertical="center" wrapText="1"/>
      <protection hidden="1"/>
    </xf>
    <xf numFmtId="0" fontId="25" fillId="25" borderId="6" xfId="0" applyFont="1" applyFill="1" applyBorder="1" applyAlignment="1" applyProtection="1">
      <alignment horizontal="left" vertical="center" wrapText="1"/>
      <protection hidden="1"/>
    </xf>
    <xf numFmtId="0" fontId="25" fillId="25" borderId="37" xfId="0" applyFont="1" applyFill="1" applyBorder="1" applyAlignment="1" applyProtection="1">
      <alignment horizontal="left" vertical="center" wrapText="1"/>
      <protection hidden="1"/>
    </xf>
    <xf numFmtId="0" fontId="25" fillId="6" borderId="5" xfId="0" applyFont="1" applyFill="1" applyBorder="1" applyAlignment="1" applyProtection="1">
      <alignment horizontal="center" vertical="center" wrapText="1"/>
      <protection hidden="1"/>
    </xf>
    <xf numFmtId="0" fontId="25" fillId="6" borderId="6" xfId="0" applyFont="1" applyFill="1" applyBorder="1" applyAlignment="1" applyProtection="1">
      <alignment horizontal="center" vertical="center" wrapText="1"/>
      <protection hidden="1"/>
    </xf>
    <xf numFmtId="0" fontId="25" fillId="6" borderId="7" xfId="0" applyFont="1" applyFill="1" applyBorder="1" applyAlignment="1" applyProtection="1">
      <alignment horizontal="center" vertical="center" wrapText="1"/>
      <protection hidden="1"/>
    </xf>
    <xf numFmtId="0" fontId="25" fillId="6" borderId="1" xfId="0" applyFont="1" applyFill="1" applyBorder="1" applyAlignment="1" applyProtection="1">
      <alignment horizontal="center" vertical="center" wrapText="1"/>
      <protection hidden="1"/>
    </xf>
    <xf numFmtId="0" fontId="25" fillId="6" borderId="2" xfId="0" applyFont="1" applyFill="1" applyBorder="1" applyAlignment="1" applyProtection="1">
      <alignment horizontal="center" vertical="center" wrapText="1"/>
      <protection hidden="1"/>
    </xf>
    <xf numFmtId="0" fontId="25" fillId="6" borderId="3" xfId="0" applyFont="1" applyFill="1" applyBorder="1" applyAlignment="1" applyProtection="1">
      <alignment horizontal="center" vertical="center" wrapText="1"/>
      <protection hidden="1"/>
    </xf>
    <xf numFmtId="0" fontId="20" fillId="0" borderId="0" xfId="0" applyFont="1" applyAlignment="1" applyProtection="1">
      <alignment horizontal="center" wrapText="1"/>
      <protection hidden="1"/>
    </xf>
    <xf numFmtId="0" fontId="40" fillId="5" borderId="0" xfId="0" applyFont="1" applyFill="1" applyAlignment="1" applyProtection="1">
      <alignment horizontal="center" vertical="center" wrapText="1"/>
      <protection hidden="1"/>
    </xf>
    <xf numFmtId="0" fontId="4" fillId="5" borderId="0" xfId="0" applyFont="1" applyFill="1" applyAlignment="1" applyProtection="1">
      <alignment horizontal="center" vertical="center" wrapText="1"/>
      <protection hidden="1"/>
    </xf>
    <xf numFmtId="0" fontId="25" fillId="6" borderId="27" xfId="0" applyFont="1" applyFill="1" applyBorder="1" applyAlignment="1" applyProtection="1">
      <alignment horizontal="center" vertical="center" wrapText="1"/>
      <protection hidden="1"/>
    </xf>
    <xf numFmtId="0" fontId="25" fillId="6" borderId="25" xfId="0" applyFont="1" applyFill="1" applyBorder="1" applyAlignment="1" applyProtection="1">
      <alignment horizontal="center" vertical="center" wrapText="1"/>
      <protection hidden="1"/>
    </xf>
    <xf numFmtId="0" fontId="25" fillId="6" borderId="26" xfId="0" applyFont="1" applyFill="1" applyBorder="1" applyAlignment="1" applyProtection="1">
      <alignment horizontal="center" vertical="center" wrapText="1"/>
      <protection hidden="1"/>
    </xf>
    <xf numFmtId="0" fontId="26" fillId="6" borderId="9" xfId="0" applyFont="1" applyFill="1" applyBorder="1" applyAlignment="1" applyProtection="1">
      <alignment horizontal="center" wrapText="1"/>
      <protection hidden="1"/>
    </xf>
    <xf numFmtId="0" fontId="26" fillId="6" borderId="4" xfId="0" applyFont="1" applyFill="1" applyBorder="1" applyAlignment="1" applyProtection="1">
      <alignment horizontal="center" wrapText="1"/>
      <protection hidden="1"/>
    </xf>
    <xf numFmtId="0" fontId="26" fillId="6" borderId="1" xfId="0" applyFont="1" applyFill="1" applyBorder="1" applyAlignment="1" applyProtection="1">
      <alignment horizontal="center" wrapText="1"/>
      <protection hidden="1"/>
    </xf>
    <xf numFmtId="0" fontId="19" fillId="5" borderId="15" xfId="0" applyFont="1" applyFill="1" applyBorder="1" applyAlignment="1">
      <alignment horizontal="center"/>
    </xf>
    <xf numFmtId="0" fontId="19" fillId="5" borderId="16" xfId="0" applyFont="1" applyFill="1" applyBorder="1" applyAlignment="1">
      <alignment horizontal="center"/>
    </xf>
    <xf numFmtId="0" fontId="19" fillId="5" borderId="18" xfId="0" applyFont="1" applyFill="1" applyBorder="1" applyAlignment="1">
      <alignment horizontal="center"/>
    </xf>
    <xf numFmtId="0" fontId="19" fillId="5" borderId="0" xfId="0" applyFont="1" applyFill="1" applyAlignment="1">
      <alignment horizontal="center"/>
    </xf>
    <xf numFmtId="0" fontId="19" fillId="5" borderId="20" xfId="0" applyFont="1" applyFill="1" applyBorder="1" applyAlignment="1">
      <alignment horizontal="center"/>
    </xf>
    <xf numFmtId="0" fontId="19" fillId="5" borderId="21" xfId="0" applyFont="1" applyFill="1" applyBorder="1" applyAlignment="1">
      <alignment horizontal="center"/>
    </xf>
    <xf numFmtId="0" fontId="65" fillId="6" borderId="4" xfId="0" applyFont="1" applyFill="1" applyBorder="1" applyAlignment="1">
      <alignment horizontal="center" wrapText="1"/>
    </xf>
  </cellXfs>
  <cellStyles count="299">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2" xr:uid="{00000000-0005-0000-0000-00000C000000}"/>
    <cellStyle name="60% - Énfasis2 2" xfId="193" xr:uid="{00000000-0005-0000-0000-00000D000000}"/>
    <cellStyle name="60% - Énfasis3 2" xfId="194" xr:uid="{00000000-0005-0000-0000-00000E000000}"/>
    <cellStyle name="60% - Énfasis4 2" xfId="195" xr:uid="{00000000-0005-0000-0000-00000F000000}"/>
    <cellStyle name="60% - Énfasis5 2" xfId="196" xr:uid="{00000000-0005-0000-0000-000010000000}"/>
    <cellStyle name="60% - Énfasis6 2" xfId="197" xr:uid="{00000000-0005-0000-0000-000011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ipervínculo" xfId="5" builtinId="8"/>
    <cellStyle name="Incorrecto" xfId="13" builtinId="27" customBuiltin="1"/>
    <cellStyle name="Millares 10" xfId="41" xr:uid="{00000000-0005-0000-0000-000021000000}"/>
    <cellStyle name="Millares 2" xfId="55" xr:uid="{00000000-0005-0000-0000-000022000000}"/>
    <cellStyle name="Millares 2 2" xfId="126" xr:uid="{00000000-0005-0000-0000-000023000000}"/>
    <cellStyle name="Millares 2 2 2" xfId="205" xr:uid="{00000000-0005-0000-0000-000024000000}"/>
    <cellStyle name="Millares 2 2 2 2" xfId="223" xr:uid="{00000000-0005-0000-0000-000025000000}"/>
    <cellStyle name="Millares 2 2 2 2 2" xfId="295" xr:uid="{00000000-0005-0000-0000-000026000000}"/>
    <cellStyle name="Millares 2 2 2 2 3" xfId="259" xr:uid="{00000000-0005-0000-0000-000027000000}"/>
    <cellStyle name="Millares 2 2 2 3" xfId="277" xr:uid="{00000000-0005-0000-0000-000028000000}"/>
    <cellStyle name="Millares 2 2 2 4" xfId="241" xr:uid="{00000000-0005-0000-0000-000029000000}"/>
    <cellStyle name="Millares 2 2 3" xfId="214" xr:uid="{00000000-0005-0000-0000-00002A000000}"/>
    <cellStyle name="Millares 2 2 3 2" xfId="286" xr:uid="{00000000-0005-0000-0000-00002B000000}"/>
    <cellStyle name="Millares 2 2 3 3" xfId="250" xr:uid="{00000000-0005-0000-0000-00002C000000}"/>
    <cellStyle name="Millares 2 2 4" xfId="268" xr:uid="{00000000-0005-0000-0000-00002D000000}"/>
    <cellStyle name="Millares 2 2 5" xfId="232" xr:uid="{00000000-0005-0000-0000-00002E000000}"/>
    <cellStyle name="Millares 2 3" xfId="198" xr:uid="{00000000-0005-0000-0000-00002F000000}"/>
    <cellStyle name="Millares 2 3 2" xfId="207" xr:uid="{00000000-0005-0000-0000-000030000000}"/>
    <cellStyle name="Millares 2 3 2 2" xfId="225" xr:uid="{00000000-0005-0000-0000-000031000000}"/>
    <cellStyle name="Millares 2 3 2 2 2" xfId="297" xr:uid="{00000000-0005-0000-0000-000032000000}"/>
    <cellStyle name="Millares 2 3 2 2 3" xfId="261" xr:uid="{00000000-0005-0000-0000-000033000000}"/>
    <cellStyle name="Millares 2 3 2 3" xfId="279" xr:uid="{00000000-0005-0000-0000-000034000000}"/>
    <cellStyle name="Millares 2 3 2 4" xfId="243" xr:uid="{00000000-0005-0000-0000-000035000000}"/>
    <cellStyle name="Millares 2 3 3" xfId="216" xr:uid="{00000000-0005-0000-0000-000036000000}"/>
    <cellStyle name="Millares 2 3 3 2" xfId="288" xr:uid="{00000000-0005-0000-0000-000037000000}"/>
    <cellStyle name="Millares 2 3 3 3" xfId="252" xr:uid="{00000000-0005-0000-0000-000038000000}"/>
    <cellStyle name="Millares 2 3 4" xfId="270" xr:uid="{00000000-0005-0000-0000-000039000000}"/>
    <cellStyle name="Millares 2 3 5" xfId="234" xr:uid="{00000000-0005-0000-0000-00003A000000}"/>
    <cellStyle name="Millares 2 4" xfId="203" xr:uid="{00000000-0005-0000-0000-00003B000000}"/>
    <cellStyle name="Millares 2 4 2" xfId="221" xr:uid="{00000000-0005-0000-0000-00003C000000}"/>
    <cellStyle name="Millares 2 4 2 2" xfId="293" xr:uid="{00000000-0005-0000-0000-00003D000000}"/>
    <cellStyle name="Millares 2 4 2 3" xfId="257" xr:uid="{00000000-0005-0000-0000-00003E000000}"/>
    <cellStyle name="Millares 2 4 3" xfId="275" xr:uid="{00000000-0005-0000-0000-00003F000000}"/>
    <cellStyle name="Millares 2 4 4" xfId="239" xr:uid="{00000000-0005-0000-0000-000040000000}"/>
    <cellStyle name="Millares 2 5" xfId="212" xr:uid="{00000000-0005-0000-0000-000041000000}"/>
    <cellStyle name="Millares 2 5 2" xfId="284" xr:uid="{00000000-0005-0000-0000-000042000000}"/>
    <cellStyle name="Millares 2 5 3" xfId="248" xr:uid="{00000000-0005-0000-0000-000043000000}"/>
    <cellStyle name="Millares 2 6" xfId="266" xr:uid="{00000000-0005-0000-0000-000044000000}"/>
    <cellStyle name="Millares 2 7" xfId="230" xr:uid="{00000000-0005-0000-0000-000045000000}"/>
    <cellStyle name="Millares 3" xfId="120" xr:uid="{00000000-0005-0000-0000-000046000000}"/>
    <cellStyle name="Millares 3 2" xfId="204" xr:uid="{00000000-0005-0000-0000-000047000000}"/>
    <cellStyle name="Millares 3 2 2" xfId="222" xr:uid="{00000000-0005-0000-0000-000048000000}"/>
    <cellStyle name="Millares 3 2 2 2" xfId="294" xr:uid="{00000000-0005-0000-0000-000049000000}"/>
    <cellStyle name="Millares 3 2 2 3" xfId="258" xr:uid="{00000000-0005-0000-0000-00004A000000}"/>
    <cellStyle name="Millares 3 2 3" xfId="276" xr:uid="{00000000-0005-0000-0000-00004B000000}"/>
    <cellStyle name="Millares 3 2 4" xfId="240" xr:uid="{00000000-0005-0000-0000-00004C000000}"/>
    <cellStyle name="Millares 3 3" xfId="213" xr:uid="{00000000-0005-0000-0000-00004D000000}"/>
    <cellStyle name="Millares 3 3 2" xfId="285" xr:uid="{00000000-0005-0000-0000-00004E000000}"/>
    <cellStyle name="Millares 3 3 3" xfId="249" xr:uid="{00000000-0005-0000-0000-00004F000000}"/>
    <cellStyle name="Millares 3 4" xfId="267" xr:uid="{00000000-0005-0000-0000-000050000000}"/>
    <cellStyle name="Millares 3 5" xfId="231" xr:uid="{00000000-0005-0000-0000-000051000000}"/>
    <cellStyle name="Millares 4" xfId="190" xr:uid="{00000000-0005-0000-0000-000052000000}"/>
    <cellStyle name="Millares 4 2" xfId="206" xr:uid="{00000000-0005-0000-0000-000053000000}"/>
    <cellStyle name="Millares 4 2 2" xfId="224" xr:uid="{00000000-0005-0000-0000-000054000000}"/>
    <cellStyle name="Millares 4 2 2 2" xfId="296" xr:uid="{00000000-0005-0000-0000-000055000000}"/>
    <cellStyle name="Millares 4 2 2 3" xfId="260" xr:uid="{00000000-0005-0000-0000-000056000000}"/>
    <cellStyle name="Millares 4 2 3" xfId="278" xr:uid="{00000000-0005-0000-0000-000057000000}"/>
    <cellStyle name="Millares 4 2 4" xfId="242" xr:uid="{00000000-0005-0000-0000-000058000000}"/>
    <cellStyle name="Millares 4 3" xfId="215" xr:uid="{00000000-0005-0000-0000-000059000000}"/>
    <cellStyle name="Millares 4 3 2" xfId="287" xr:uid="{00000000-0005-0000-0000-00005A000000}"/>
    <cellStyle name="Millares 4 3 3" xfId="251" xr:uid="{00000000-0005-0000-0000-00005B000000}"/>
    <cellStyle name="Millares 4 4" xfId="269" xr:uid="{00000000-0005-0000-0000-00005C000000}"/>
    <cellStyle name="Millares 4 5" xfId="233" xr:uid="{00000000-0005-0000-0000-00005D000000}"/>
    <cellStyle name="Millares 5" xfId="202" xr:uid="{00000000-0005-0000-0000-00005E000000}"/>
    <cellStyle name="Millares 5 2" xfId="220" xr:uid="{00000000-0005-0000-0000-00005F000000}"/>
    <cellStyle name="Millares 5 2 2" xfId="292" xr:uid="{00000000-0005-0000-0000-000060000000}"/>
    <cellStyle name="Millares 5 2 3" xfId="256" xr:uid="{00000000-0005-0000-0000-000061000000}"/>
    <cellStyle name="Millares 5 3" xfId="274" xr:uid="{00000000-0005-0000-0000-000062000000}"/>
    <cellStyle name="Millares 5 4" xfId="238" xr:uid="{00000000-0005-0000-0000-000063000000}"/>
    <cellStyle name="Millares 6" xfId="211" xr:uid="{00000000-0005-0000-0000-000064000000}"/>
    <cellStyle name="Millares 6 2" xfId="283" xr:uid="{00000000-0005-0000-0000-000065000000}"/>
    <cellStyle name="Millares 6 3" xfId="247" xr:uid="{00000000-0005-0000-0000-000066000000}"/>
    <cellStyle name="Millares 7" xfId="265" xr:uid="{00000000-0005-0000-0000-000067000000}"/>
    <cellStyle name="Millares 8" xfId="229" xr:uid="{00000000-0005-0000-0000-000068000000}"/>
    <cellStyle name="Millares 9" xfId="49" xr:uid="{00000000-0005-0000-0000-000069000000}"/>
    <cellStyle name="Moneda [0] 2" xfId="44" xr:uid="{00000000-0005-0000-0000-00006A000000}"/>
    <cellStyle name="Moneda [0] 2 2" xfId="51" xr:uid="{00000000-0005-0000-0000-00006B000000}"/>
    <cellStyle name="Moneda [0] 2 2 2" xfId="122" xr:uid="{00000000-0005-0000-0000-00006C000000}"/>
    <cellStyle name="Moneda [0] 2 3" xfId="117" xr:uid="{00000000-0005-0000-0000-00006D000000}"/>
    <cellStyle name="Moneda [0] 3" xfId="47" xr:uid="{00000000-0005-0000-0000-00006E000000}"/>
    <cellStyle name="Moneda [0] 3 2" xfId="200" xr:uid="{00000000-0005-0000-0000-00006F000000}"/>
    <cellStyle name="Moneda [0] 3 2 2" xfId="218" xr:uid="{00000000-0005-0000-0000-000070000000}"/>
    <cellStyle name="Moneda [0] 3 2 2 2" xfId="290" xr:uid="{00000000-0005-0000-0000-000071000000}"/>
    <cellStyle name="Moneda [0] 3 2 2 3" xfId="254" xr:uid="{00000000-0005-0000-0000-000072000000}"/>
    <cellStyle name="Moneda [0] 3 2 3" xfId="272" xr:uid="{00000000-0005-0000-0000-000073000000}"/>
    <cellStyle name="Moneda [0] 3 2 4" xfId="236" xr:uid="{00000000-0005-0000-0000-000074000000}"/>
    <cellStyle name="Moneda [0] 3 3" xfId="209" xr:uid="{00000000-0005-0000-0000-000075000000}"/>
    <cellStyle name="Moneda [0] 3 3 2" xfId="281" xr:uid="{00000000-0005-0000-0000-000076000000}"/>
    <cellStyle name="Moneda [0] 3 3 3" xfId="245" xr:uid="{00000000-0005-0000-0000-000077000000}"/>
    <cellStyle name="Moneda [0] 3 4" xfId="263" xr:uid="{00000000-0005-0000-0000-000078000000}"/>
    <cellStyle name="Moneda [0] 3 5" xfId="227" xr:uid="{00000000-0005-0000-0000-000079000000}"/>
    <cellStyle name="Moneda [0] 4" xfId="201" xr:uid="{00000000-0005-0000-0000-00007A000000}"/>
    <cellStyle name="Moneda [0] 4 2" xfId="219" xr:uid="{00000000-0005-0000-0000-00007B000000}"/>
    <cellStyle name="Moneda [0] 4 2 2" xfId="291" xr:uid="{00000000-0005-0000-0000-00007C000000}"/>
    <cellStyle name="Moneda [0] 4 2 3" xfId="255" xr:uid="{00000000-0005-0000-0000-00007D000000}"/>
    <cellStyle name="Moneda [0] 4 3" xfId="273" xr:uid="{00000000-0005-0000-0000-00007E000000}"/>
    <cellStyle name="Moneda [0] 4 4" xfId="237" xr:uid="{00000000-0005-0000-0000-00007F000000}"/>
    <cellStyle name="Moneda [0] 5" xfId="210" xr:uid="{00000000-0005-0000-0000-000080000000}"/>
    <cellStyle name="Moneda [0] 5 2" xfId="282" xr:uid="{00000000-0005-0000-0000-000081000000}"/>
    <cellStyle name="Moneda [0] 5 3" xfId="246" xr:uid="{00000000-0005-0000-0000-000082000000}"/>
    <cellStyle name="Moneda [0] 6" xfId="264" xr:uid="{00000000-0005-0000-0000-000083000000}"/>
    <cellStyle name="Moneda [0] 7" xfId="228" xr:uid="{00000000-0005-0000-0000-000084000000}"/>
    <cellStyle name="Moneda [0] 8" xfId="48" xr:uid="{00000000-0005-0000-0000-000085000000}"/>
    <cellStyle name="Moneda [0] 9" xfId="42" xr:uid="{00000000-0005-0000-0000-000086000000}"/>
    <cellStyle name="Moneda 10" xfId="62" xr:uid="{00000000-0005-0000-0000-000087000000}"/>
    <cellStyle name="Moneda 10 2" xfId="133" xr:uid="{00000000-0005-0000-0000-000088000000}"/>
    <cellStyle name="Moneda 11" xfId="63" xr:uid="{00000000-0005-0000-0000-000089000000}"/>
    <cellStyle name="Moneda 11 2" xfId="134" xr:uid="{00000000-0005-0000-0000-00008A000000}"/>
    <cellStyle name="Moneda 12" xfId="64" xr:uid="{00000000-0005-0000-0000-00008B000000}"/>
    <cellStyle name="Moneda 12 2" xfId="135" xr:uid="{00000000-0005-0000-0000-00008C000000}"/>
    <cellStyle name="Moneda 13" xfId="65" xr:uid="{00000000-0005-0000-0000-00008D000000}"/>
    <cellStyle name="Moneda 13 2" xfId="136" xr:uid="{00000000-0005-0000-0000-00008E000000}"/>
    <cellStyle name="Moneda 14" xfId="66" xr:uid="{00000000-0005-0000-0000-00008F000000}"/>
    <cellStyle name="Moneda 14 2" xfId="137" xr:uid="{00000000-0005-0000-0000-000090000000}"/>
    <cellStyle name="Moneda 15" xfId="67" xr:uid="{00000000-0005-0000-0000-000091000000}"/>
    <cellStyle name="Moneda 15 2" xfId="138" xr:uid="{00000000-0005-0000-0000-000092000000}"/>
    <cellStyle name="Moneda 16" xfId="68" xr:uid="{00000000-0005-0000-0000-000093000000}"/>
    <cellStyle name="Moneda 16 2" xfId="139" xr:uid="{00000000-0005-0000-0000-000094000000}"/>
    <cellStyle name="Moneda 17" xfId="69" xr:uid="{00000000-0005-0000-0000-000095000000}"/>
    <cellStyle name="Moneda 17 2" xfId="140" xr:uid="{00000000-0005-0000-0000-000096000000}"/>
    <cellStyle name="Moneda 18" xfId="70" xr:uid="{00000000-0005-0000-0000-000097000000}"/>
    <cellStyle name="Moneda 18 2" xfId="141" xr:uid="{00000000-0005-0000-0000-000098000000}"/>
    <cellStyle name="Moneda 19" xfId="71" xr:uid="{00000000-0005-0000-0000-000099000000}"/>
    <cellStyle name="Moneda 19 2" xfId="142" xr:uid="{00000000-0005-0000-0000-00009A000000}"/>
    <cellStyle name="Moneda 2" xfId="53" xr:uid="{00000000-0005-0000-0000-00009B000000}"/>
    <cellStyle name="Moneda 2 2" xfId="124" xr:uid="{00000000-0005-0000-0000-00009C000000}"/>
    <cellStyle name="Moneda 20" xfId="72" xr:uid="{00000000-0005-0000-0000-00009D000000}"/>
    <cellStyle name="Moneda 20 2" xfId="143" xr:uid="{00000000-0005-0000-0000-00009E000000}"/>
    <cellStyle name="Moneda 21" xfId="75" xr:uid="{00000000-0005-0000-0000-00009F000000}"/>
    <cellStyle name="Moneda 21 2" xfId="146" xr:uid="{00000000-0005-0000-0000-0000A0000000}"/>
    <cellStyle name="Moneda 22" xfId="74" xr:uid="{00000000-0005-0000-0000-0000A1000000}"/>
    <cellStyle name="Moneda 22 2" xfId="145" xr:uid="{00000000-0005-0000-0000-0000A2000000}"/>
    <cellStyle name="Moneda 23" xfId="52" xr:uid="{00000000-0005-0000-0000-0000A3000000}"/>
    <cellStyle name="Moneda 23 2" xfId="123" xr:uid="{00000000-0005-0000-0000-0000A4000000}"/>
    <cellStyle name="Moneda 24" xfId="73" xr:uid="{00000000-0005-0000-0000-0000A5000000}"/>
    <cellStyle name="Moneda 24 2" xfId="144" xr:uid="{00000000-0005-0000-0000-0000A6000000}"/>
    <cellStyle name="Moneda 25" xfId="76" xr:uid="{00000000-0005-0000-0000-0000A7000000}"/>
    <cellStyle name="Moneda 25 2" xfId="147" xr:uid="{00000000-0005-0000-0000-0000A8000000}"/>
    <cellStyle name="Moneda 26" xfId="77" xr:uid="{00000000-0005-0000-0000-0000A9000000}"/>
    <cellStyle name="Moneda 26 2" xfId="148" xr:uid="{00000000-0005-0000-0000-0000AA000000}"/>
    <cellStyle name="Moneda 27" xfId="78" xr:uid="{00000000-0005-0000-0000-0000AB000000}"/>
    <cellStyle name="Moneda 27 2" xfId="149" xr:uid="{00000000-0005-0000-0000-0000AC000000}"/>
    <cellStyle name="Moneda 28" xfId="79" xr:uid="{00000000-0005-0000-0000-0000AD000000}"/>
    <cellStyle name="Moneda 28 2" xfId="150" xr:uid="{00000000-0005-0000-0000-0000AE000000}"/>
    <cellStyle name="Moneda 29" xfId="80" xr:uid="{00000000-0005-0000-0000-0000AF000000}"/>
    <cellStyle name="Moneda 29 2" xfId="151" xr:uid="{00000000-0005-0000-0000-0000B0000000}"/>
    <cellStyle name="Moneda 3" xfId="54" xr:uid="{00000000-0005-0000-0000-0000B1000000}"/>
    <cellStyle name="Moneda 3 2" xfId="125" xr:uid="{00000000-0005-0000-0000-0000B2000000}"/>
    <cellStyle name="Moneda 30" xfId="81" xr:uid="{00000000-0005-0000-0000-0000B3000000}"/>
    <cellStyle name="Moneda 30 2" xfId="152" xr:uid="{00000000-0005-0000-0000-0000B4000000}"/>
    <cellStyle name="Moneda 31" xfId="82" xr:uid="{00000000-0005-0000-0000-0000B5000000}"/>
    <cellStyle name="Moneda 31 2" xfId="153" xr:uid="{00000000-0005-0000-0000-0000B6000000}"/>
    <cellStyle name="Moneda 32" xfId="83" xr:uid="{00000000-0005-0000-0000-0000B7000000}"/>
    <cellStyle name="Moneda 32 2" xfId="154" xr:uid="{00000000-0005-0000-0000-0000B8000000}"/>
    <cellStyle name="Moneda 33" xfId="84" xr:uid="{00000000-0005-0000-0000-0000B9000000}"/>
    <cellStyle name="Moneda 33 2" xfId="155" xr:uid="{00000000-0005-0000-0000-0000BA000000}"/>
    <cellStyle name="Moneda 34" xfId="85" xr:uid="{00000000-0005-0000-0000-0000BB000000}"/>
    <cellStyle name="Moneda 34 2" xfId="156" xr:uid="{00000000-0005-0000-0000-0000BC000000}"/>
    <cellStyle name="Moneda 35" xfId="86" xr:uid="{00000000-0005-0000-0000-0000BD000000}"/>
    <cellStyle name="Moneda 35 2" xfId="157" xr:uid="{00000000-0005-0000-0000-0000BE000000}"/>
    <cellStyle name="Moneda 36" xfId="87" xr:uid="{00000000-0005-0000-0000-0000BF000000}"/>
    <cellStyle name="Moneda 36 2" xfId="158" xr:uid="{00000000-0005-0000-0000-0000C0000000}"/>
    <cellStyle name="Moneda 37" xfId="88" xr:uid="{00000000-0005-0000-0000-0000C1000000}"/>
    <cellStyle name="Moneda 37 2" xfId="159" xr:uid="{00000000-0005-0000-0000-0000C2000000}"/>
    <cellStyle name="Moneda 38" xfId="89" xr:uid="{00000000-0005-0000-0000-0000C3000000}"/>
    <cellStyle name="Moneda 38 2" xfId="160" xr:uid="{00000000-0005-0000-0000-0000C4000000}"/>
    <cellStyle name="Moneda 39" xfId="90" xr:uid="{00000000-0005-0000-0000-0000C5000000}"/>
    <cellStyle name="Moneda 39 2" xfId="161" xr:uid="{00000000-0005-0000-0000-0000C6000000}"/>
    <cellStyle name="Moneda 4" xfId="59" xr:uid="{00000000-0005-0000-0000-0000C7000000}"/>
    <cellStyle name="Moneda 4 2" xfId="130" xr:uid="{00000000-0005-0000-0000-0000C8000000}"/>
    <cellStyle name="Moneda 40" xfId="91" xr:uid="{00000000-0005-0000-0000-0000C9000000}"/>
    <cellStyle name="Moneda 40 2" xfId="162" xr:uid="{00000000-0005-0000-0000-0000CA000000}"/>
    <cellStyle name="Moneda 41" xfId="92" xr:uid="{00000000-0005-0000-0000-0000CB000000}"/>
    <cellStyle name="Moneda 41 2" xfId="163" xr:uid="{00000000-0005-0000-0000-0000CC000000}"/>
    <cellStyle name="Moneda 42" xfId="93" xr:uid="{00000000-0005-0000-0000-0000CD000000}"/>
    <cellStyle name="Moneda 42 2" xfId="164" xr:uid="{00000000-0005-0000-0000-0000CE000000}"/>
    <cellStyle name="Moneda 43" xfId="94" xr:uid="{00000000-0005-0000-0000-0000CF000000}"/>
    <cellStyle name="Moneda 43 2" xfId="165" xr:uid="{00000000-0005-0000-0000-0000D0000000}"/>
    <cellStyle name="Moneda 44" xfId="95" xr:uid="{00000000-0005-0000-0000-0000D1000000}"/>
    <cellStyle name="Moneda 44 2" xfId="166" xr:uid="{00000000-0005-0000-0000-0000D2000000}"/>
    <cellStyle name="Moneda 45" xfId="96" xr:uid="{00000000-0005-0000-0000-0000D3000000}"/>
    <cellStyle name="Moneda 45 2" xfId="167" xr:uid="{00000000-0005-0000-0000-0000D4000000}"/>
    <cellStyle name="Moneda 46" xfId="97" xr:uid="{00000000-0005-0000-0000-0000D5000000}"/>
    <cellStyle name="Moneda 46 2" xfId="168" xr:uid="{00000000-0005-0000-0000-0000D6000000}"/>
    <cellStyle name="Moneda 47" xfId="98" xr:uid="{00000000-0005-0000-0000-0000D7000000}"/>
    <cellStyle name="Moneda 47 2" xfId="169" xr:uid="{00000000-0005-0000-0000-0000D8000000}"/>
    <cellStyle name="Moneda 48" xfId="99" xr:uid="{00000000-0005-0000-0000-0000D9000000}"/>
    <cellStyle name="Moneda 48 2" xfId="170" xr:uid="{00000000-0005-0000-0000-0000DA000000}"/>
    <cellStyle name="Moneda 49" xfId="100" xr:uid="{00000000-0005-0000-0000-0000DB000000}"/>
    <cellStyle name="Moneda 49 2" xfId="171" xr:uid="{00000000-0005-0000-0000-0000DC000000}"/>
    <cellStyle name="Moneda 5" xfId="57" xr:uid="{00000000-0005-0000-0000-0000DD000000}"/>
    <cellStyle name="Moneda 5 2" xfId="128" xr:uid="{00000000-0005-0000-0000-0000DE000000}"/>
    <cellStyle name="Moneda 50" xfId="101" xr:uid="{00000000-0005-0000-0000-0000DF000000}"/>
    <cellStyle name="Moneda 50 2" xfId="172" xr:uid="{00000000-0005-0000-0000-0000E0000000}"/>
    <cellStyle name="Moneda 51" xfId="102" xr:uid="{00000000-0005-0000-0000-0000E1000000}"/>
    <cellStyle name="Moneda 51 2" xfId="173" xr:uid="{00000000-0005-0000-0000-0000E2000000}"/>
    <cellStyle name="Moneda 52" xfId="103" xr:uid="{00000000-0005-0000-0000-0000E3000000}"/>
    <cellStyle name="Moneda 52 2" xfId="174" xr:uid="{00000000-0005-0000-0000-0000E4000000}"/>
    <cellStyle name="Moneda 53" xfId="104" xr:uid="{00000000-0005-0000-0000-0000E5000000}"/>
    <cellStyle name="Moneda 53 2" xfId="175" xr:uid="{00000000-0005-0000-0000-0000E6000000}"/>
    <cellStyle name="Moneda 54" xfId="105" xr:uid="{00000000-0005-0000-0000-0000E7000000}"/>
    <cellStyle name="Moneda 54 2" xfId="176" xr:uid="{00000000-0005-0000-0000-0000E8000000}"/>
    <cellStyle name="Moneda 55" xfId="106" xr:uid="{00000000-0005-0000-0000-0000E9000000}"/>
    <cellStyle name="Moneda 55 2" xfId="177" xr:uid="{00000000-0005-0000-0000-0000EA000000}"/>
    <cellStyle name="Moneda 56" xfId="107" xr:uid="{00000000-0005-0000-0000-0000EB000000}"/>
    <cellStyle name="Moneda 56 2" xfId="178" xr:uid="{00000000-0005-0000-0000-0000EC000000}"/>
    <cellStyle name="Moneda 57" xfId="108" xr:uid="{00000000-0005-0000-0000-0000ED000000}"/>
    <cellStyle name="Moneda 57 2" xfId="179" xr:uid="{00000000-0005-0000-0000-0000EE000000}"/>
    <cellStyle name="Moneda 58" xfId="109" xr:uid="{00000000-0005-0000-0000-0000EF000000}"/>
    <cellStyle name="Moneda 58 2" xfId="180" xr:uid="{00000000-0005-0000-0000-0000F0000000}"/>
    <cellStyle name="Moneda 59" xfId="110" xr:uid="{00000000-0005-0000-0000-0000F1000000}"/>
    <cellStyle name="Moneda 59 2" xfId="181" xr:uid="{00000000-0005-0000-0000-0000F2000000}"/>
    <cellStyle name="Moneda 6" xfId="50" xr:uid="{00000000-0005-0000-0000-0000F3000000}"/>
    <cellStyle name="Moneda 6 2" xfId="121" xr:uid="{00000000-0005-0000-0000-0000F4000000}"/>
    <cellStyle name="Moneda 60" xfId="113" xr:uid="{00000000-0005-0000-0000-0000F5000000}"/>
    <cellStyle name="Moneda 60 2" xfId="184" xr:uid="{00000000-0005-0000-0000-0000F6000000}"/>
    <cellStyle name="Moneda 61" xfId="111" xr:uid="{00000000-0005-0000-0000-0000F7000000}"/>
    <cellStyle name="Moneda 61 2" xfId="182" xr:uid="{00000000-0005-0000-0000-0000F8000000}"/>
    <cellStyle name="Moneda 62" xfId="56" xr:uid="{00000000-0005-0000-0000-0000F9000000}"/>
    <cellStyle name="Moneda 62 2" xfId="127" xr:uid="{00000000-0005-0000-0000-0000FA000000}"/>
    <cellStyle name="Moneda 63" xfId="112" xr:uid="{00000000-0005-0000-0000-0000FB000000}"/>
    <cellStyle name="Moneda 63 2" xfId="183" xr:uid="{00000000-0005-0000-0000-0000FC000000}"/>
    <cellStyle name="Moneda 64" xfId="114" xr:uid="{00000000-0005-0000-0000-0000FD000000}"/>
    <cellStyle name="Moneda 64 2" xfId="185" xr:uid="{00000000-0005-0000-0000-0000FE000000}"/>
    <cellStyle name="Moneda 65" xfId="115" xr:uid="{00000000-0005-0000-0000-0000FF000000}"/>
    <cellStyle name="Moneda 65 2" xfId="186" xr:uid="{00000000-0005-0000-0000-000000010000}"/>
    <cellStyle name="Moneda 66" xfId="116" xr:uid="{00000000-0005-0000-0000-000001010000}"/>
    <cellStyle name="Moneda 66 2" xfId="187" xr:uid="{00000000-0005-0000-0000-000002010000}"/>
    <cellStyle name="Moneda 67" xfId="118" xr:uid="{00000000-0005-0000-0000-000003010000}"/>
    <cellStyle name="Moneda 68" xfId="119" xr:uid="{00000000-0005-0000-0000-000004010000}"/>
    <cellStyle name="Moneda 69" xfId="188" xr:uid="{00000000-0005-0000-0000-000005010000}"/>
    <cellStyle name="Moneda 7" xfId="58" xr:uid="{00000000-0005-0000-0000-000006010000}"/>
    <cellStyle name="Moneda 7 2" xfId="129" xr:uid="{00000000-0005-0000-0000-000007010000}"/>
    <cellStyle name="Moneda 70" xfId="199" xr:uid="{00000000-0005-0000-0000-000008010000}"/>
    <cellStyle name="Moneda 70 2" xfId="208" xr:uid="{00000000-0005-0000-0000-000009010000}"/>
    <cellStyle name="Moneda 70 2 2" xfId="226" xr:uid="{00000000-0005-0000-0000-00000A010000}"/>
    <cellStyle name="Moneda 70 2 2 2" xfId="298" xr:uid="{00000000-0005-0000-0000-00000B010000}"/>
    <cellStyle name="Moneda 70 2 2 3" xfId="262" xr:uid="{00000000-0005-0000-0000-00000C010000}"/>
    <cellStyle name="Moneda 70 2 3" xfId="280" xr:uid="{00000000-0005-0000-0000-00000D010000}"/>
    <cellStyle name="Moneda 70 2 4" xfId="244" xr:uid="{00000000-0005-0000-0000-00000E010000}"/>
    <cellStyle name="Moneda 70 3" xfId="217" xr:uid="{00000000-0005-0000-0000-00000F010000}"/>
    <cellStyle name="Moneda 70 3 2" xfId="289" xr:uid="{00000000-0005-0000-0000-000010010000}"/>
    <cellStyle name="Moneda 70 3 3" xfId="253" xr:uid="{00000000-0005-0000-0000-000011010000}"/>
    <cellStyle name="Moneda 70 4" xfId="271" xr:uid="{00000000-0005-0000-0000-000012010000}"/>
    <cellStyle name="Moneda 70 5" xfId="235" xr:uid="{00000000-0005-0000-0000-000013010000}"/>
    <cellStyle name="Moneda 71" xfId="46" xr:uid="{00000000-0005-0000-0000-000014010000}"/>
    <cellStyle name="Moneda 72" xfId="43" xr:uid="{00000000-0005-0000-0000-000015010000}"/>
    <cellStyle name="Moneda 73" xfId="189" xr:uid="{00000000-0005-0000-0000-000016010000}"/>
    <cellStyle name="Moneda 8" xfId="60" xr:uid="{00000000-0005-0000-0000-000017010000}"/>
    <cellStyle name="Moneda 8 2" xfId="131" xr:uid="{00000000-0005-0000-0000-000018010000}"/>
    <cellStyle name="Moneda 9" xfId="61" xr:uid="{00000000-0005-0000-0000-000019010000}"/>
    <cellStyle name="Moneda 9 2" xfId="132" xr:uid="{00000000-0005-0000-0000-00001A010000}"/>
    <cellStyle name="Neutral 2" xfId="191" xr:uid="{00000000-0005-0000-0000-00001B010000}"/>
    <cellStyle name="Normal" xfId="0" builtinId="0"/>
    <cellStyle name="Normal 2" xfId="4" xr:uid="{00000000-0005-0000-0000-00001D010000}"/>
    <cellStyle name="Normal 2 2 2" xfId="3" xr:uid="{00000000-0005-0000-0000-00001E010000}"/>
    <cellStyle name="Normal 3" xfId="2" xr:uid="{00000000-0005-0000-0000-00001F010000}"/>
    <cellStyle name="Normal 4" xfId="6" xr:uid="{00000000-0005-0000-0000-000020010000}"/>
    <cellStyle name="Notas" xfId="20" builtinId="10" customBuiltin="1"/>
    <cellStyle name="Porcentaje" xfId="1" builtinId="5"/>
    <cellStyle name="Porcentaje 2" xfId="45" xr:uid="{00000000-0005-0000-0000-000023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85">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
      <font>
        <color auto="1"/>
      </font>
      <fill>
        <patternFill>
          <bgColor theme="8" tint="0.39994506668294322"/>
        </patternFill>
      </fill>
    </dxf>
  </dxfs>
  <tableStyles count="0" defaultTableStyle="TableStyleMedium2" defaultPivotStyle="PivotStyleLight16"/>
  <colors>
    <mruColors>
      <color rgb="FF66FFFF"/>
      <color rgb="FFA50021"/>
      <color rgb="FF00FFCC"/>
      <color rgb="FF00FFFF"/>
      <color rgb="FFF23732"/>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hyperlink" Target="#'1.1. PI metas sectoriales'!A1"/><Relationship Id="rId18" Type="http://schemas.openxmlformats.org/officeDocument/2006/relationships/hyperlink" Target="#Riesgos!A1"/><Relationship Id="rId3" Type="http://schemas.openxmlformats.org/officeDocument/2006/relationships/image" Target="../media/image3.png"/><Relationship Id="rId21" Type="http://schemas.openxmlformats.org/officeDocument/2006/relationships/image" Target="../media/image15.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hyperlink" Target="#'Plan integrado'!A1"/><Relationship Id="rId2" Type="http://schemas.openxmlformats.org/officeDocument/2006/relationships/image" Target="../media/image2.png"/><Relationship Id="rId16" Type="http://schemas.openxmlformats.org/officeDocument/2006/relationships/hyperlink" Target="#'Indicadores de gestion'!A1"/><Relationship Id="rId20" Type="http://schemas.openxmlformats.org/officeDocument/2006/relationships/image" Target="../media/image14.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24" Type="http://schemas.openxmlformats.org/officeDocument/2006/relationships/image" Target="../media/image18.svg"/><Relationship Id="rId5" Type="http://schemas.openxmlformats.org/officeDocument/2006/relationships/image" Target="../media/image5.png"/><Relationship Id="rId15" Type="http://schemas.openxmlformats.org/officeDocument/2006/relationships/hyperlink" Target="#'1.3.PI. Indicadores MGA'!A1"/><Relationship Id="rId23" Type="http://schemas.openxmlformats.org/officeDocument/2006/relationships/image" Target="../media/image17.png"/><Relationship Id="rId10" Type="http://schemas.openxmlformats.org/officeDocument/2006/relationships/image" Target="../media/image10.svg"/><Relationship Id="rId19" Type="http://schemas.openxmlformats.org/officeDocument/2006/relationships/image" Target="../media/image13.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hyperlink" Target="#'1.2.PI. metas'!A1"/><Relationship Id="rId22" Type="http://schemas.openxmlformats.org/officeDocument/2006/relationships/image" Target="../media/image16.svg"/></Relationships>
</file>

<file path=xl/drawings/_rels/drawing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19.png"/><Relationship Id="rId1" Type="http://schemas.openxmlformats.org/officeDocument/2006/relationships/image" Target="../media/image1.png"/><Relationship Id="rId5" Type="http://schemas.openxmlformats.org/officeDocument/2006/relationships/image" Target="../media/image21.svg"/><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19.png"/><Relationship Id="rId1" Type="http://schemas.openxmlformats.org/officeDocument/2006/relationships/image" Target="../media/image1.png"/><Relationship Id="rId5" Type="http://schemas.openxmlformats.org/officeDocument/2006/relationships/image" Target="../media/image21.svg"/><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19.png"/><Relationship Id="rId1" Type="http://schemas.openxmlformats.org/officeDocument/2006/relationships/image" Target="../media/image1.png"/><Relationship Id="rId5" Type="http://schemas.openxmlformats.org/officeDocument/2006/relationships/image" Target="../media/image21.svg"/><Relationship Id="rId4"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19.png"/><Relationship Id="rId1" Type="http://schemas.openxmlformats.org/officeDocument/2006/relationships/image" Target="../media/image1.png"/><Relationship Id="rId5" Type="http://schemas.openxmlformats.org/officeDocument/2006/relationships/image" Target="../media/image21.sv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1.svg"/><Relationship Id="rId2" Type="http://schemas.openxmlformats.org/officeDocument/2006/relationships/image" Target="../media/image20.png"/><Relationship Id="rId1" Type="http://schemas.openxmlformats.org/officeDocument/2006/relationships/hyperlink" Target="#Indice!A1"/><Relationship Id="rId4" Type="http://schemas.openxmlformats.org/officeDocument/2006/relationships/image" Target="../media/image1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19.png"/><Relationship Id="rId1" Type="http://schemas.openxmlformats.org/officeDocument/2006/relationships/image" Target="../media/image22.png"/><Relationship Id="rId5" Type="http://schemas.openxmlformats.org/officeDocument/2006/relationships/image" Target="../media/image21.svg"/><Relationship Id="rId4"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1.svg"/><Relationship Id="rId2" Type="http://schemas.openxmlformats.org/officeDocument/2006/relationships/image" Target="../media/image20.png"/><Relationship Id="rId1" Type="http://schemas.openxmlformats.org/officeDocument/2006/relationships/hyperlink" Target="#Indice!A1"/><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119679</xdr:colOff>
      <xdr:row>1</xdr:row>
      <xdr:rowOff>17710</xdr:rowOff>
    </xdr:from>
    <xdr:to>
      <xdr:col>1</xdr:col>
      <xdr:colOff>119679</xdr:colOff>
      <xdr:row>3</xdr:row>
      <xdr:rowOff>18062</xdr:rowOff>
    </xdr:to>
    <xdr:pic>
      <xdr:nvPicPr>
        <xdr:cNvPr id="2" name="Imagen 1" descr="Secretaría General | Alcaldía Mayor de Bogotá">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679" y="220910"/>
          <a:ext cx="0" cy="83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1</xdr:row>
      <xdr:rowOff>19050</xdr:rowOff>
    </xdr:from>
    <xdr:to>
      <xdr:col>1</xdr:col>
      <xdr:colOff>114300</xdr:colOff>
      <xdr:row>3</xdr:row>
      <xdr:rowOff>19402</xdr:rowOff>
    </xdr:to>
    <xdr:pic>
      <xdr:nvPicPr>
        <xdr:cNvPr id="3" name="Imagen 3" descr="Secretaría General | Alcaldía Mayor de Bogotá">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0" y="222250"/>
          <a:ext cx="0" cy="83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291499</xdr:colOff>
      <xdr:row>1</xdr:row>
      <xdr:rowOff>333707</xdr:rowOff>
    </xdr:from>
    <xdr:to>
      <xdr:col>2</xdr:col>
      <xdr:colOff>3412227</xdr:colOff>
      <xdr:row>5</xdr:row>
      <xdr:rowOff>19051</xdr:rowOff>
    </xdr:to>
    <xdr:pic>
      <xdr:nvPicPr>
        <xdr:cNvPr id="5" name="Imagen 1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91549" y="543257"/>
          <a:ext cx="4130378" cy="1228394"/>
        </a:xfrm>
        <a:prstGeom prst="rect">
          <a:avLst/>
        </a:prstGeom>
      </xdr:spPr>
    </xdr:pic>
    <xdr:clientData/>
  </xdr:twoCellAnchor>
  <xdr:twoCellAnchor editAs="oneCell">
    <xdr:from>
      <xdr:col>7</xdr:col>
      <xdr:colOff>0</xdr:colOff>
      <xdr:row>12</xdr:row>
      <xdr:rowOff>0</xdr:rowOff>
    </xdr:from>
    <xdr:to>
      <xdr:col>7</xdr:col>
      <xdr:colOff>914400</xdr:colOff>
      <xdr:row>12</xdr:row>
      <xdr:rowOff>914400</xdr:rowOff>
    </xdr:to>
    <xdr:pic>
      <xdr:nvPicPr>
        <xdr:cNvPr id="19" name="Graphic 18" descr="Dollar">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325350" y="7200900"/>
          <a:ext cx="914400" cy="914400"/>
        </a:xfrm>
        <a:prstGeom prst="rect">
          <a:avLst/>
        </a:prstGeom>
      </xdr:spPr>
    </xdr:pic>
    <xdr:clientData/>
  </xdr:twoCellAnchor>
  <xdr:twoCellAnchor editAs="oneCell">
    <xdr:from>
      <xdr:col>7</xdr:col>
      <xdr:colOff>0</xdr:colOff>
      <xdr:row>13</xdr:row>
      <xdr:rowOff>0</xdr:rowOff>
    </xdr:from>
    <xdr:to>
      <xdr:col>7</xdr:col>
      <xdr:colOff>914400</xdr:colOff>
      <xdr:row>13</xdr:row>
      <xdr:rowOff>914400</xdr:rowOff>
    </xdr:to>
    <xdr:pic>
      <xdr:nvPicPr>
        <xdr:cNvPr id="21" name="Graphic 20" descr="Gears">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325350" y="8134350"/>
          <a:ext cx="914400" cy="914400"/>
        </a:xfrm>
        <a:prstGeom prst="rect">
          <a:avLst/>
        </a:prstGeom>
      </xdr:spPr>
    </xdr:pic>
    <xdr:clientData/>
  </xdr:twoCellAnchor>
  <xdr:twoCellAnchor editAs="oneCell">
    <xdr:from>
      <xdr:col>7</xdr:col>
      <xdr:colOff>0</xdr:colOff>
      <xdr:row>14</xdr:row>
      <xdr:rowOff>0</xdr:rowOff>
    </xdr:from>
    <xdr:to>
      <xdr:col>7</xdr:col>
      <xdr:colOff>914400</xdr:colOff>
      <xdr:row>14</xdr:row>
      <xdr:rowOff>914400</xdr:rowOff>
    </xdr:to>
    <xdr:pic>
      <xdr:nvPicPr>
        <xdr:cNvPr id="23" name="Graphic 22" descr="Hourglass 60%">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325350" y="9067800"/>
          <a:ext cx="914400" cy="914400"/>
        </a:xfrm>
        <a:prstGeom prst="rect">
          <a:avLst/>
        </a:prstGeom>
      </xdr:spPr>
    </xdr:pic>
    <xdr:clientData/>
  </xdr:twoCellAnchor>
  <xdr:twoCellAnchor editAs="oneCell">
    <xdr:from>
      <xdr:col>7</xdr:col>
      <xdr:colOff>0</xdr:colOff>
      <xdr:row>15</xdr:row>
      <xdr:rowOff>0</xdr:rowOff>
    </xdr:from>
    <xdr:to>
      <xdr:col>7</xdr:col>
      <xdr:colOff>914400</xdr:colOff>
      <xdr:row>15</xdr:row>
      <xdr:rowOff>914400</xdr:rowOff>
    </xdr:to>
    <xdr:pic>
      <xdr:nvPicPr>
        <xdr:cNvPr id="25" name="Graphic 24" descr="Presentation with pie chart">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2325350" y="10001250"/>
          <a:ext cx="914400" cy="914400"/>
        </a:xfrm>
        <a:prstGeom prst="rect">
          <a:avLst/>
        </a:prstGeom>
      </xdr:spPr>
    </xdr:pic>
    <xdr:clientData/>
  </xdr:twoCellAnchor>
  <xdr:oneCellAnchor>
    <xdr:from>
      <xdr:col>7</xdr:col>
      <xdr:colOff>0</xdr:colOff>
      <xdr:row>7</xdr:row>
      <xdr:rowOff>737411</xdr:rowOff>
    </xdr:from>
    <xdr:ext cx="914400" cy="914400"/>
    <xdr:pic>
      <xdr:nvPicPr>
        <xdr:cNvPr id="16" name="Graphic 16" descr="Bar graph with upward trend">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2325350" y="3271061"/>
          <a:ext cx="914400" cy="914400"/>
        </a:xfrm>
        <a:prstGeom prst="rect">
          <a:avLst/>
        </a:prstGeom>
      </xdr:spPr>
    </xdr:pic>
    <xdr:clientData/>
  </xdr:oneCellAnchor>
  <xdr:twoCellAnchor>
    <xdr:from>
      <xdr:col>1</xdr:col>
      <xdr:colOff>172679</xdr:colOff>
      <xdr:row>9</xdr:row>
      <xdr:rowOff>164689</xdr:rowOff>
    </xdr:from>
    <xdr:to>
      <xdr:col>1</xdr:col>
      <xdr:colOff>817921</xdr:colOff>
      <xdr:row>9</xdr:row>
      <xdr:rowOff>809931</xdr:rowOff>
    </xdr:to>
    <xdr:sp macro="" textlink="">
      <xdr:nvSpPr>
        <xdr:cNvPr id="4" name="Elipse 3">
          <a:hlinkClick xmlns:r="http://schemas.openxmlformats.org/officeDocument/2006/relationships" r:id="rId13"/>
          <a:extLst>
            <a:ext uri="{FF2B5EF4-FFF2-40B4-BE49-F238E27FC236}">
              <a16:creationId xmlns:a16="http://schemas.microsoft.com/office/drawing/2014/main" id="{00000000-0008-0000-0000-000004000000}"/>
            </a:ext>
          </a:extLst>
        </xdr:cNvPr>
        <xdr:cNvSpPr/>
      </xdr:nvSpPr>
      <xdr:spPr>
        <a:xfrm>
          <a:off x="572729" y="4565239"/>
          <a:ext cx="645242" cy="645242"/>
        </a:xfrm>
        <a:prstGeom prst="ellipse">
          <a:avLst/>
        </a:prstGeom>
        <a:solidFill>
          <a:srgbClr val="A50021"/>
        </a:solid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1.1</a:t>
          </a:r>
          <a:endParaRPr lang="es-CO" sz="1100" b="1"/>
        </a:p>
      </xdr:txBody>
    </xdr:sp>
    <xdr:clientData/>
  </xdr:twoCellAnchor>
  <xdr:twoCellAnchor>
    <xdr:from>
      <xdr:col>1</xdr:col>
      <xdr:colOff>218516</xdr:colOff>
      <xdr:row>10</xdr:row>
      <xdr:rowOff>165309</xdr:rowOff>
    </xdr:from>
    <xdr:to>
      <xdr:col>1</xdr:col>
      <xdr:colOff>863758</xdr:colOff>
      <xdr:row>10</xdr:row>
      <xdr:rowOff>810551</xdr:rowOff>
    </xdr:to>
    <xdr:sp macro="" textlink="">
      <xdr:nvSpPr>
        <xdr:cNvPr id="26" name="Elipse 25">
          <a:hlinkClick xmlns:r="http://schemas.openxmlformats.org/officeDocument/2006/relationships" r:id="rId14"/>
          <a:extLst>
            <a:ext uri="{FF2B5EF4-FFF2-40B4-BE49-F238E27FC236}">
              <a16:creationId xmlns:a16="http://schemas.microsoft.com/office/drawing/2014/main" id="{00000000-0008-0000-0000-00001A000000}"/>
            </a:ext>
          </a:extLst>
        </xdr:cNvPr>
        <xdr:cNvSpPr/>
      </xdr:nvSpPr>
      <xdr:spPr>
        <a:xfrm>
          <a:off x="629996" y="4615389"/>
          <a:ext cx="645242" cy="645242"/>
        </a:xfrm>
        <a:prstGeom prst="ellipse">
          <a:avLst/>
        </a:prstGeom>
        <a:solidFill>
          <a:srgbClr val="A50021"/>
        </a:solid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1.1</a:t>
          </a:r>
          <a:endParaRPr lang="es-CO" sz="1100" b="1"/>
        </a:p>
      </xdr:txBody>
    </xdr:sp>
    <xdr:clientData/>
  </xdr:twoCellAnchor>
  <xdr:twoCellAnchor>
    <xdr:from>
      <xdr:col>1</xdr:col>
      <xdr:colOff>190493</xdr:colOff>
      <xdr:row>11</xdr:row>
      <xdr:rowOff>137044</xdr:rowOff>
    </xdr:from>
    <xdr:to>
      <xdr:col>1</xdr:col>
      <xdr:colOff>835735</xdr:colOff>
      <xdr:row>11</xdr:row>
      <xdr:rowOff>782286</xdr:rowOff>
    </xdr:to>
    <xdr:sp macro="" textlink="">
      <xdr:nvSpPr>
        <xdr:cNvPr id="27" name="Elipse 26">
          <a:hlinkClick xmlns:r="http://schemas.openxmlformats.org/officeDocument/2006/relationships" r:id="rId15"/>
          <a:extLst>
            <a:ext uri="{FF2B5EF4-FFF2-40B4-BE49-F238E27FC236}">
              <a16:creationId xmlns:a16="http://schemas.microsoft.com/office/drawing/2014/main" id="{00000000-0008-0000-0000-00001B000000}"/>
            </a:ext>
          </a:extLst>
        </xdr:cNvPr>
        <xdr:cNvSpPr/>
      </xdr:nvSpPr>
      <xdr:spPr>
        <a:xfrm>
          <a:off x="590543" y="6404494"/>
          <a:ext cx="645242" cy="645242"/>
        </a:xfrm>
        <a:prstGeom prst="ellipse">
          <a:avLst/>
        </a:prstGeom>
        <a:solidFill>
          <a:srgbClr val="A50021"/>
        </a:solid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1.3</a:t>
          </a:r>
          <a:endParaRPr lang="es-CO" sz="1100" b="1"/>
        </a:p>
      </xdr:txBody>
    </xdr:sp>
    <xdr:clientData/>
  </xdr:twoCellAnchor>
  <xdr:twoCellAnchor>
    <xdr:from>
      <xdr:col>1</xdr:col>
      <xdr:colOff>173900</xdr:colOff>
      <xdr:row>12</xdr:row>
      <xdr:rowOff>132133</xdr:rowOff>
    </xdr:from>
    <xdr:to>
      <xdr:col>1</xdr:col>
      <xdr:colOff>809617</xdr:colOff>
      <xdr:row>12</xdr:row>
      <xdr:rowOff>777375</xdr:rowOff>
    </xdr:to>
    <xdr:sp macro="" textlink="">
      <xdr:nvSpPr>
        <xdr:cNvPr id="28" name="Elipse 27">
          <a:hlinkClick xmlns:r="http://schemas.openxmlformats.org/officeDocument/2006/relationships" r:id="rId15"/>
          <a:extLst>
            <a:ext uri="{FF2B5EF4-FFF2-40B4-BE49-F238E27FC236}">
              <a16:creationId xmlns:a16="http://schemas.microsoft.com/office/drawing/2014/main" id="{00000000-0008-0000-0000-00001C000000}"/>
            </a:ext>
          </a:extLst>
        </xdr:cNvPr>
        <xdr:cNvSpPr/>
      </xdr:nvSpPr>
      <xdr:spPr>
        <a:xfrm>
          <a:off x="585380" y="5527093"/>
          <a:ext cx="635717" cy="645242"/>
        </a:xfrm>
        <a:prstGeom prst="ellipse">
          <a:avLst/>
        </a:prstGeom>
        <a:solidFill>
          <a:srgbClr val="A50021"/>
        </a:solid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1.2</a:t>
          </a:r>
          <a:endParaRPr lang="es-CO" sz="1100" b="1"/>
        </a:p>
      </xdr:txBody>
    </xdr:sp>
    <xdr:clientData/>
  </xdr:twoCellAnchor>
  <xdr:twoCellAnchor>
    <xdr:from>
      <xdr:col>1</xdr:col>
      <xdr:colOff>92177</xdr:colOff>
      <xdr:row>8</xdr:row>
      <xdr:rowOff>122900</xdr:rowOff>
    </xdr:from>
    <xdr:to>
      <xdr:col>1</xdr:col>
      <xdr:colOff>860323</xdr:colOff>
      <xdr:row>8</xdr:row>
      <xdr:rowOff>798871</xdr:rowOff>
    </xdr:to>
    <xdr:sp macro="" textlink="">
      <xdr:nvSpPr>
        <xdr:cNvPr id="8" name="Elipse 7">
          <a:extLst>
            <a:ext uri="{FF2B5EF4-FFF2-40B4-BE49-F238E27FC236}">
              <a16:creationId xmlns:a16="http://schemas.microsoft.com/office/drawing/2014/main" id="{00000000-0008-0000-0000-000008000000}"/>
            </a:ext>
          </a:extLst>
        </xdr:cNvPr>
        <xdr:cNvSpPr/>
      </xdr:nvSpPr>
      <xdr:spPr>
        <a:xfrm>
          <a:off x="492227" y="3590000"/>
          <a:ext cx="768146" cy="675971"/>
        </a:xfrm>
        <a:prstGeom prst="ellipse">
          <a:avLst/>
        </a:prstGeom>
        <a:solidFill>
          <a:srgbClr val="A5002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latin typeface="Arial" panose="020B0604020202020204" pitchFamily="34" charset="0"/>
              <a:cs typeface="Arial" panose="020B0604020202020204" pitchFamily="34" charset="0"/>
            </a:rPr>
            <a:t>1</a:t>
          </a:r>
        </a:p>
      </xdr:txBody>
    </xdr:sp>
    <xdr:clientData/>
  </xdr:twoCellAnchor>
  <xdr:twoCellAnchor>
    <xdr:from>
      <xdr:col>1</xdr:col>
      <xdr:colOff>76815</xdr:colOff>
      <xdr:row>13</xdr:row>
      <xdr:rowOff>46089</xdr:rowOff>
    </xdr:from>
    <xdr:to>
      <xdr:col>1</xdr:col>
      <xdr:colOff>844961</xdr:colOff>
      <xdr:row>13</xdr:row>
      <xdr:rowOff>860324</xdr:rowOff>
    </xdr:to>
    <xdr:sp macro="" textlink="">
      <xdr:nvSpPr>
        <xdr:cNvPr id="29" name="Elipse 28">
          <a:hlinkClick xmlns:r="http://schemas.openxmlformats.org/officeDocument/2006/relationships" r:id="rId16"/>
          <a:extLst>
            <a:ext uri="{FF2B5EF4-FFF2-40B4-BE49-F238E27FC236}">
              <a16:creationId xmlns:a16="http://schemas.microsoft.com/office/drawing/2014/main" id="{00000000-0008-0000-0000-00001D000000}"/>
            </a:ext>
          </a:extLst>
        </xdr:cNvPr>
        <xdr:cNvSpPr/>
      </xdr:nvSpPr>
      <xdr:spPr>
        <a:xfrm>
          <a:off x="476865" y="8180439"/>
          <a:ext cx="768146" cy="814235"/>
        </a:xfrm>
        <a:prstGeom prst="ellipse">
          <a:avLst/>
        </a:prstGeom>
        <a:solidFill>
          <a:srgbClr val="A5002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 </a:t>
          </a:r>
          <a:r>
            <a:rPr lang="es-CO" sz="2400">
              <a:latin typeface="Arial" panose="020B0604020202020204" pitchFamily="34" charset="0"/>
              <a:cs typeface="Arial" panose="020B0604020202020204" pitchFamily="34" charset="0"/>
            </a:rPr>
            <a:t>2</a:t>
          </a:r>
        </a:p>
      </xdr:txBody>
    </xdr:sp>
    <xdr:clientData/>
  </xdr:twoCellAnchor>
  <xdr:twoCellAnchor>
    <xdr:from>
      <xdr:col>1</xdr:col>
      <xdr:colOff>76815</xdr:colOff>
      <xdr:row>14</xdr:row>
      <xdr:rowOff>46089</xdr:rowOff>
    </xdr:from>
    <xdr:to>
      <xdr:col>1</xdr:col>
      <xdr:colOff>844961</xdr:colOff>
      <xdr:row>14</xdr:row>
      <xdr:rowOff>860324</xdr:rowOff>
    </xdr:to>
    <xdr:sp macro="" textlink="">
      <xdr:nvSpPr>
        <xdr:cNvPr id="30" name="Elipse 29">
          <a:hlinkClick xmlns:r="http://schemas.openxmlformats.org/officeDocument/2006/relationships" r:id="rId17"/>
          <a:extLst>
            <a:ext uri="{FF2B5EF4-FFF2-40B4-BE49-F238E27FC236}">
              <a16:creationId xmlns:a16="http://schemas.microsoft.com/office/drawing/2014/main" id="{00000000-0008-0000-0000-00001E000000}"/>
            </a:ext>
          </a:extLst>
        </xdr:cNvPr>
        <xdr:cNvSpPr/>
      </xdr:nvSpPr>
      <xdr:spPr>
        <a:xfrm>
          <a:off x="476865" y="9113889"/>
          <a:ext cx="768146" cy="814235"/>
        </a:xfrm>
        <a:prstGeom prst="ellipse">
          <a:avLst/>
        </a:prstGeom>
        <a:solidFill>
          <a:srgbClr val="A5002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 </a:t>
          </a:r>
          <a:r>
            <a:rPr lang="es-CO" sz="2400">
              <a:latin typeface="Arial" panose="020B0604020202020204" pitchFamily="34" charset="0"/>
              <a:cs typeface="Arial" panose="020B0604020202020204" pitchFamily="34" charset="0"/>
            </a:rPr>
            <a:t>3</a:t>
          </a:r>
        </a:p>
      </xdr:txBody>
    </xdr:sp>
    <xdr:clientData/>
  </xdr:twoCellAnchor>
  <xdr:twoCellAnchor>
    <xdr:from>
      <xdr:col>1</xdr:col>
      <xdr:colOff>76815</xdr:colOff>
      <xdr:row>15</xdr:row>
      <xdr:rowOff>46089</xdr:rowOff>
    </xdr:from>
    <xdr:to>
      <xdr:col>1</xdr:col>
      <xdr:colOff>844961</xdr:colOff>
      <xdr:row>15</xdr:row>
      <xdr:rowOff>860324</xdr:rowOff>
    </xdr:to>
    <xdr:sp macro="" textlink="">
      <xdr:nvSpPr>
        <xdr:cNvPr id="31" name="Elipse 30">
          <a:hlinkClick xmlns:r="http://schemas.openxmlformats.org/officeDocument/2006/relationships" r:id="rId18"/>
          <a:extLst>
            <a:ext uri="{FF2B5EF4-FFF2-40B4-BE49-F238E27FC236}">
              <a16:creationId xmlns:a16="http://schemas.microsoft.com/office/drawing/2014/main" id="{00000000-0008-0000-0000-00001F000000}"/>
            </a:ext>
          </a:extLst>
        </xdr:cNvPr>
        <xdr:cNvSpPr/>
      </xdr:nvSpPr>
      <xdr:spPr>
        <a:xfrm>
          <a:off x="476865" y="10047339"/>
          <a:ext cx="768146" cy="814235"/>
        </a:xfrm>
        <a:prstGeom prst="ellipse">
          <a:avLst/>
        </a:prstGeom>
        <a:solidFill>
          <a:srgbClr val="A5002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a:t> </a:t>
          </a:r>
          <a:r>
            <a:rPr lang="es-CO" sz="2400">
              <a:latin typeface="Arial" panose="020B0604020202020204" pitchFamily="34" charset="0"/>
              <a:cs typeface="Arial" panose="020B0604020202020204" pitchFamily="34" charset="0"/>
            </a:rPr>
            <a:t>4</a:t>
          </a:r>
        </a:p>
      </xdr:txBody>
    </xdr:sp>
    <xdr:clientData/>
  </xdr:twoCellAnchor>
  <xdr:twoCellAnchor editAs="oneCell">
    <xdr:from>
      <xdr:col>7</xdr:col>
      <xdr:colOff>0</xdr:colOff>
      <xdr:row>10</xdr:row>
      <xdr:rowOff>0</xdr:rowOff>
    </xdr:from>
    <xdr:to>
      <xdr:col>7</xdr:col>
      <xdr:colOff>914400</xdr:colOff>
      <xdr:row>10</xdr:row>
      <xdr:rowOff>914400</xdr:rowOff>
    </xdr:to>
    <xdr:pic>
      <xdr:nvPicPr>
        <xdr:cNvPr id="37" name="Gráfico 36" descr="Diana con relleno sólido">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2325350" y="5334000"/>
          <a:ext cx="914400" cy="914400"/>
        </a:xfrm>
        <a:prstGeom prst="rect">
          <a:avLst/>
        </a:prstGeom>
      </xdr:spPr>
    </xdr:pic>
    <xdr:clientData/>
  </xdr:twoCellAnchor>
  <xdr:twoCellAnchor editAs="oneCell">
    <xdr:from>
      <xdr:col>7</xdr:col>
      <xdr:colOff>0</xdr:colOff>
      <xdr:row>11</xdr:row>
      <xdr:rowOff>0</xdr:rowOff>
    </xdr:from>
    <xdr:to>
      <xdr:col>7</xdr:col>
      <xdr:colOff>914400</xdr:colOff>
      <xdr:row>12</xdr:row>
      <xdr:rowOff>914400</xdr:rowOff>
    </xdr:to>
    <xdr:pic>
      <xdr:nvPicPr>
        <xdr:cNvPr id="39" name="Gráfico 38" descr="Gráfico de barras con relleno sólido">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12325350" y="6267450"/>
          <a:ext cx="914400" cy="914400"/>
        </a:xfrm>
        <a:prstGeom prst="rect">
          <a:avLst/>
        </a:prstGeom>
      </xdr:spPr>
    </xdr:pic>
    <xdr:clientData/>
  </xdr:twoCellAnchor>
  <xdr:twoCellAnchor editAs="oneCell">
    <xdr:from>
      <xdr:col>7</xdr:col>
      <xdr:colOff>0</xdr:colOff>
      <xdr:row>9</xdr:row>
      <xdr:rowOff>0</xdr:rowOff>
    </xdr:from>
    <xdr:to>
      <xdr:col>7</xdr:col>
      <xdr:colOff>914400</xdr:colOff>
      <xdr:row>10</xdr:row>
      <xdr:rowOff>914400</xdr:rowOff>
    </xdr:to>
    <xdr:pic>
      <xdr:nvPicPr>
        <xdr:cNvPr id="45" name="Gráfico 44" descr="Calendario con relleno sólido">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12325350" y="4400550"/>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17710</xdr:rowOff>
    </xdr:from>
    <xdr:ext cx="0" cy="892610"/>
    <xdr:pic>
      <xdr:nvPicPr>
        <xdr:cNvPr id="2" name="Imagen 1" descr="Secretaría General | Alcaldía Mayor de Bogotá">
          <a:extLst>
            <a:ext uri="{FF2B5EF4-FFF2-40B4-BE49-F238E27FC236}">
              <a16:creationId xmlns:a16="http://schemas.microsoft.com/office/drawing/2014/main" id="{7700C5CC-37FF-43F9-80DA-911E53830D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24960" y="17710"/>
          <a:ext cx="0" cy="892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0</xdr:row>
      <xdr:rowOff>19050</xdr:rowOff>
    </xdr:from>
    <xdr:ext cx="0" cy="892610"/>
    <xdr:pic>
      <xdr:nvPicPr>
        <xdr:cNvPr id="3" name="Imagen 3" descr="Secretaría General | Alcaldía Mayor de Bogotá">
          <a:extLst>
            <a:ext uri="{FF2B5EF4-FFF2-40B4-BE49-F238E27FC236}">
              <a16:creationId xmlns:a16="http://schemas.microsoft.com/office/drawing/2014/main" id="{3008CFC7-8FF6-4238-8224-FC9F1F3C9B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24960" y="19050"/>
          <a:ext cx="0" cy="892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119087</xdr:colOff>
      <xdr:row>0</xdr:row>
      <xdr:rowOff>0</xdr:rowOff>
    </xdr:from>
    <xdr:ext cx="3144582" cy="699202"/>
    <xdr:pic>
      <xdr:nvPicPr>
        <xdr:cNvPr id="5" name="Imagen 11">
          <a:extLst>
            <a:ext uri="{FF2B5EF4-FFF2-40B4-BE49-F238E27FC236}">
              <a16:creationId xmlns:a16="http://schemas.microsoft.com/office/drawing/2014/main" id="{078B0336-09AF-4BC8-8421-3752CAD94246}"/>
            </a:ext>
          </a:extLst>
        </xdr:cNvPr>
        <xdr:cNvPicPr>
          <a:picLocks noChangeAspect="1"/>
        </xdr:cNvPicPr>
      </xdr:nvPicPr>
      <xdr:blipFill>
        <a:blip xmlns:r="http://schemas.openxmlformats.org/officeDocument/2006/relationships" r:embed="rId2"/>
        <a:stretch>
          <a:fillRect/>
        </a:stretch>
      </xdr:blipFill>
      <xdr:spPr>
        <a:xfrm>
          <a:off x="8630627" y="0"/>
          <a:ext cx="3144582" cy="699202"/>
        </a:xfrm>
        <a:prstGeom prst="rect">
          <a:avLst/>
        </a:prstGeom>
      </xdr:spPr>
    </xdr:pic>
    <xdr:clientData/>
  </xdr:oneCellAnchor>
  <xdr:oneCellAnchor>
    <xdr:from>
      <xdr:col>17</xdr:col>
      <xdr:colOff>0</xdr:colOff>
      <xdr:row>0</xdr:row>
      <xdr:rowOff>0</xdr:rowOff>
    </xdr:from>
    <xdr:ext cx="434798" cy="432295"/>
    <xdr:pic>
      <xdr:nvPicPr>
        <xdr:cNvPr id="6" name="Graphic 3" descr="Clipboard">
          <a:hlinkClick xmlns:r="http://schemas.openxmlformats.org/officeDocument/2006/relationships" r:id="rId3"/>
          <a:extLst>
            <a:ext uri="{FF2B5EF4-FFF2-40B4-BE49-F238E27FC236}">
              <a16:creationId xmlns:a16="http://schemas.microsoft.com/office/drawing/2014/main" id="{5B5366F3-4201-42EC-9160-B84A0DBB345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30222825" y="0"/>
          <a:ext cx="434798" cy="43229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119679</xdr:colOff>
      <xdr:row>1</xdr:row>
      <xdr:rowOff>17710</xdr:rowOff>
    </xdr:from>
    <xdr:ext cx="0" cy="823949"/>
    <xdr:pic>
      <xdr:nvPicPr>
        <xdr:cNvPr id="2" name="Imagen 1" descr="Secretaría General | Alcaldía Mayor de Bogotá">
          <a:extLst>
            <a:ext uri="{FF2B5EF4-FFF2-40B4-BE49-F238E27FC236}">
              <a16:creationId xmlns:a16="http://schemas.microsoft.com/office/drawing/2014/main" id="{EBC93F90-5E2C-4B78-B35D-86DF85C83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239" y="20059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114300</xdr:colOff>
      <xdr:row>1</xdr:row>
      <xdr:rowOff>19050</xdr:rowOff>
    </xdr:from>
    <xdr:ext cx="0" cy="823949"/>
    <xdr:pic>
      <xdr:nvPicPr>
        <xdr:cNvPr id="3" name="Imagen 3" descr="Secretaría General | Alcaldía Mayor de Bogotá">
          <a:extLst>
            <a:ext uri="{FF2B5EF4-FFF2-40B4-BE49-F238E27FC236}">
              <a16:creationId xmlns:a16="http://schemas.microsoft.com/office/drawing/2014/main" id="{2040DD53-C366-4785-B476-06481BF1A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860" y="20193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119679</xdr:colOff>
      <xdr:row>1</xdr:row>
      <xdr:rowOff>17710</xdr:rowOff>
    </xdr:from>
    <xdr:ext cx="0" cy="823949"/>
    <xdr:pic>
      <xdr:nvPicPr>
        <xdr:cNvPr id="4" name="Imagen 1" descr="Secretaría General | Alcaldía Mayor de Bogotá">
          <a:extLst>
            <a:ext uri="{FF2B5EF4-FFF2-40B4-BE49-F238E27FC236}">
              <a16:creationId xmlns:a16="http://schemas.microsoft.com/office/drawing/2014/main" id="{9D72796F-23D2-400D-AB69-0C2DF807A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239" y="20059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114300</xdr:colOff>
      <xdr:row>1</xdr:row>
      <xdr:rowOff>19050</xdr:rowOff>
    </xdr:from>
    <xdr:ext cx="0" cy="823949"/>
    <xdr:pic>
      <xdr:nvPicPr>
        <xdr:cNvPr id="5" name="Imagen 3" descr="Secretaría General | Alcaldía Mayor de Bogotá">
          <a:extLst>
            <a:ext uri="{FF2B5EF4-FFF2-40B4-BE49-F238E27FC236}">
              <a16:creationId xmlns:a16="http://schemas.microsoft.com/office/drawing/2014/main" id="{6B985CAC-2641-40B3-991E-2E0C85A2E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860" y="20193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17710</xdr:rowOff>
    </xdr:from>
    <xdr:ext cx="0" cy="820775"/>
    <xdr:pic>
      <xdr:nvPicPr>
        <xdr:cNvPr id="7" name="Imagen 1" descr="Secretaría General | Alcaldía Mayor de Bogotá">
          <a:extLst>
            <a:ext uri="{FF2B5EF4-FFF2-40B4-BE49-F238E27FC236}">
              <a16:creationId xmlns:a16="http://schemas.microsoft.com/office/drawing/2014/main" id="{F8854A8F-65E9-4B63-9A84-2AD791C248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0590"/>
          <a:ext cx="0" cy="82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xdr:row>
      <xdr:rowOff>19050</xdr:rowOff>
    </xdr:from>
    <xdr:ext cx="0" cy="820775"/>
    <xdr:pic>
      <xdr:nvPicPr>
        <xdr:cNvPr id="8" name="Imagen 3" descr="Secretaría General | Alcaldía Mayor de Bogotá">
          <a:extLst>
            <a:ext uri="{FF2B5EF4-FFF2-40B4-BE49-F238E27FC236}">
              <a16:creationId xmlns:a16="http://schemas.microsoft.com/office/drawing/2014/main" id="{1B8F43BE-33FC-4DF6-9EA7-E84CDA9EB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1930"/>
          <a:ext cx="0" cy="82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977337</xdr:colOff>
      <xdr:row>0</xdr:row>
      <xdr:rowOff>106948</xdr:rowOff>
    </xdr:from>
    <xdr:ext cx="3144582" cy="699202"/>
    <xdr:pic>
      <xdr:nvPicPr>
        <xdr:cNvPr id="9" name="Imagen 11">
          <a:extLst>
            <a:ext uri="{FF2B5EF4-FFF2-40B4-BE49-F238E27FC236}">
              <a16:creationId xmlns:a16="http://schemas.microsoft.com/office/drawing/2014/main" id="{494B7E67-1A03-4669-AE36-E368CA1149FD}"/>
            </a:ext>
          </a:extLst>
        </xdr:cNvPr>
        <xdr:cNvPicPr>
          <a:picLocks noChangeAspect="1"/>
        </xdr:cNvPicPr>
      </xdr:nvPicPr>
      <xdr:blipFill>
        <a:blip xmlns:r="http://schemas.openxmlformats.org/officeDocument/2006/relationships" r:embed="rId2"/>
        <a:stretch>
          <a:fillRect/>
        </a:stretch>
      </xdr:blipFill>
      <xdr:spPr>
        <a:xfrm>
          <a:off x="977337" y="106948"/>
          <a:ext cx="3144582" cy="699202"/>
        </a:xfrm>
        <a:prstGeom prst="rect">
          <a:avLst/>
        </a:prstGeom>
      </xdr:spPr>
    </xdr:pic>
    <xdr:clientData/>
  </xdr:oneCellAnchor>
  <xdr:oneCellAnchor>
    <xdr:from>
      <xdr:col>7</xdr:col>
      <xdr:colOff>119679</xdr:colOff>
      <xdr:row>1</xdr:row>
      <xdr:rowOff>17710</xdr:rowOff>
    </xdr:from>
    <xdr:ext cx="0" cy="823949"/>
    <xdr:pic>
      <xdr:nvPicPr>
        <xdr:cNvPr id="10" name="Imagen 9" descr="Secretaría General | Alcaldía Mayor de Bogotá">
          <a:extLst>
            <a:ext uri="{FF2B5EF4-FFF2-40B4-BE49-F238E27FC236}">
              <a16:creationId xmlns:a16="http://schemas.microsoft.com/office/drawing/2014/main" id="{4B215A15-0612-47C9-952A-89EC050C3C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15660" y="20059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114300</xdr:colOff>
      <xdr:row>1</xdr:row>
      <xdr:rowOff>19050</xdr:rowOff>
    </xdr:from>
    <xdr:ext cx="0" cy="823949"/>
    <xdr:pic>
      <xdr:nvPicPr>
        <xdr:cNvPr id="11" name="Imagen 3" descr="Secretaría General | Alcaldía Mayor de Bogotá">
          <a:extLst>
            <a:ext uri="{FF2B5EF4-FFF2-40B4-BE49-F238E27FC236}">
              <a16:creationId xmlns:a16="http://schemas.microsoft.com/office/drawing/2014/main" id="{B1047EAE-40B9-4AFB-B189-BD73DF186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15660" y="20193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119679</xdr:colOff>
      <xdr:row>1</xdr:row>
      <xdr:rowOff>17710</xdr:rowOff>
    </xdr:from>
    <xdr:ext cx="0" cy="823949"/>
    <xdr:pic>
      <xdr:nvPicPr>
        <xdr:cNvPr id="12" name="Imagen 1" descr="Secretaría General | Alcaldía Mayor de Bogotá">
          <a:extLst>
            <a:ext uri="{FF2B5EF4-FFF2-40B4-BE49-F238E27FC236}">
              <a16:creationId xmlns:a16="http://schemas.microsoft.com/office/drawing/2014/main" id="{16CE9E26-C20C-47BE-A6D3-711AFD2C8E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15660" y="20059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114300</xdr:colOff>
      <xdr:row>1</xdr:row>
      <xdr:rowOff>19050</xdr:rowOff>
    </xdr:from>
    <xdr:ext cx="0" cy="823949"/>
    <xdr:pic>
      <xdr:nvPicPr>
        <xdr:cNvPr id="13" name="Imagen 3" descr="Secretaría General | Alcaldía Mayor de Bogotá">
          <a:extLst>
            <a:ext uri="{FF2B5EF4-FFF2-40B4-BE49-F238E27FC236}">
              <a16:creationId xmlns:a16="http://schemas.microsoft.com/office/drawing/2014/main" id="{77A52866-B1F8-4060-8919-AAFE02D3F5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15660" y="201930"/>
          <a:ext cx="0" cy="8239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0</xdr:colOff>
      <xdr:row>1</xdr:row>
      <xdr:rowOff>0</xdr:rowOff>
    </xdr:from>
    <xdr:ext cx="434798" cy="432295"/>
    <xdr:pic>
      <xdr:nvPicPr>
        <xdr:cNvPr id="15" name="Graphic 3" descr="Clipboard">
          <a:hlinkClick xmlns:r="http://schemas.openxmlformats.org/officeDocument/2006/relationships" r:id="rId3"/>
          <a:extLst>
            <a:ext uri="{FF2B5EF4-FFF2-40B4-BE49-F238E27FC236}">
              <a16:creationId xmlns:a16="http://schemas.microsoft.com/office/drawing/2014/main" id="{6962BA27-ADF3-4ABB-840C-9262BC49EF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0810855" y="192171"/>
          <a:ext cx="434798" cy="43229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17710</xdr:rowOff>
    </xdr:from>
    <xdr:ext cx="0" cy="892610"/>
    <xdr:pic>
      <xdr:nvPicPr>
        <xdr:cNvPr id="2" name="Imagen 1" descr="Secretaría General | Alcaldía Mayor de Bogotá">
          <a:extLst>
            <a:ext uri="{FF2B5EF4-FFF2-40B4-BE49-F238E27FC236}">
              <a16:creationId xmlns:a16="http://schemas.microsoft.com/office/drawing/2014/main" id="{F32AFB09-8A77-4B8C-AFAD-ECDB6AA781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7710"/>
          <a:ext cx="0" cy="892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19050</xdr:rowOff>
    </xdr:from>
    <xdr:ext cx="0" cy="892610"/>
    <xdr:pic>
      <xdr:nvPicPr>
        <xdr:cNvPr id="3" name="Imagen 3" descr="Secretaría General | Alcaldía Mayor de Bogotá">
          <a:extLst>
            <a:ext uri="{FF2B5EF4-FFF2-40B4-BE49-F238E27FC236}">
              <a16:creationId xmlns:a16="http://schemas.microsoft.com/office/drawing/2014/main" id="{B2189306-39E2-429D-A394-36E54DEF5F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9050"/>
          <a:ext cx="0" cy="892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0</xdr:row>
      <xdr:rowOff>17710</xdr:rowOff>
    </xdr:from>
    <xdr:ext cx="0" cy="816410"/>
    <xdr:pic>
      <xdr:nvPicPr>
        <xdr:cNvPr id="4" name="Imagen 1" descr="Secretaría General | Alcaldía Mayor de Bogotá">
          <a:extLst>
            <a:ext uri="{FF2B5EF4-FFF2-40B4-BE49-F238E27FC236}">
              <a16:creationId xmlns:a16="http://schemas.microsoft.com/office/drawing/2014/main" id="{211F3BF0-A361-45B6-8D50-9370241539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33680" y="17710"/>
          <a:ext cx="0" cy="816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0</xdr:row>
      <xdr:rowOff>19050</xdr:rowOff>
    </xdr:from>
    <xdr:ext cx="0" cy="816410"/>
    <xdr:pic>
      <xdr:nvPicPr>
        <xdr:cNvPr id="5" name="Imagen 3" descr="Secretaría General | Alcaldía Mayor de Bogotá">
          <a:extLst>
            <a:ext uri="{FF2B5EF4-FFF2-40B4-BE49-F238E27FC236}">
              <a16:creationId xmlns:a16="http://schemas.microsoft.com/office/drawing/2014/main" id="{EE27509D-2084-4E2D-AFB6-27E87C7064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33680" y="19050"/>
          <a:ext cx="0" cy="816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119679</xdr:colOff>
      <xdr:row>0</xdr:row>
      <xdr:rowOff>17710</xdr:rowOff>
    </xdr:from>
    <xdr:ext cx="0" cy="816410"/>
    <xdr:pic>
      <xdr:nvPicPr>
        <xdr:cNvPr id="6" name="Imagen 1" descr="Secretaría General | Alcaldía Mayor de Bogotá">
          <a:extLst>
            <a:ext uri="{FF2B5EF4-FFF2-40B4-BE49-F238E27FC236}">
              <a16:creationId xmlns:a16="http://schemas.microsoft.com/office/drawing/2014/main" id="{961200F6-DB99-4243-A2EA-F23AE228F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5919" y="17710"/>
          <a:ext cx="0" cy="816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114300</xdr:colOff>
      <xdr:row>0</xdr:row>
      <xdr:rowOff>19050</xdr:rowOff>
    </xdr:from>
    <xdr:ext cx="0" cy="816410"/>
    <xdr:pic>
      <xdr:nvPicPr>
        <xdr:cNvPr id="7" name="Imagen 3" descr="Secretaría General | Alcaldía Mayor de Bogotá">
          <a:extLst>
            <a:ext uri="{FF2B5EF4-FFF2-40B4-BE49-F238E27FC236}">
              <a16:creationId xmlns:a16="http://schemas.microsoft.com/office/drawing/2014/main" id="{390BD774-CD9C-4A89-8314-889A60D77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0540" y="19050"/>
          <a:ext cx="0" cy="816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157904</xdr:colOff>
      <xdr:row>0</xdr:row>
      <xdr:rowOff>76641</xdr:rowOff>
    </xdr:from>
    <xdr:ext cx="2810807" cy="618075"/>
    <xdr:pic>
      <xdr:nvPicPr>
        <xdr:cNvPr id="8" name="Imagen 11">
          <a:extLst>
            <a:ext uri="{FF2B5EF4-FFF2-40B4-BE49-F238E27FC236}">
              <a16:creationId xmlns:a16="http://schemas.microsoft.com/office/drawing/2014/main" id="{205B40F8-2B70-45A5-B8C2-540D7C080F1B}"/>
            </a:ext>
          </a:extLst>
        </xdr:cNvPr>
        <xdr:cNvPicPr>
          <a:picLocks noChangeAspect="1"/>
        </xdr:cNvPicPr>
      </xdr:nvPicPr>
      <xdr:blipFill>
        <a:blip xmlns:r="http://schemas.openxmlformats.org/officeDocument/2006/relationships" r:embed="rId2"/>
        <a:stretch>
          <a:fillRect/>
        </a:stretch>
      </xdr:blipFill>
      <xdr:spPr>
        <a:xfrm>
          <a:off x="317924" y="76641"/>
          <a:ext cx="2810807" cy="618075"/>
        </a:xfrm>
        <a:prstGeom prst="rect">
          <a:avLst/>
        </a:prstGeom>
      </xdr:spPr>
    </xdr:pic>
    <xdr:clientData/>
  </xdr:oneCellAnchor>
  <xdr:oneCellAnchor>
    <xdr:from>
      <xdr:col>17</xdr:col>
      <xdr:colOff>0</xdr:colOff>
      <xdr:row>0</xdr:row>
      <xdr:rowOff>0</xdr:rowOff>
    </xdr:from>
    <xdr:ext cx="502515" cy="482435"/>
    <xdr:pic>
      <xdr:nvPicPr>
        <xdr:cNvPr id="11" name="Graphic 5" descr="Clipboard">
          <a:hlinkClick xmlns:r="http://schemas.openxmlformats.org/officeDocument/2006/relationships" r:id="rId3"/>
          <a:extLst>
            <a:ext uri="{FF2B5EF4-FFF2-40B4-BE49-F238E27FC236}">
              <a16:creationId xmlns:a16="http://schemas.microsoft.com/office/drawing/2014/main" id="{6017E57C-B667-4F40-9F22-DA184F664B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31994475" y="0"/>
          <a:ext cx="502515" cy="4824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119679</xdr:colOff>
      <xdr:row>1</xdr:row>
      <xdr:rowOff>17710</xdr:rowOff>
    </xdr:from>
    <xdr:to>
      <xdr:col>3</xdr:col>
      <xdr:colOff>119679</xdr:colOff>
      <xdr:row>4</xdr:row>
      <xdr:rowOff>106728</xdr:rowOff>
    </xdr:to>
    <xdr:pic>
      <xdr:nvPicPr>
        <xdr:cNvPr id="2" name="Imagen 1" descr="Secretaría General | Alcaldía Mayor de Bogotá">
          <a:extLst>
            <a:ext uri="{FF2B5EF4-FFF2-40B4-BE49-F238E27FC236}">
              <a16:creationId xmlns:a16="http://schemas.microsoft.com/office/drawing/2014/main" id="{D9586A58-44D9-4062-8719-DDAC4867DF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1159" y="208210"/>
          <a:ext cx="0" cy="805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114300</xdr:colOff>
      <xdr:row>1</xdr:row>
      <xdr:rowOff>19050</xdr:rowOff>
    </xdr:from>
    <xdr:to>
      <xdr:col>3</xdr:col>
      <xdr:colOff>114300</xdr:colOff>
      <xdr:row>4</xdr:row>
      <xdr:rowOff>108068</xdr:rowOff>
    </xdr:to>
    <xdr:pic>
      <xdr:nvPicPr>
        <xdr:cNvPr id="3" name="Imagen 3" descr="Secretaría General | Alcaldía Mayor de Bogotá">
          <a:extLst>
            <a:ext uri="{FF2B5EF4-FFF2-40B4-BE49-F238E27FC236}">
              <a16:creationId xmlns:a16="http://schemas.microsoft.com/office/drawing/2014/main" id="{925729FE-748C-4E88-BB6D-347198466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5780" y="217170"/>
          <a:ext cx="0" cy="805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48611</xdr:colOff>
      <xdr:row>0</xdr:row>
      <xdr:rowOff>236846</xdr:rowOff>
    </xdr:from>
    <xdr:to>
      <xdr:col>2</xdr:col>
      <xdr:colOff>1613907</xdr:colOff>
      <xdr:row>3</xdr:row>
      <xdr:rowOff>205015</xdr:rowOff>
    </xdr:to>
    <xdr:pic>
      <xdr:nvPicPr>
        <xdr:cNvPr id="4" name="Imagen 11">
          <a:extLst>
            <a:ext uri="{FF2B5EF4-FFF2-40B4-BE49-F238E27FC236}">
              <a16:creationId xmlns:a16="http://schemas.microsoft.com/office/drawing/2014/main" id="{0195AE75-718A-41B8-BF2A-F291196C0ADA}"/>
            </a:ext>
          </a:extLst>
        </xdr:cNvPr>
        <xdr:cNvPicPr>
          <a:picLocks noChangeAspect="1"/>
        </xdr:cNvPicPr>
      </xdr:nvPicPr>
      <xdr:blipFill>
        <a:blip xmlns:r="http://schemas.openxmlformats.org/officeDocument/2006/relationships" r:embed="rId2"/>
        <a:stretch>
          <a:fillRect/>
        </a:stretch>
      </xdr:blipFill>
      <xdr:spPr>
        <a:xfrm>
          <a:off x="246731" y="191126"/>
          <a:ext cx="2190136" cy="684449"/>
        </a:xfrm>
        <a:prstGeom prst="rect">
          <a:avLst/>
        </a:prstGeom>
      </xdr:spPr>
    </xdr:pic>
    <xdr:clientData/>
  </xdr:twoCellAnchor>
  <xdr:oneCellAnchor>
    <xdr:from>
      <xdr:col>7</xdr:col>
      <xdr:colOff>0</xdr:colOff>
      <xdr:row>1</xdr:row>
      <xdr:rowOff>0</xdr:rowOff>
    </xdr:from>
    <xdr:ext cx="502515" cy="482435"/>
    <xdr:pic>
      <xdr:nvPicPr>
        <xdr:cNvPr id="7" name="Graphic 5" descr="Clipboard">
          <a:hlinkClick xmlns:r="http://schemas.openxmlformats.org/officeDocument/2006/relationships" r:id="rId3"/>
          <a:extLst>
            <a:ext uri="{FF2B5EF4-FFF2-40B4-BE49-F238E27FC236}">
              <a16:creationId xmlns:a16="http://schemas.microsoft.com/office/drawing/2014/main" id="{EE6488C7-8EA3-48EB-AD23-748429E5C1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4849475" y="200025"/>
          <a:ext cx="502515" cy="4824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273580</xdr:colOff>
      <xdr:row>1</xdr:row>
      <xdr:rowOff>25400</xdr:rowOff>
    </xdr:from>
    <xdr:ext cx="394740" cy="624365"/>
    <xdr:pic>
      <xdr:nvPicPr>
        <xdr:cNvPr id="2" name="Graphic 4" descr="Clipboard">
          <a:hlinkClick xmlns:r="http://schemas.openxmlformats.org/officeDocument/2006/relationships" r:id="rId1"/>
          <a:extLst>
            <a:ext uri="{FF2B5EF4-FFF2-40B4-BE49-F238E27FC236}">
              <a16:creationId xmlns:a16="http://schemas.microsoft.com/office/drawing/2014/main" id="{FC4CE631-41A8-4258-A076-8020182EB5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3430760" y="314960"/>
          <a:ext cx="394740" cy="624365"/>
        </a:xfrm>
        <a:prstGeom prst="rect">
          <a:avLst/>
        </a:prstGeom>
      </xdr:spPr>
    </xdr:pic>
    <xdr:clientData/>
  </xdr:oneCellAnchor>
  <xdr:oneCellAnchor>
    <xdr:from>
      <xdr:col>1</xdr:col>
      <xdr:colOff>101599</xdr:colOff>
      <xdr:row>1</xdr:row>
      <xdr:rowOff>53606</xdr:rowOff>
    </xdr:from>
    <xdr:ext cx="2607707" cy="745223"/>
    <xdr:pic>
      <xdr:nvPicPr>
        <xdr:cNvPr id="3" name="Imagen 2">
          <a:extLst>
            <a:ext uri="{FF2B5EF4-FFF2-40B4-BE49-F238E27FC236}">
              <a16:creationId xmlns:a16="http://schemas.microsoft.com/office/drawing/2014/main" id="{11BF3668-05CC-4C13-B2A1-EAF6C7245DBF}"/>
            </a:ext>
            <a:ext uri="{147F2762-F138-4A5C-976F-8EAC2B608ADB}">
              <a16:predDERef xmlns:a16="http://schemas.microsoft.com/office/drawing/2014/main" pred="{7167046B-6BB7-400B-B378-57F3F9975C29}"/>
            </a:ext>
          </a:extLst>
        </xdr:cNvPr>
        <xdr:cNvPicPr>
          <a:picLocks noChangeAspect="1"/>
        </xdr:cNvPicPr>
      </xdr:nvPicPr>
      <xdr:blipFill>
        <a:blip xmlns:r="http://schemas.openxmlformats.org/officeDocument/2006/relationships" r:embed="rId4"/>
        <a:stretch>
          <a:fillRect/>
        </a:stretch>
      </xdr:blipFill>
      <xdr:spPr>
        <a:xfrm>
          <a:off x="314959" y="343166"/>
          <a:ext cx="2607707" cy="745223"/>
        </a:xfrm>
        <a:prstGeom prst="rect">
          <a:avLst/>
        </a:prstGeom>
      </xdr:spPr>
    </xdr:pic>
    <xdr:clientData/>
  </xdr:oneCellAnchor>
  <xdr:oneCellAnchor>
    <xdr:from>
      <xdr:col>16</xdr:col>
      <xdr:colOff>273580</xdr:colOff>
      <xdr:row>1</xdr:row>
      <xdr:rowOff>25400</xdr:rowOff>
    </xdr:from>
    <xdr:ext cx="394740" cy="624365"/>
    <xdr:pic>
      <xdr:nvPicPr>
        <xdr:cNvPr id="4" name="Graphic 4" descr="Clipboard">
          <a:hlinkClick xmlns:r="http://schemas.openxmlformats.org/officeDocument/2006/relationships" r:id="rId1"/>
          <a:extLst>
            <a:ext uri="{FF2B5EF4-FFF2-40B4-BE49-F238E27FC236}">
              <a16:creationId xmlns:a16="http://schemas.microsoft.com/office/drawing/2014/main" id="{FCAA3FDD-C881-4167-8302-16C093A247FE}"/>
            </a:ext>
            <a:ext uri="{147F2762-F138-4A5C-976F-8EAC2B608ADB}">
              <a16:predDERef xmlns:a16="http://schemas.microsoft.com/office/drawing/2014/main" pred="{DFC16B44-3BEA-4BFE-8DEB-9AAC001A63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3430760" y="314960"/>
          <a:ext cx="394740" cy="624365"/>
        </a:xfrm>
        <a:prstGeom prst="rect">
          <a:avLst/>
        </a:prstGeom>
      </xdr:spPr>
    </xdr:pic>
    <xdr:clientData/>
  </xdr:oneCellAnchor>
  <xdr:oneCellAnchor>
    <xdr:from>
      <xdr:col>1</xdr:col>
      <xdr:colOff>101599</xdr:colOff>
      <xdr:row>1</xdr:row>
      <xdr:rowOff>53606</xdr:rowOff>
    </xdr:from>
    <xdr:ext cx="2610882" cy="745223"/>
    <xdr:pic>
      <xdr:nvPicPr>
        <xdr:cNvPr id="5" name="Imagen 4">
          <a:extLst>
            <a:ext uri="{FF2B5EF4-FFF2-40B4-BE49-F238E27FC236}">
              <a16:creationId xmlns:a16="http://schemas.microsoft.com/office/drawing/2014/main" id="{81D20865-5CBF-4825-AA26-F0D68D237EA5}"/>
            </a:ext>
            <a:ext uri="{147F2762-F138-4A5C-976F-8EAC2B608ADB}">
              <a16:predDERef xmlns:a16="http://schemas.microsoft.com/office/drawing/2014/main" pred="{12CCFDCA-9B6A-4565-9953-57B0964DC249}"/>
            </a:ext>
          </a:extLst>
        </xdr:cNvPr>
        <xdr:cNvPicPr>
          <a:picLocks noChangeAspect="1"/>
        </xdr:cNvPicPr>
      </xdr:nvPicPr>
      <xdr:blipFill>
        <a:blip xmlns:r="http://schemas.openxmlformats.org/officeDocument/2006/relationships" r:embed="rId4"/>
        <a:stretch>
          <a:fillRect/>
        </a:stretch>
      </xdr:blipFill>
      <xdr:spPr>
        <a:xfrm>
          <a:off x="314959" y="343166"/>
          <a:ext cx="2610882" cy="745223"/>
        </a:xfrm>
        <a:prstGeom prst="rect">
          <a:avLst/>
        </a:prstGeom>
      </xdr:spPr>
    </xdr:pic>
    <xdr:clientData/>
  </xdr:oneCellAnchor>
  <xdr:oneCellAnchor>
    <xdr:from>
      <xdr:col>16</xdr:col>
      <xdr:colOff>273580</xdr:colOff>
      <xdr:row>1</xdr:row>
      <xdr:rowOff>25400</xdr:rowOff>
    </xdr:from>
    <xdr:ext cx="394740" cy="581185"/>
    <xdr:pic>
      <xdr:nvPicPr>
        <xdr:cNvPr id="6" name="Graphic 4" descr="Clipboard">
          <a:hlinkClick xmlns:r="http://schemas.openxmlformats.org/officeDocument/2006/relationships" r:id="rId1"/>
          <a:extLst>
            <a:ext uri="{FF2B5EF4-FFF2-40B4-BE49-F238E27FC236}">
              <a16:creationId xmlns:a16="http://schemas.microsoft.com/office/drawing/2014/main" id="{7790A872-5646-433A-A830-9989DB428AC7}"/>
            </a:ext>
            <a:ext uri="{147F2762-F138-4A5C-976F-8EAC2B608ADB}">
              <a16:predDERef xmlns:a16="http://schemas.microsoft.com/office/drawing/2014/main" pred="{6C574ED0-5CE4-42EF-9D9E-E9BDEB3EE0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3430760" y="314960"/>
          <a:ext cx="394740" cy="58118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876300</xdr:colOff>
      <xdr:row>1</xdr:row>
      <xdr:rowOff>113553</xdr:rowOff>
    </xdr:from>
    <xdr:ext cx="2726631" cy="593545"/>
    <xdr:pic>
      <xdr:nvPicPr>
        <xdr:cNvPr id="2" name="Imagen 1">
          <a:extLst>
            <a:ext uri="{FF2B5EF4-FFF2-40B4-BE49-F238E27FC236}">
              <a16:creationId xmlns:a16="http://schemas.microsoft.com/office/drawing/2014/main" id="{D024A613-A563-4C38-B365-484505497F59}"/>
            </a:ext>
          </a:extLst>
        </xdr:cNvPr>
        <xdr:cNvPicPr>
          <a:picLocks noChangeAspect="1"/>
        </xdr:cNvPicPr>
      </xdr:nvPicPr>
      <xdr:blipFill>
        <a:blip xmlns:r="http://schemas.openxmlformats.org/officeDocument/2006/relationships" r:embed="rId1"/>
        <a:stretch>
          <a:fillRect/>
        </a:stretch>
      </xdr:blipFill>
      <xdr:spPr>
        <a:xfrm>
          <a:off x="876300" y="281193"/>
          <a:ext cx="2726631" cy="59354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145677</xdr:colOff>
      <xdr:row>0</xdr:row>
      <xdr:rowOff>0</xdr:rowOff>
    </xdr:from>
    <xdr:ext cx="2061882" cy="1121069"/>
    <xdr:pic>
      <xdr:nvPicPr>
        <xdr:cNvPr id="2" name="Imagen 1">
          <a:extLst>
            <a:ext uri="{FF2B5EF4-FFF2-40B4-BE49-F238E27FC236}">
              <a16:creationId xmlns:a16="http://schemas.microsoft.com/office/drawing/2014/main" id="{AC4F78EF-6860-4090-9385-76B9F6B5D3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677" y="0"/>
          <a:ext cx="2061882" cy="1121069"/>
        </a:xfrm>
        <a:prstGeom prst="rect">
          <a:avLst/>
        </a:prstGeom>
      </xdr:spPr>
    </xdr:pic>
    <xdr:clientData/>
  </xdr:oneCellAnchor>
  <xdr:oneCellAnchor>
    <xdr:from>
      <xdr:col>1</xdr:col>
      <xdr:colOff>340179</xdr:colOff>
      <xdr:row>1</xdr:row>
      <xdr:rowOff>97703</xdr:rowOff>
    </xdr:from>
    <xdr:ext cx="5157107" cy="1058904"/>
    <xdr:pic>
      <xdr:nvPicPr>
        <xdr:cNvPr id="3" name="Imagen 11">
          <a:extLst>
            <a:ext uri="{FF2B5EF4-FFF2-40B4-BE49-F238E27FC236}">
              <a16:creationId xmlns:a16="http://schemas.microsoft.com/office/drawing/2014/main" id="{15857CE0-EC1C-4AE2-BE5F-6C93A763438C}"/>
            </a:ext>
          </a:extLst>
        </xdr:cNvPr>
        <xdr:cNvPicPr>
          <a:picLocks noChangeAspect="1"/>
        </xdr:cNvPicPr>
      </xdr:nvPicPr>
      <xdr:blipFill>
        <a:blip xmlns:r="http://schemas.openxmlformats.org/officeDocument/2006/relationships" r:embed="rId2"/>
        <a:stretch>
          <a:fillRect/>
        </a:stretch>
      </xdr:blipFill>
      <xdr:spPr>
        <a:xfrm>
          <a:off x="2908119" y="303443"/>
          <a:ext cx="5157107" cy="1058904"/>
        </a:xfrm>
        <a:prstGeom prst="rect">
          <a:avLst/>
        </a:prstGeom>
      </xdr:spPr>
    </xdr:pic>
    <xdr:clientData/>
  </xdr:oneCellAnchor>
  <xdr:oneCellAnchor>
    <xdr:from>
      <xdr:col>9</xdr:col>
      <xdr:colOff>859518</xdr:colOff>
      <xdr:row>1</xdr:row>
      <xdr:rowOff>208643</xdr:rowOff>
    </xdr:from>
    <xdr:ext cx="742542" cy="695980"/>
    <xdr:pic>
      <xdr:nvPicPr>
        <xdr:cNvPr id="4" name="Graphic 3" descr="Clipboard">
          <a:hlinkClick xmlns:r="http://schemas.openxmlformats.org/officeDocument/2006/relationships" r:id="rId3"/>
          <a:extLst>
            <a:ext uri="{FF2B5EF4-FFF2-40B4-BE49-F238E27FC236}">
              <a16:creationId xmlns:a16="http://schemas.microsoft.com/office/drawing/2014/main" id="{E44F6D8B-D6D2-4268-B840-3B372BF6D1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1799278" y="414383"/>
          <a:ext cx="742542" cy="69598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6</xdr:col>
      <xdr:colOff>1452282</xdr:colOff>
      <xdr:row>1</xdr:row>
      <xdr:rowOff>44824</xdr:rowOff>
    </xdr:from>
    <xdr:ext cx="877148" cy="1376250"/>
    <xdr:pic>
      <xdr:nvPicPr>
        <xdr:cNvPr id="2" name="Graphic 3" descr="Clipboard">
          <a:hlinkClick xmlns:r="http://schemas.openxmlformats.org/officeDocument/2006/relationships" r:id="rId1"/>
          <a:extLst>
            <a:ext uri="{FF2B5EF4-FFF2-40B4-BE49-F238E27FC236}">
              <a16:creationId xmlns:a16="http://schemas.microsoft.com/office/drawing/2014/main" id="{F2848E2F-5A5D-4740-95B5-F7FC3D0A28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98662" y="235324"/>
          <a:ext cx="877148" cy="1376250"/>
        </a:xfrm>
        <a:prstGeom prst="rect">
          <a:avLst/>
        </a:prstGeom>
      </xdr:spPr>
    </xdr:pic>
    <xdr:clientData/>
  </xdr:oneCellAnchor>
  <xdr:oneCellAnchor>
    <xdr:from>
      <xdr:col>1</xdr:col>
      <xdr:colOff>363559</xdr:colOff>
      <xdr:row>1</xdr:row>
      <xdr:rowOff>133350</xdr:rowOff>
    </xdr:from>
    <xdr:ext cx="2382805" cy="945376"/>
    <xdr:pic>
      <xdr:nvPicPr>
        <xdr:cNvPr id="3" name="Imagen 11">
          <a:extLst>
            <a:ext uri="{FF2B5EF4-FFF2-40B4-BE49-F238E27FC236}">
              <a16:creationId xmlns:a16="http://schemas.microsoft.com/office/drawing/2014/main" id="{78C38F22-9F6A-43F3-831E-1CADEDA9B061}"/>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6</xdr:col>
      <xdr:colOff>1452282</xdr:colOff>
      <xdr:row>1</xdr:row>
      <xdr:rowOff>44824</xdr:rowOff>
    </xdr:from>
    <xdr:ext cx="877148" cy="1376250"/>
    <xdr:pic>
      <xdr:nvPicPr>
        <xdr:cNvPr id="4" name="Graphic 3" descr="Clipboard">
          <a:hlinkClick xmlns:r="http://schemas.openxmlformats.org/officeDocument/2006/relationships" r:id="rId1"/>
          <a:extLst>
            <a:ext uri="{FF2B5EF4-FFF2-40B4-BE49-F238E27FC236}">
              <a16:creationId xmlns:a16="http://schemas.microsoft.com/office/drawing/2014/main" id="{C0FDEAF0-A6A0-4591-8F8A-0F019FB579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98662" y="235324"/>
          <a:ext cx="877148" cy="1376250"/>
        </a:xfrm>
        <a:prstGeom prst="rect">
          <a:avLst/>
        </a:prstGeom>
      </xdr:spPr>
    </xdr:pic>
    <xdr:clientData/>
  </xdr:oneCellAnchor>
  <xdr:oneCellAnchor>
    <xdr:from>
      <xdr:col>1</xdr:col>
      <xdr:colOff>363559</xdr:colOff>
      <xdr:row>1</xdr:row>
      <xdr:rowOff>133350</xdr:rowOff>
    </xdr:from>
    <xdr:ext cx="2382805" cy="945376"/>
    <xdr:pic>
      <xdr:nvPicPr>
        <xdr:cNvPr id="5" name="Imagen 11">
          <a:extLst>
            <a:ext uri="{FF2B5EF4-FFF2-40B4-BE49-F238E27FC236}">
              <a16:creationId xmlns:a16="http://schemas.microsoft.com/office/drawing/2014/main" id="{AB96F955-2171-49D6-BEC2-E42C22B37180}"/>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6</xdr:col>
      <xdr:colOff>1564341</xdr:colOff>
      <xdr:row>1</xdr:row>
      <xdr:rowOff>84969</xdr:rowOff>
    </xdr:from>
    <xdr:ext cx="587188" cy="923727"/>
    <xdr:pic>
      <xdr:nvPicPr>
        <xdr:cNvPr id="6" name="Graphic 3" descr="Clipboard">
          <a:hlinkClick xmlns:r="http://schemas.openxmlformats.org/officeDocument/2006/relationships" r:id="rId1"/>
          <a:extLst>
            <a:ext uri="{FF2B5EF4-FFF2-40B4-BE49-F238E27FC236}">
              <a16:creationId xmlns:a16="http://schemas.microsoft.com/office/drawing/2014/main" id="{7053709D-F127-41B2-A028-D11092E5ED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10721" y="275469"/>
          <a:ext cx="587188" cy="923727"/>
        </a:xfrm>
        <a:prstGeom prst="rect">
          <a:avLst/>
        </a:prstGeom>
      </xdr:spPr>
    </xdr:pic>
    <xdr:clientData/>
  </xdr:oneCellAnchor>
  <xdr:oneCellAnchor>
    <xdr:from>
      <xdr:col>1</xdr:col>
      <xdr:colOff>363559</xdr:colOff>
      <xdr:row>1</xdr:row>
      <xdr:rowOff>133350</xdr:rowOff>
    </xdr:from>
    <xdr:ext cx="2382805" cy="945376"/>
    <xdr:pic>
      <xdr:nvPicPr>
        <xdr:cNvPr id="7" name="Imagen 11">
          <a:extLst>
            <a:ext uri="{FF2B5EF4-FFF2-40B4-BE49-F238E27FC236}">
              <a16:creationId xmlns:a16="http://schemas.microsoft.com/office/drawing/2014/main" id="{37292621-D03B-4441-B4D1-94F3B29AB2A5}"/>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1</xdr:col>
      <xdr:colOff>363559</xdr:colOff>
      <xdr:row>1</xdr:row>
      <xdr:rowOff>133350</xdr:rowOff>
    </xdr:from>
    <xdr:ext cx="2382805" cy="945376"/>
    <xdr:pic>
      <xdr:nvPicPr>
        <xdr:cNvPr id="8" name="Imagen 11">
          <a:extLst>
            <a:ext uri="{FF2B5EF4-FFF2-40B4-BE49-F238E27FC236}">
              <a16:creationId xmlns:a16="http://schemas.microsoft.com/office/drawing/2014/main" id="{127F25AF-A55B-4907-80DE-807664677934}"/>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6</xdr:col>
      <xdr:colOff>1452282</xdr:colOff>
      <xdr:row>1</xdr:row>
      <xdr:rowOff>44824</xdr:rowOff>
    </xdr:from>
    <xdr:ext cx="877148" cy="1376250"/>
    <xdr:pic>
      <xdr:nvPicPr>
        <xdr:cNvPr id="9" name="Graphic 3" descr="Clipboard">
          <a:hlinkClick xmlns:r="http://schemas.openxmlformats.org/officeDocument/2006/relationships" r:id="rId1"/>
          <a:extLst>
            <a:ext uri="{FF2B5EF4-FFF2-40B4-BE49-F238E27FC236}">
              <a16:creationId xmlns:a16="http://schemas.microsoft.com/office/drawing/2014/main" id="{D24F2AEB-255A-4747-A513-062D70C8A8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98662" y="235324"/>
          <a:ext cx="877148" cy="1376250"/>
        </a:xfrm>
        <a:prstGeom prst="rect">
          <a:avLst/>
        </a:prstGeom>
      </xdr:spPr>
    </xdr:pic>
    <xdr:clientData/>
  </xdr:oneCellAnchor>
  <xdr:oneCellAnchor>
    <xdr:from>
      <xdr:col>1</xdr:col>
      <xdr:colOff>363559</xdr:colOff>
      <xdr:row>1</xdr:row>
      <xdr:rowOff>133350</xdr:rowOff>
    </xdr:from>
    <xdr:ext cx="2382805" cy="945376"/>
    <xdr:pic>
      <xdr:nvPicPr>
        <xdr:cNvPr id="10" name="Imagen 11">
          <a:extLst>
            <a:ext uri="{FF2B5EF4-FFF2-40B4-BE49-F238E27FC236}">
              <a16:creationId xmlns:a16="http://schemas.microsoft.com/office/drawing/2014/main" id="{E422D64A-4CBD-4881-9BD5-0F51009D1FA8}"/>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6</xdr:col>
      <xdr:colOff>1452282</xdr:colOff>
      <xdr:row>1</xdr:row>
      <xdr:rowOff>44824</xdr:rowOff>
    </xdr:from>
    <xdr:ext cx="877148" cy="1376250"/>
    <xdr:pic>
      <xdr:nvPicPr>
        <xdr:cNvPr id="11" name="Graphic 3" descr="Clipboard">
          <a:hlinkClick xmlns:r="http://schemas.openxmlformats.org/officeDocument/2006/relationships" r:id="rId1"/>
          <a:extLst>
            <a:ext uri="{FF2B5EF4-FFF2-40B4-BE49-F238E27FC236}">
              <a16:creationId xmlns:a16="http://schemas.microsoft.com/office/drawing/2014/main" id="{74CA56B9-3904-49EE-B213-D89DE8980C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98662" y="235324"/>
          <a:ext cx="877148" cy="1376250"/>
        </a:xfrm>
        <a:prstGeom prst="rect">
          <a:avLst/>
        </a:prstGeom>
      </xdr:spPr>
    </xdr:pic>
    <xdr:clientData/>
  </xdr:oneCellAnchor>
  <xdr:oneCellAnchor>
    <xdr:from>
      <xdr:col>1</xdr:col>
      <xdr:colOff>363559</xdr:colOff>
      <xdr:row>1</xdr:row>
      <xdr:rowOff>133350</xdr:rowOff>
    </xdr:from>
    <xdr:ext cx="2382805" cy="945376"/>
    <xdr:pic>
      <xdr:nvPicPr>
        <xdr:cNvPr id="12" name="Imagen 11">
          <a:extLst>
            <a:ext uri="{FF2B5EF4-FFF2-40B4-BE49-F238E27FC236}">
              <a16:creationId xmlns:a16="http://schemas.microsoft.com/office/drawing/2014/main" id="{1DF2B89C-2CFD-45C3-8E4B-FD89465FBCBF}"/>
            </a:ext>
          </a:extLst>
        </xdr:cNvPr>
        <xdr:cNvPicPr>
          <a:picLocks noChangeAspect="1"/>
        </xdr:cNvPicPr>
      </xdr:nvPicPr>
      <xdr:blipFill>
        <a:blip xmlns:r="http://schemas.openxmlformats.org/officeDocument/2006/relationships" r:embed="rId4" cstate="print"/>
        <a:stretch>
          <a:fillRect/>
        </a:stretch>
      </xdr:blipFill>
      <xdr:spPr>
        <a:xfrm>
          <a:off x="538819" y="323850"/>
          <a:ext cx="2382805" cy="945376"/>
        </a:xfrm>
        <a:prstGeom prst="rect">
          <a:avLst/>
        </a:prstGeom>
      </xdr:spPr>
    </xdr:pic>
    <xdr:clientData/>
  </xdr:oneCellAnchor>
  <xdr:oneCellAnchor>
    <xdr:from>
      <xdr:col>6</xdr:col>
      <xdr:colOff>1564341</xdr:colOff>
      <xdr:row>1</xdr:row>
      <xdr:rowOff>84969</xdr:rowOff>
    </xdr:from>
    <xdr:ext cx="587188" cy="923727"/>
    <xdr:pic>
      <xdr:nvPicPr>
        <xdr:cNvPr id="13" name="Graphic 3" descr="Clipboard">
          <a:hlinkClick xmlns:r="http://schemas.openxmlformats.org/officeDocument/2006/relationships" r:id="rId1"/>
          <a:extLst>
            <a:ext uri="{FF2B5EF4-FFF2-40B4-BE49-F238E27FC236}">
              <a16:creationId xmlns:a16="http://schemas.microsoft.com/office/drawing/2014/main" id="{47FCFBA9-1B21-4F6C-80ED-555954C23F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10721" y="275469"/>
          <a:ext cx="587188" cy="9237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Metodolog&#237;a%20riesgos/Matr&#237;oz%20riesgos%20MSP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hguacaneme/Downloads/06.%202023_Herramienta_PSI_Junio%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grios/Downloads/Formulacion%202025/Formulaci&#243;n%202025/Control%20Disciplinario/3_3-2025-9840_Riesgos_Control%20disciplinario_Actualizac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grios/Downloads/Formulacion%202025/Formulaci&#243;n%202025/4to.%20alcance%20P.%20Contrataci&#243;n/ANX-2025-9204_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ndra%20Ortiz/Downloads/Formulacion%202025/Formulaci&#243;n%202025/3-2024-36852_GTH_O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grios/Downloads/Formulacion%202025/Formulaci&#243;n%202025/G.%20estrategica%20comunicac%20e%20informaci&#243;n/3.%203-2025-9153_Mapa%20riesgos%20G.%20estrategica%20de%20comunicac_04-04-2025_OK.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file:///C:\Users\jgrios\Downloads\Formulacion%202025\Formulaci&#243;n%202025\Gobierno%20Abierto%20y%20Relacionamiento%20con%20la%20Ciudadan&#237;a\5.%20Alcance%204%20-%20Subsecretaria%20Dist%20Fortalecimiento%20Institucional\3-2025-10531_alcance_Ficha12_GARC_SDFI_OK.xlsx?1C4F8230" TargetMode="External"/><Relationship Id="rId1" Type="http://schemas.openxmlformats.org/officeDocument/2006/relationships/externalLinkPath" Target="file:///\\1C4F8230\3-2025-10531_alcance_Ficha12_GARC_SDFI_OK.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Users/jgrios/Downloads/Formulacion%202025/Formulaci&#243;n%202025/Proyecto%208109%20-%20Oficina%20Consejer&#237;a%20Distrital%20Tecnolog&#237;a%20de%20la%20Informaci&#243;n%20y%20las%20Comunicaciones/2.%20Alcance/3-2025-10056_Proyecto%208109_OCDTIC_OK.xlsx?C1AF5626" TargetMode="External"/><Relationship Id="rId1" Type="http://schemas.openxmlformats.org/officeDocument/2006/relationships/externalLinkPath" Target="file:///\\C1AF5626\3-2025-10056_Proyecto%208109_OCDTIC_OK.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grios/Downloads/Formulacion%202025/Formulaci&#243;n%202025/3-2024-36941_MapaRiesgos_Proyecto8117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ontexto Estrat. Ins"/>
      <sheetName val="Contexto Proces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Mapa del Proceso"/>
      <sheetName val="Enc_Imp_Corrupción"/>
      <sheetName val="Imp_Est_Pro_Seg"/>
      <sheetName val="Imp_oportunidad"/>
      <sheetName val="Inventario de Activos"/>
      <sheetName val="Factibilidad"/>
      <sheetName val="Frecu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ciones"/>
      <sheetName val="Índice"/>
      <sheetName val="BD"/>
      <sheetName val="RepConsolidado"/>
      <sheetName val="BD_Actividades"/>
      <sheetName val="BD-BI"/>
      <sheetName val="Visor HV"/>
      <sheetName val="Listas"/>
      <sheetName val="Resumen presupuestal"/>
      <sheetName val="Ficha ID"/>
      <sheetName val="Visor Interno SPI"/>
      <sheetName val="7867"/>
      <sheetName val="7868"/>
      <sheetName val="7869"/>
      <sheetName val="7870"/>
      <sheetName val="7871"/>
      <sheetName val="7872"/>
      <sheetName val="7873"/>
      <sheetName val="VisorGerente"/>
      <sheetName val="Base Obs Pres"/>
      <sheetName val="Visor Retro"/>
      <sheetName val="R_7867"/>
      <sheetName val="R_7868"/>
      <sheetName val="R_7869"/>
      <sheetName val="R_7870"/>
      <sheetName val="R_7871"/>
      <sheetName val="R_7872"/>
      <sheetName val="R_7873"/>
      <sheetName val="Tabla Dinamic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sheetData sheetId="3" refreshError="1">
        <row r="230">
          <cell r="BE230">
            <v>45748</v>
          </cell>
          <cell r="BL230">
            <v>46022</v>
          </cell>
        </row>
        <row r="231">
          <cell r="BE231">
            <v>45689</v>
          </cell>
          <cell r="BL231">
            <v>45991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3"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4"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45652</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5" refreshError="1">
        <row r="271">
          <cell r="N271" t="str">
            <v>Creación del riesgo fiscal, en donde no cambió ninguna estapa previa, sino se contruyeron las mismas para inciar la gestión de este nuevo riesgo.</v>
          </cell>
          <cell r="BL271">
            <v>46017</v>
          </cell>
        </row>
        <row r="272">
          <cell r="E272" t="str">
            <v>Identificación del riesgo</v>
          </cell>
        </row>
        <row r="273">
          <cell r="E273" t="str">
            <v>Análisis antes de controles</v>
          </cell>
        </row>
        <row r="274">
          <cell r="E274" t="str">
            <v>Establecimiento de controles</v>
          </cell>
        </row>
        <row r="275">
          <cell r="E275" t="str">
            <v>Evaluación de controles</v>
          </cell>
        </row>
        <row r="276">
          <cell r="E276" t="str">
            <v>Tratamiento del riesgo</v>
          </cell>
        </row>
      </sheetData>
      <sheetData sheetId="6"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7"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8"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9" refreshError="1">
        <row r="271">
          <cell r="N271" t="str">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ell>
          <cell r="BL271">
            <v>46017</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row r="271">
          <cell r="N271" t="str">
            <v>Se ajustó el DOFA del mapa de riesgos conforme al nuevo contexto estratégico
Se ajustó el objetivo estratégico conforme a la nueva plataforma estratégica adoptada mediante Resolución 630 de 2024.
Se identificaron y ajustaron los controles del riesgo, se valoraron y se formuló plan de tratamiento.</v>
          </cell>
          <cell r="BL271">
            <v>46011</v>
          </cell>
        </row>
        <row r="272">
          <cell r="C272" t="str">
            <v>X</v>
          </cell>
          <cell r="E272" t="str">
            <v>Identificación del riesgo</v>
          </cell>
        </row>
        <row r="273">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row r="271">
          <cell r="N271" t="str">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(2) .
-Evaluación de controles: se evalúan nuevamente los controles conforme a su actualización.</v>
          </cell>
          <cell r="BL271">
            <v>45751</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E276" t="str">
            <v>Tratamiento del riesgo</v>
          </cell>
        </row>
      </sheetData>
      <sheetData sheetId="3" refreshError="1">
        <row r="271">
          <cell r="N271" t="str">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(3) .
-Evaluación de controles: se evalúan nuevamente los controles conforme a su actualización.</v>
          </cell>
          <cell r="BL271">
            <v>45751</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E276" t="str">
            <v>Tratamiento del riesgo</v>
          </cell>
        </row>
      </sheetData>
      <sheetData sheetId="4" refreshError="1">
        <row r="271">
          <cell r="N271" t="str">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(3).
-Evaluación de controles: se evalúan nuevamente los controles conforme a su actualización.</v>
          </cell>
          <cell r="BL271">
            <v>45751</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E276" t="str">
            <v>Tratamiento del riesgo</v>
          </cell>
        </row>
      </sheetData>
      <sheetData sheetId="5" refreshError="1">
        <row r="271">
          <cell r="N271" t="str">
            <v>Se realiza la actualización del riesgo con las siguientes novedades:
- Identificación del Riesgo: se realizó la actualización de la Matriz DOFA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 (1 ), Detectivo ( 1), Correctivos (2).
-Evaluación de controles: se evalúan nuevamente los controles conforme a su actualización.
-Tratamiento del Riesgo: Se creó nuevo plan de tratamiento para la vigencia 2025.</v>
          </cell>
          <cell r="BL271">
            <v>45751</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6" refreshError="1">
        <row r="271">
          <cell r="N271" t="str">
            <v xml:space="preserve">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 Correctivos (3) .
-Evaluación de controles: se evalúan nuevamente los controles conforme a su actualización. </v>
          </cell>
          <cell r="BL271">
            <v>45751</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E276" t="str">
            <v>Tratamiento del riesgo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71">
          <cell r="N271" t="str">
            <v>Identificación del Riesgo:  se realizó la actualización de la Matriz DOFA y se cambió el objetivo estratégico conforme a la nueva Plataforma Estratégica de la Secretaría General aprobada mediante la Resolución 630 de 2024 
Se actualizó la calificación de la Probabilidad y el Impacto. 
Se modificó un control preventivo, uno detectivo, dos correctivos y se crea un control correctivo. 
Se evalúan nuevamente los controles conforme a su actualización. 
Se actualizaron las acciones de tratamiento para la vigencia 2025. 
(Rad: 3-2025-10531)</v>
          </cell>
          <cell r="BL271">
            <v>45772</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row r="271">
          <cell r="N271" t="str">
            <v>Se actualiza la Identifidación del riesgo: el objetivo estratégico asociado, teniendo en cuenta la nueva plataforma estratégica.
Se ajustó la calificación del Impacto.
Se actualizó un control preventivo y uno correctivo.
Se evalúan nuevamente los controles conforme a su actualización.
Se modifican dos acciones de tratamiento 
Rad: 3-2025-10056</v>
          </cell>
          <cell r="BL271">
            <v>45762</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3" refreshError="1">
        <row r="271">
          <cell r="N271" t="str">
            <v>Se actualiza la Identifidación del riesgo: el objetivo estratégico asociado, teniendo en cuenta la nueva plataforma estratégica.
Se ajustó la calificación del Impacto.
Se actualizó un control preventivo y uno correctivo.
Se evalúan nuevamente los controles conforme a su actualización.
Se modifica la acción de tratamiento
Rad: 3-2025-10056</v>
          </cell>
          <cell r="BL271">
            <v>45762</v>
          </cell>
        </row>
        <row r="272">
          <cell r="C272" t="str">
            <v>X</v>
          </cell>
          <cell r="E272" t="str">
            <v>Identificación del riesgo</v>
          </cell>
        </row>
        <row r="273">
          <cell r="C273" t="str">
            <v>X</v>
          </cell>
          <cell r="E273" t="str">
            <v>Análisis antes de controles</v>
          </cell>
        </row>
        <row r="274">
          <cell r="C274" t="str">
            <v>X</v>
          </cell>
          <cell r="E274" t="str">
            <v>Establecimiento de controles</v>
          </cell>
        </row>
        <row r="275">
          <cell r="C275" t="str">
            <v>X</v>
          </cell>
          <cell r="E275" t="str">
            <v>Evaluación de controles</v>
          </cell>
        </row>
        <row r="276">
          <cell r="C276" t="str">
            <v>X</v>
          </cell>
          <cell r="E276" t="str">
            <v>Tratamiento del riesgo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efreshError="1"/>
      <sheetData sheetId="1" refreshError="1"/>
      <sheetData sheetId="2" refreshError="1"/>
      <sheetData sheetId="3" refreshError="1">
        <row r="230">
          <cell r="BL230">
            <v>46022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persons/person.xml><?xml version="1.0" encoding="utf-8"?>
<personList xmlns="http://schemas.microsoft.com/office/spreadsheetml/2018/threadedcomments" xmlns:x="http://schemas.openxmlformats.org/spreadsheetml/2006/main">
  <person displayName="Sebastian Camilo Malpica Cardenas" id="{9EA08B8D-54D7-40CB-B0D4-DF4460D73867}" userId="Sebastian Camilo Malpica Cardenas" providerId="None"/>
</personList>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Z98" dT="2021-07-08T21:22:08.86" personId="{9EA08B8D-54D7-40CB-B0D4-DF4460D73867}" id="{06F3F472-A8D5-435C-B626-F0E2582A4960}">
    <text>Se deja a mano los datos de ejecución para marzo y mayo teniendo en cuenta que esta información es rezago de la vigencia 2020. Y que en 2021 no hay programación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16"/>
  <sheetViews>
    <sheetView topLeftCell="A8" zoomScale="50" zoomScaleNormal="50" workbookViewId="0">
      <selection activeCell="C18" sqref="C18"/>
    </sheetView>
  </sheetViews>
  <sheetFormatPr baseColWidth="10" defaultColWidth="48.33203125" defaultRowHeight="74.099999999999994" customHeight="1" x14ac:dyDescent="0.3"/>
  <cols>
    <col min="1" max="1" width="6" style="13" customWidth="1"/>
    <col min="2" max="2" width="15" style="13" customWidth="1"/>
    <col min="3" max="3" width="55.6640625" style="14" customWidth="1"/>
    <col min="4" max="4" width="16.6640625" style="15" customWidth="1"/>
    <col min="5" max="5" width="55.6640625" style="13" customWidth="1"/>
    <col min="6" max="6" width="16.6640625" style="15" customWidth="1"/>
    <col min="7" max="7" width="17.6640625" style="13" customWidth="1"/>
    <col min="8" max="8" width="58.33203125" style="13" customWidth="1"/>
    <col min="9" max="16384" width="48.33203125" style="13"/>
  </cols>
  <sheetData>
    <row r="1" spans="2:8" ht="16.2" customHeight="1" thickBot="1" x14ac:dyDescent="0.35"/>
    <row r="2" spans="2:8" ht="32.1" customHeight="1" x14ac:dyDescent="0.3">
      <c r="B2" s="551"/>
      <c r="C2" s="552"/>
      <c r="D2" s="548" t="s">
        <v>0</v>
      </c>
      <c r="E2" s="548"/>
      <c r="F2" s="548"/>
      <c r="G2" s="548"/>
      <c r="H2" s="548"/>
    </row>
    <row r="3" spans="2:8" ht="33" customHeight="1" x14ac:dyDescent="0.3">
      <c r="B3" s="553"/>
      <c r="C3" s="554"/>
      <c r="D3" s="547" t="s">
        <v>1</v>
      </c>
      <c r="E3" s="547"/>
      <c r="F3" s="547"/>
      <c r="G3" s="547"/>
      <c r="H3" s="547"/>
    </row>
    <row r="4" spans="2:8" ht="28.5" customHeight="1" x14ac:dyDescent="0.3">
      <c r="B4" s="553"/>
      <c r="C4" s="554"/>
      <c r="D4" s="549" t="s">
        <v>2</v>
      </c>
      <c r="E4" s="549"/>
      <c r="F4" s="549"/>
      <c r="G4" s="549"/>
      <c r="H4" s="549"/>
    </row>
    <row r="5" spans="2:8" ht="28.5" customHeight="1" x14ac:dyDescent="0.3">
      <c r="B5" s="553"/>
      <c r="C5" s="554"/>
      <c r="D5" s="34" t="s">
        <v>3</v>
      </c>
      <c r="E5" s="34"/>
      <c r="F5" s="34"/>
      <c r="G5" s="34"/>
      <c r="H5" s="34"/>
    </row>
    <row r="6" spans="2:8" ht="38.25" customHeight="1" thickBot="1" x14ac:dyDescent="0.35">
      <c r="B6" s="555"/>
      <c r="C6" s="556"/>
      <c r="D6" s="550" t="s">
        <v>4</v>
      </c>
      <c r="E6" s="550"/>
      <c r="F6" s="550"/>
      <c r="G6" s="550"/>
      <c r="H6" s="550"/>
    </row>
    <row r="7" spans="2:8" ht="23.1" customHeight="1" thickBot="1" x14ac:dyDescent="0.35"/>
    <row r="8" spans="2:8" ht="74.099999999999994" customHeight="1" x14ac:dyDescent="0.3">
      <c r="B8" s="544" t="s">
        <v>5</v>
      </c>
      <c r="C8" s="545"/>
      <c r="D8" s="545"/>
      <c r="E8" s="545"/>
      <c r="F8" s="545"/>
      <c r="G8" s="545"/>
      <c r="H8" s="546"/>
    </row>
    <row r="9" spans="2:8" s="38" customFormat="1" ht="74.099999999999994" customHeight="1" x14ac:dyDescent="0.3">
      <c r="B9" s="39"/>
      <c r="C9" s="542" t="s">
        <v>6</v>
      </c>
      <c r="D9" s="542"/>
      <c r="E9" s="542"/>
      <c r="F9" s="542"/>
      <c r="G9" s="542"/>
      <c r="H9" s="40"/>
    </row>
    <row r="10" spans="2:8" s="38" customFormat="1" ht="74.099999999999994" hidden="1" customHeight="1" x14ac:dyDescent="0.3">
      <c r="B10" s="41"/>
      <c r="C10" s="542" t="s">
        <v>7</v>
      </c>
      <c r="D10" s="542"/>
      <c r="E10" s="542"/>
      <c r="F10" s="542"/>
      <c r="G10" s="542"/>
      <c r="H10" s="40"/>
    </row>
    <row r="11" spans="2:8" s="38" customFormat="1" ht="74.099999999999994" customHeight="1" x14ac:dyDescent="0.3">
      <c r="B11" s="41"/>
      <c r="C11" s="542" t="s">
        <v>8</v>
      </c>
      <c r="D11" s="542"/>
      <c r="E11" s="542"/>
      <c r="F11" s="542"/>
      <c r="G11" s="542"/>
      <c r="H11" s="40"/>
    </row>
    <row r="12" spans="2:8" s="38" customFormat="1" ht="74.099999999999994" hidden="1" customHeight="1" x14ac:dyDescent="0.3">
      <c r="B12" s="41"/>
      <c r="C12" s="542" t="s">
        <v>9</v>
      </c>
      <c r="D12" s="542"/>
      <c r="E12" s="542"/>
      <c r="F12" s="542"/>
      <c r="G12" s="542"/>
      <c r="H12" s="40"/>
    </row>
    <row r="13" spans="2:8" s="38" customFormat="1" ht="74.099999999999994" customHeight="1" x14ac:dyDescent="0.3">
      <c r="B13" s="42"/>
      <c r="C13" s="542" t="s">
        <v>10</v>
      </c>
      <c r="D13" s="542"/>
      <c r="E13" s="542"/>
      <c r="F13" s="542"/>
      <c r="G13" s="542"/>
      <c r="H13" s="40"/>
    </row>
    <row r="14" spans="2:8" s="38" customFormat="1" ht="74.099999999999994" customHeight="1" x14ac:dyDescent="0.3">
      <c r="B14" s="42"/>
      <c r="C14" s="542" t="s">
        <v>11</v>
      </c>
      <c r="D14" s="542"/>
      <c r="E14" s="542"/>
      <c r="F14" s="542"/>
      <c r="G14" s="542"/>
      <c r="H14" s="40"/>
    </row>
    <row r="15" spans="2:8" s="38" customFormat="1" ht="74.099999999999994" customHeight="1" x14ac:dyDescent="0.3">
      <c r="B15" s="42"/>
      <c r="C15" s="542" t="s">
        <v>12</v>
      </c>
      <c r="D15" s="542"/>
      <c r="E15" s="542"/>
      <c r="F15" s="542"/>
      <c r="G15" s="542"/>
      <c r="H15" s="40"/>
    </row>
    <row r="16" spans="2:8" s="38" customFormat="1" ht="90.6" customHeight="1" thickBot="1" x14ac:dyDescent="0.35">
      <c r="B16" s="43"/>
      <c r="C16" s="543" t="s">
        <v>13</v>
      </c>
      <c r="D16" s="543"/>
      <c r="E16" s="543"/>
      <c r="F16" s="543"/>
      <c r="G16" s="543"/>
      <c r="H16" s="44"/>
    </row>
  </sheetData>
  <sheetProtection algorithmName="SHA-512" hashValue="W579lsdO3KIGvyLmk+Me4hI8qaKfNi3PUSo36ppwudHcrYTwqfN3EIgIA71sMg2wTkaMZ5d73LEZwzgL6juOrw==" saltValue="X7wpm85WL2CRqlhGUd8wlQ==" spinCount="100000" sheet="1" objects="1" scenarios="1"/>
  <mergeCells count="14">
    <mergeCell ref="B8:H8"/>
    <mergeCell ref="D3:H3"/>
    <mergeCell ref="D2:H2"/>
    <mergeCell ref="D4:H4"/>
    <mergeCell ref="D6:H6"/>
    <mergeCell ref="B2:C6"/>
    <mergeCell ref="C9:G9"/>
    <mergeCell ref="C13:G13"/>
    <mergeCell ref="C14:G14"/>
    <mergeCell ref="C15:G15"/>
    <mergeCell ref="C16:G16"/>
    <mergeCell ref="C10:G10"/>
    <mergeCell ref="C11:G11"/>
    <mergeCell ref="C12:G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A255"/>
  <sheetViews>
    <sheetView workbookViewId="0">
      <selection activeCell="A6" sqref="A6:PY107"/>
    </sheetView>
  </sheetViews>
  <sheetFormatPr baseColWidth="10" defaultColWidth="11.44140625" defaultRowHeight="15.75" customHeight="1" x14ac:dyDescent="0.3"/>
  <cols>
    <col min="4" max="4" width="15.6640625" customWidth="1"/>
    <col min="325" max="325" width="15.6640625" customWidth="1"/>
  </cols>
  <sheetData>
    <row r="1" spans="1:443" ht="15.75" customHeight="1" x14ac:dyDescent="0.3">
      <c r="BW1" t="s">
        <v>2956</v>
      </c>
      <c r="CT1">
        <v>44973</v>
      </c>
      <c r="CU1">
        <v>45005</v>
      </c>
      <c r="CV1">
        <v>45036</v>
      </c>
      <c r="CW1">
        <v>45068</v>
      </c>
      <c r="CX1">
        <v>45099</v>
      </c>
      <c r="CY1" t="s">
        <v>1304</v>
      </c>
      <c r="CZ1" t="s">
        <v>1304</v>
      </c>
      <c r="DA1" t="s">
        <v>1304</v>
      </c>
      <c r="DB1" t="s">
        <v>1304</v>
      </c>
      <c r="DC1" t="s">
        <v>1304</v>
      </c>
      <c r="DD1" t="s">
        <v>1304</v>
      </c>
      <c r="DE1" t="s">
        <v>1304</v>
      </c>
      <c r="DF1">
        <v>45099</v>
      </c>
    </row>
    <row r="2" spans="1:443" ht="15.75" customHeight="1" x14ac:dyDescent="0.3">
      <c r="BW2" t="s">
        <v>2957</v>
      </c>
      <c r="CT2">
        <v>1</v>
      </c>
      <c r="CU2">
        <v>2</v>
      </c>
      <c r="CV2">
        <v>3</v>
      </c>
      <c r="CW2">
        <v>4</v>
      </c>
      <c r="CX2">
        <v>5</v>
      </c>
      <c r="CY2" t="s">
        <v>1304</v>
      </c>
      <c r="CZ2" t="s">
        <v>1304</v>
      </c>
      <c r="DA2" t="s">
        <v>1304</v>
      </c>
      <c r="DB2" t="s">
        <v>1304</v>
      </c>
      <c r="DC2" t="s">
        <v>1304</v>
      </c>
      <c r="DD2" t="s">
        <v>1304</v>
      </c>
      <c r="DE2" t="s">
        <v>1304</v>
      </c>
      <c r="DF2">
        <v>5</v>
      </c>
      <c r="EG2">
        <v>0.64406249999999998</v>
      </c>
      <c r="JK2" t="s">
        <v>2958</v>
      </c>
      <c r="JL2" t="s">
        <v>2959</v>
      </c>
      <c r="JM2" t="s">
        <v>2960</v>
      </c>
      <c r="JN2" t="s">
        <v>2961</v>
      </c>
      <c r="JO2" t="s">
        <v>2962</v>
      </c>
      <c r="JP2" t="s">
        <v>2963</v>
      </c>
      <c r="JQ2" t="s">
        <v>2964</v>
      </c>
      <c r="JR2" t="s">
        <v>2965</v>
      </c>
      <c r="JS2" t="s">
        <v>2966</v>
      </c>
      <c r="JT2" t="s">
        <v>2967</v>
      </c>
      <c r="JU2" t="s">
        <v>2968</v>
      </c>
      <c r="JV2" t="s">
        <v>2969</v>
      </c>
      <c r="MK2" t="s">
        <v>1103</v>
      </c>
      <c r="ML2" t="s">
        <v>1104</v>
      </c>
      <c r="MM2" t="s">
        <v>1105</v>
      </c>
      <c r="MN2" t="s">
        <v>1106</v>
      </c>
      <c r="MO2" t="s">
        <v>1107</v>
      </c>
      <c r="MP2" t="s">
        <v>1108</v>
      </c>
      <c r="MQ2" t="s">
        <v>1109</v>
      </c>
      <c r="MR2" t="s">
        <v>1110</v>
      </c>
      <c r="MS2" t="s">
        <v>1111</v>
      </c>
      <c r="MT2" t="s">
        <v>1112</v>
      </c>
      <c r="MU2" t="s">
        <v>1113</v>
      </c>
      <c r="MV2" t="s">
        <v>1114</v>
      </c>
      <c r="MW2" t="s">
        <v>1103</v>
      </c>
      <c r="MX2" t="s">
        <v>1104</v>
      </c>
      <c r="MY2" t="s">
        <v>1105</v>
      </c>
      <c r="MZ2" t="s">
        <v>1106</v>
      </c>
      <c r="NA2" t="s">
        <v>1107</v>
      </c>
      <c r="NB2" t="s">
        <v>1108</v>
      </c>
      <c r="NC2" t="s">
        <v>1109</v>
      </c>
      <c r="ND2" t="s">
        <v>1110</v>
      </c>
      <c r="NE2" t="s">
        <v>1111</v>
      </c>
      <c r="NF2" t="s">
        <v>1112</v>
      </c>
      <c r="NG2" t="s">
        <v>1113</v>
      </c>
      <c r="NH2" t="s">
        <v>1114</v>
      </c>
      <c r="NI2" t="s">
        <v>1103</v>
      </c>
      <c r="NJ2" t="s">
        <v>1104</v>
      </c>
      <c r="NK2" t="s">
        <v>1105</v>
      </c>
      <c r="NL2" t="s">
        <v>1106</v>
      </c>
      <c r="NM2" t="s">
        <v>1107</v>
      </c>
      <c r="NN2" t="s">
        <v>1108</v>
      </c>
      <c r="NO2" t="s">
        <v>1109</v>
      </c>
      <c r="NP2" t="s">
        <v>1110</v>
      </c>
      <c r="NQ2" t="s">
        <v>1111</v>
      </c>
      <c r="NR2" t="s">
        <v>1112</v>
      </c>
      <c r="NS2" t="s">
        <v>1113</v>
      </c>
      <c r="NT2" t="s">
        <v>1114</v>
      </c>
      <c r="NU2" t="s">
        <v>1103</v>
      </c>
      <c r="NV2" t="s">
        <v>1104</v>
      </c>
      <c r="NW2" t="s">
        <v>1105</v>
      </c>
      <c r="NX2" t="s">
        <v>1106</v>
      </c>
      <c r="NY2" t="s">
        <v>1107</v>
      </c>
      <c r="NZ2" t="s">
        <v>1108</v>
      </c>
      <c r="OA2" t="s">
        <v>1109</v>
      </c>
      <c r="OB2" t="s">
        <v>1110</v>
      </c>
      <c r="OC2" t="s">
        <v>1111</v>
      </c>
      <c r="OD2" t="s">
        <v>1112</v>
      </c>
      <c r="OE2" t="s">
        <v>1113</v>
      </c>
      <c r="OF2" t="s">
        <v>1114</v>
      </c>
      <c r="OG2" t="s">
        <v>1103</v>
      </c>
      <c r="OH2" t="s">
        <v>1104</v>
      </c>
      <c r="OI2" t="s">
        <v>1105</v>
      </c>
      <c r="OJ2" t="s">
        <v>1106</v>
      </c>
      <c r="OK2" t="s">
        <v>1107</v>
      </c>
      <c r="OL2" t="s">
        <v>1108</v>
      </c>
      <c r="OM2" t="s">
        <v>1109</v>
      </c>
      <c r="ON2" t="s">
        <v>1110</v>
      </c>
      <c r="OO2" t="s">
        <v>1111</v>
      </c>
      <c r="OP2" t="s">
        <v>1112</v>
      </c>
      <c r="OQ2" t="s">
        <v>1113</v>
      </c>
      <c r="OR2" t="s">
        <v>1114</v>
      </c>
    </row>
    <row r="3" spans="1:443" ht="15.75" customHeight="1" x14ac:dyDescent="0.3">
      <c r="BK3">
        <v>9</v>
      </c>
      <c r="BL3">
        <v>4</v>
      </c>
      <c r="BM3">
        <v>5</v>
      </c>
      <c r="BN3">
        <v>6</v>
      </c>
      <c r="BO3">
        <v>7</v>
      </c>
      <c r="BP3">
        <v>8</v>
      </c>
      <c r="BQ3">
        <v>9</v>
      </c>
      <c r="BR3">
        <v>4</v>
      </c>
      <c r="BS3">
        <v>5</v>
      </c>
      <c r="BT3">
        <v>6</v>
      </c>
      <c r="BU3">
        <v>7</v>
      </c>
      <c r="BV3">
        <v>8</v>
      </c>
      <c r="CS3" t="s">
        <v>2970</v>
      </c>
      <c r="CT3">
        <v>44959</v>
      </c>
      <c r="CU3">
        <v>44988</v>
      </c>
      <c r="CV3">
        <v>45020</v>
      </c>
      <c r="CW3">
        <v>45051</v>
      </c>
      <c r="CX3">
        <v>45083</v>
      </c>
      <c r="DF3">
        <v>45083</v>
      </c>
      <c r="DI3" t="s">
        <v>2971</v>
      </c>
      <c r="GU3" t="s">
        <v>2972</v>
      </c>
      <c r="HH3" t="s">
        <v>2973</v>
      </c>
      <c r="HU3" t="s">
        <v>2974</v>
      </c>
      <c r="IH3" t="s">
        <v>2975</v>
      </c>
      <c r="JK3" t="s">
        <v>2976</v>
      </c>
      <c r="JL3" t="s">
        <v>2977</v>
      </c>
      <c r="JM3" t="s">
        <v>2978</v>
      </c>
      <c r="JN3" t="s">
        <v>2979</v>
      </c>
      <c r="JO3" t="s">
        <v>2980</v>
      </c>
      <c r="JP3" t="s">
        <v>2981</v>
      </c>
      <c r="JQ3" t="s">
        <v>2982</v>
      </c>
      <c r="JR3" t="s">
        <v>2983</v>
      </c>
      <c r="JS3" t="s">
        <v>2984</v>
      </c>
      <c r="JT3" t="s">
        <v>2985</v>
      </c>
      <c r="JU3" t="s">
        <v>2986</v>
      </c>
      <c r="JV3" t="s">
        <v>2987</v>
      </c>
      <c r="KV3">
        <v>44942</v>
      </c>
      <c r="KW3">
        <v>44977</v>
      </c>
      <c r="KX3">
        <v>45005</v>
      </c>
      <c r="KY3">
        <v>45038</v>
      </c>
      <c r="KZ3">
        <v>45068</v>
      </c>
      <c r="LA3" t="s">
        <v>1304</v>
      </c>
      <c r="LB3" t="s">
        <v>1304</v>
      </c>
      <c r="LC3" t="s">
        <v>1304</v>
      </c>
      <c r="LD3" t="s">
        <v>1304</v>
      </c>
      <c r="LE3" t="s">
        <v>1304</v>
      </c>
      <c r="LF3" t="s">
        <v>1304</v>
      </c>
      <c r="LG3" t="s">
        <v>1304</v>
      </c>
      <c r="LV3">
        <v>44942</v>
      </c>
      <c r="LW3">
        <v>44977</v>
      </c>
      <c r="LX3">
        <v>45005</v>
      </c>
      <c r="LY3">
        <v>45038</v>
      </c>
      <c r="LZ3">
        <v>45068</v>
      </c>
      <c r="MA3" t="s">
        <v>1304</v>
      </c>
      <c r="MB3" t="s">
        <v>1304</v>
      </c>
      <c r="MC3" t="s">
        <v>1304</v>
      </c>
      <c r="MD3" t="s">
        <v>1304</v>
      </c>
      <c r="ME3" t="s">
        <v>1304</v>
      </c>
      <c r="MF3" t="s">
        <v>1304</v>
      </c>
      <c r="MG3" t="s">
        <v>1304</v>
      </c>
      <c r="OW3" t="s">
        <v>2988</v>
      </c>
      <c r="PJ3" t="s">
        <v>2989</v>
      </c>
    </row>
    <row r="4" spans="1:443" ht="15.75" customHeight="1" x14ac:dyDescent="0.3">
      <c r="C4" t="s">
        <v>2990</v>
      </c>
      <c r="BK4" t="s">
        <v>2991</v>
      </c>
      <c r="BW4" t="s">
        <v>2992</v>
      </c>
      <c r="CF4" t="s">
        <v>2993</v>
      </c>
      <c r="CN4" t="s">
        <v>2994</v>
      </c>
      <c r="CS4" t="s">
        <v>2995</v>
      </c>
      <c r="CT4">
        <v>44942</v>
      </c>
      <c r="CU4">
        <v>44977</v>
      </c>
      <c r="CV4">
        <v>45005</v>
      </c>
      <c r="CW4">
        <v>45038</v>
      </c>
      <c r="CX4">
        <v>45068</v>
      </c>
      <c r="CY4" t="s">
        <v>1304</v>
      </c>
      <c r="CZ4" t="s">
        <v>1304</v>
      </c>
      <c r="DA4" t="s">
        <v>1304</v>
      </c>
      <c r="DB4" t="s">
        <v>1304</v>
      </c>
      <c r="DC4" t="s">
        <v>1304</v>
      </c>
      <c r="DD4" t="s">
        <v>1304</v>
      </c>
      <c r="DE4" t="s">
        <v>1304</v>
      </c>
      <c r="DF4">
        <v>45068</v>
      </c>
      <c r="DI4">
        <v>45068</v>
      </c>
      <c r="IX4" t="s">
        <v>2996</v>
      </c>
      <c r="MK4" t="s">
        <v>2997</v>
      </c>
      <c r="ML4" t="s">
        <v>2998</v>
      </c>
      <c r="MX4" t="s">
        <v>2999</v>
      </c>
      <c r="NJ4" t="s">
        <v>3000</v>
      </c>
      <c r="NV4" t="s">
        <v>3001</v>
      </c>
      <c r="OH4" t="s">
        <v>3002</v>
      </c>
      <c r="OU4" t="s">
        <v>3003</v>
      </c>
    </row>
    <row r="5" spans="1:443" ht="15.75" customHeight="1" x14ac:dyDescent="0.3">
      <c r="A5">
        <v>1</v>
      </c>
      <c r="B5">
        <v>2</v>
      </c>
      <c r="C5">
        <v>3</v>
      </c>
      <c r="D5">
        <v>4</v>
      </c>
      <c r="E5">
        <v>5</v>
      </c>
      <c r="F5">
        <v>6</v>
      </c>
      <c r="G5">
        <v>7</v>
      </c>
      <c r="H5">
        <v>8</v>
      </c>
      <c r="I5">
        <v>9</v>
      </c>
      <c r="J5">
        <v>10</v>
      </c>
      <c r="K5">
        <v>11</v>
      </c>
      <c r="L5">
        <v>12</v>
      </c>
      <c r="M5">
        <v>13</v>
      </c>
      <c r="N5">
        <v>14</v>
      </c>
      <c r="O5">
        <v>15</v>
      </c>
      <c r="P5">
        <v>16</v>
      </c>
      <c r="Q5">
        <v>17</v>
      </c>
      <c r="R5">
        <v>18</v>
      </c>
      <c r="S5">
        <v>19</v>
      </c>
      <c r="T5">
        <v>20</v>
      </c>
      <c r="U5">
        <v>21</v>
      </c>
      <c r="V5">
        <v>22</v>
      </c>
      <c r="W5">
        <v>23</v>
      </c>
      <c r="X5">
        <v>24</v>
      </c>
      <c r="Y5">
        <v>25</v>
      </c>
      <c r="Z5">
        <v>26</v>
      </c>
      <c r="AA5">
        <v>27</v>
      </c>
      <c r="AB5">
        <v>28</v>
      </c>
      <c r="AC5">
        <v>29</v>
      </c>
      <c r="AD5">
        <v>30</v>
      </c>
      <c r="AE5">
        <v>31</v>
      </c>
      <c r="AF5">
        <v>32</v>
      </c>
      <c r="AG5">
        <v>33</v>
      </c>
      <c r="AH5">
        <v>34</v>
      </c>
      <c r="AI5">
        <v>35</v>
      </c>
      <c r="AJ5">
        <v>36</v>
      </c>
      <c r="AK5">
        <v>37</v>
      </c>
      <c r="AL5">
        <v>38</v>
      </c>
      <c r="AM5">
        <v>39</v>
      </c>
      <c r="AN5">
        <v>40</v>
      </c>
      <c r="AO5">
        <v>41</v>
      </c>
      <c r="AP5">
        <v>42</v>
      </c>
      <c r="AQ5">
        <v>43</v>
      </c>
      <c r="AR5">
        <v>44</v>
      </c>
      <c r="AS5">
        <v>45</v>
      </c>
      <c r="AT5">
        <v>46</v>
      </c>
      <c r="AU5">
        <v>47</v>
      </c>
      <c r="AV5">
        <v>48</v>
      </c>
      <c r="AW5">
        <v>49</v>
      </c>
      <c r="AX5">
        <v>50</v>
      </c>
      <c r="AY5">
        <v>51</v>
      </c>
      <c r="AZ5">
        <v>52</v>
      </c>
      <c r="BA5">
        <v>53</v>
      </c>
      <c r="BB5">
        <v>54</v>
      </c>
      <c r="BC5">
        <v>55</v>
      </c>
      <c r="BD5">
        <v>56</v>
      </c>
      <c r="BE5">
        <v>57</v>
      </c>
      <c r="BF5">
        <v>58</v>
      </c>
      <c r="BG5">
        <v>59</v>
      </c>
      <c r="BH5">
        <v>60</v>
      </c>
      <c r="BI5">
        <v>61</v>
      </c>
      <c r="BJ5">
        <v>62</v>
      </c>
      <c r="BK5">
        <v>63</v>
      </c>
      <c r="BL5">
        <v>64</v>
      </c>
      <c r="BM5">
        <v>65</v>
      </c>
      <c r="BN5">
        <v>66</v>
      </c>
      <c r="BO5">
        <v>67</v>
      </c>
      <c r="BP5">
        <v>68</v>
      </c>
      <c r="BQ5">
        <v>69</v>
      </c>
      <c r="BR5">
        <v>70</v>
      </c>
      <c r="BS5">
        <v>71</v>
      </c>
      <c r="BT5">
        <v>72</v>
      </c>
      <c r="BU5">
        <v>73</v>
      </c>
      <c r="BV5">
        <v>74</v>
      </c>
      <c r="BW5">
        <v>75</v>
      </c>
      <c r="BX5">
        <v>76</v>
      </c>
      <c r="BY5">
        <v>77</v>
      </c>
      <c r="BZ5">
        <v>78</v>
      </c>
      <c r="CA5">
        <v>79</v>
      </c>
      <c r="CB5">
        <v>80</v>
      </c>
      <c r="CC5">
        <v>81</v>
      </c>
      <c r="CD5">
        <v>82</v>
      </c>
      <c r="CE5">
        <v>83</v>
      </c>
      <c r="CF5">
        <v>84</v>
      </c>
      <c r="CG5">
        <v>85</v>
      </c>
      <c r="CH5">
        <v>86</v>
      </c>
      <c r="CI5">
        <v>87</v>
      </c>
      <c r="CJ5">
        <v>88</v>
      </c>
      <c r="CK5">
        <v>89</v>
      </c>
      <c r="CL5">
        <v>90</v>
      </c>
      <c r="CM5">
        <v>91</v>
      </c>
      <c r="CN5">
        <v>92</v>
      </c>
      <c r="CO5">
        <v>93</v>
      </c>
      <c r="CP5">
        <v>94</v>
      </c>
      <c r="CQ5">
        <v>95</v>
      </c>
      <c r="CR5">
        <v>96</v>
      </c>
      <c r="CS5">
        <v>97</v>
      </c>
      <c r="CT5">
        <v>98</v>
      </c>
      <c r="CU5">
        <v>99</v>
      </c>
      <c r="CV5">
        <v>100</v>
      </c>
      <c r="CW5">
        <v>101</v>
      </c>
      <c r="CX5">
        <v>102</v>
      </c>
      <c r="CY5">
        <v>103</v>
      </c>
      <c r="CZ5">
        <v>104</v>
      </c>
      <c r="DA5">
        <v>105</v>
      </c>
      <c r="DB5">
        <v>106</v>
      </c>
      <c r="DC5">
        <v>107</v>
      </c>
      <c r="DD5">
        <v>108</v>
      </c>
      <c r="DE5">
        <v>109</v>
      </c>
      <c r="DF5">
        <v>110</v>
      </c>
      <c r="DG5">
        <v>111</v>
      </c>
      <c r="DH5">
        <v>112</v>
      </c>
      <c r="DI5">
        <v>113</v>
      </c>
      <c r="DJ5">
        <v>114</v>
      </c>
      <c r="DK5">
        <v>115</v>
      </c>
      <c r="DL5">
        <v>116</v>
      </c>
      <c r="DM5">
        <v>117</v>
      </c>
      <c r="DN5">
        <v>118</v>
      </c>
      <c r="DO5">
        <v>119</v>
      </c>
      <c r="DP5">
        <v>120</v>
      </c>
      <c r="DQ5">
        <v>121</v>
      </c>
      <c r="DR5">
        <v>122</v>
      </c>
      <c r="DS5">
        <v>123</v>
      </c>
      <c r="DT5">
        <v>124</v>
      </c>
      <c r="DU5">
        <v>125</v>
      </c>
      <c r="DV5">
        <v>126</v>
      </c>
      <c r="DW5">
        <v>127</v>
      </c>
      <c r="DX5">
        <v>128</v>
      </c>
      <c r="DY5">
        <v>129</v>
      </c>
      <c r="DZ5">
        <v>130</v>
      </c>
      <c r="EA5">
        <v>131</v>
      </c>
      <c r="EB5">
        <v>132</v>
      </c>
      <c r="EC5">
        <v>133</v>
      </c>
      <c r="ED5">
        <v>134</v>
      </c>
      <c r="EE5">
        <v>135</v>
      </c>
      <c r="EF5">
        <v>136</v>
      </c>
      <c r="EG5">
        <v>137</v>
      </c>
      <c r="EH5">
        <v>138</v>
      </c>
      <c r="EI5">
        <v>139</v>
      </c>
      <c r="EJ5">
        <v>140</v>
      </c>
      <c r="EK5">
        <v>141</v>
      </c>
      <c r="EL5">
        <v>142</v>
      </c>
      <c r="EM5">
        <v>143</v>
      </c>
      <c r="EN5">
        <v>144</v>
      </c>
      <c r="EO5">
        <v>145</v>
      </c>
      <c r="EP5">
        <v>146</v>
      </c>
      <c r="EQ5">
        <v>147</v>
      </c>
      <c r="ER5">
        <v>148</v>
      </c>
      <c r="ES5">
        <v>149</v>
      </c>
      <c r="ET5">
        <v>150</v>
      </c>
      <c r="EU5">
        <v>151</v>
      </c>
      <c r="EV5">
        <v>152</v>
      </c>
      <c r="EW5">
        <v>153</v>
      </c>
      <c r="EX5">
        <v>154</v>
      </c>
      <c r="EY5">
        <v>155</v>
      </c>
      <c r="EZ5">
        <v>156</v>
      </c>
      <c r="FA5">
        <v>157</v>
      </c>
      <c r="FB5">
        <v>158</v>
      </c>
      <c r="FC5">
        <v>159</v>
      </c>
      <c r="FD5">
        <v>160</v>
      </c>
      <c r="FE5">
        <v>161</v>
      </c>
      <c r="FF5">
        <v>162</v>
      </c>
      <c r="FG5">
        <v>163</v>
      </c>
      <c r="FH5">
        <v>164</v>
      </c>
      <c r="FI5">
        <v>165</v>
      </c>
      <c r="FJ5">
        <v>166</v>
      </c>
      <c r="FK5">
        <v>167</v>
      </c>
      <c r="FL5">
        <v>168</v>
      </c>
      <c r="FM5">
        <v>169</v>
      </c>
      <c r="FN5">
        <v>170</v>
      </c>
      <c r="FO5">
        <v>171</v>
      </c>
      <c r="FP5">
        <v>172</v>
      </c>
      <c r="FQ5">
        <v>173</v>
      </c>
      <c r="FR5">
        <v>174</v>
      </c>
      <c r="FS5">
        <v>175</v>
      </c>
      <c r="FT5">
        <v>176</v>
      </c>
      <c r="FU5">
        <v>177</v>
      </c>
      <c r="FV5">
        <v>178</v>
      </c>
      <c r="FW5">
        <v>179</v>
      </c>
      <c r="FX5">
        <v>180</v>
      </c>
      <c r="FY5">
        <v>181</v>
      </c>
      <c r="FZ5">
        <v>182</v>
      </c>
      <c r="GA5">
        <v>183</v>
      </c>
      <c r="GB5">
        <v>184</v>
      </c>
      <c r="GC5">
        <v>185</v>
      </c>
      <c r="GD5">
        <v>186</v>
      </c>
      <c r="GE5">
        <v>187</v>
      </c>
      <c r="GF5">
        <v>188</v>
      </c>
      <c r="GG5">
        <v>189</v>
      </c>
      <c r="GH5">
        <v>190</v>
      </c>
      <c r="GI5">
        <v>191</v>
      </c>
      <c r="GJ5">
        <v>192</v>
      </c>
      <c r="GK5">
        <v>193</v>
      </c>
      <c r="GL5">
        <v>194</v>
      </c>
      <c r="GM5">
        <v>195</v>
      </c>
      <c r="GN5">
        <v>196</v>
      </c>
      <c r="GO5">
        <v>197</v>
      </c>
      <c r="GP5">
        <v>198</v>
      </c>
      <c r="GQ5">
        <v>199</v>
      </c>
      <c r="GR5">
        <v>200</v>
      </c>
      <c r="GS5">
        <v>201</v>
      </c>
      <c r="GT5">
        <v>202</v>
      </c>
      <c r="GU5">
        <v>203</v>
      </c>
      <c r="GV5">
        <v>204</v>
      </c>
      <c r="GW5">
        <v>205</v>
      </c>
      <c r="GX5">
        <v>206</v>
      </c>
      <c r="GY5">
        <v>207</v>
      </c>
      <c r="GZ5">
        <v>208</v>
      </c>
      <c r="HA5">
        <v>209</v>
      </c>
      <c r="HB5">
        <v>210</v>
      </c>
      <c r="HC5">
        <v>211</v>
      </c>
      <c r="HD5">
        <v>212</v>
      </c>
      <c r="HE5">
        <v>213</v>
      </c>
      <c r="HF5">
        <v>214</v>
      </c>
      <c r="HG5">
        <v>215</v>
      </c>
      <c r="HH5">
        <v>216</v>
      </c>
      <c r="HI5">
        <v>217</v>
      </c>
      <c r="HJ5">
        <v>218</v>
      </c>
      <c r="HK5">
        <v>219</v>
      </c>
      <c r="HL5">
        <v>220</v>
      </c>
      <c r="HM5">
        <v>221</v>
      </c>
      <c r="HN5">
        <v>222</v>
      </c>
      <c r="HO5">
        <v>223</v>
      </c>
      <c r="HP5">
        <v>224</v>
      </c>
      <c r="HQ5">
        <v>225</v>
      </c>
      <c r="HR5">
        <v>226</v>
      </c>
      <c r="HS5">
        <v>227</v>
      </c>
      <c r="HT5">
        <v>228</v>
      </c>
      <c r="HU5">
        <v>229</v>
      </c>
      <c r="HV5">
        <v>230</v>
      </c>
      <c r="HW5">
        <v>231</v>
      </c>
      <c r="HX5">
        <v>232</v>
      </c>
      <c r="HY5">
        <v>233</v>
      </c>
      <c r="HZ5">
        <v>234</v>
      </c>
      <c r="IA5">
        <v>235</v>
      </c>
      <c r="IB5">
        <v>236</v>
      </c>
      <c r="IC5">
        <v>237</v>
      </c>
      <c r="ID5">
        <v>238</v>
      </c>
      <c r="IE5">
        <v>239</v>
      </c>
      <c r="IF5">
        <v>240</v>
      </c>
      <c r="IG5">
        <v>241</v>
      </c>
      <c r="IH5">
        <v>242</v>
      </c>
      <c r="II5">
        <v>243</v>
      </c>
      <c r="IJ5">
        <v>244</v>
      </c>
      <c r="IK5">
        <v>245</v>
      </c>
      <c r="IL5">
        <v>246</v>
      </c>
      <c r="IM5">
        <v>247</v>
      </c>
      <c r="IN5">
        <v>248</v>
      </c>
      <c r="IO5">
        <v>249</v>
      </c>
      <c r="IP5">
        <v>250</v>
      </c>
      <c r="IQ5">
        <v>251</v>
      </c>
      <c r="IR5">
        <v>252</v>
      </c>
      <c r="IS5">
        <v>253</v>
      </c>
      <c r="IT5">
        <v>254</v>
      </c>
      <c r="IU5">
        <v>255</v>
      </c>
      <c r="IV5">
        <v>256</v>
      </c>
      <c r="IW5">
        <v>257</v>
      </c>
      <c r="IX5">
        <v>258</v>
      </c>
      <c r="IY5">
        <v>259</v>
      </c>
      <c r="IZ5">
        <v>260</v>
      </c>
      <c r="JA5">
        <v>261</v>
      </c>
      <c r="JB5">
        <v>262</v>
      </c>
      <c r="JC5">
        <v>263</v>
      </c>
      <c r="JD5">
        <v>264</v>
      </c>
      <c r="JE5">
        <v>265</v>
      </c>
      <c r="JF5">
        <v>266</v>
      </c>
      <c r="JG5">
        <v>267</v>
      </c>
      <c r="JH5">
        <v>268</v>
      </c>
      <c r="JI5">
        <v>269</v>
      </c>
      <c r="JJ5">
        <v>270</v>
      </c>
      <c r="JK5">
        <v>271</v>
      </c>
      <c r="JL5">
        <v>272</v>
      </c>
      <c r="JM5">
        <v>273</v>
      </c>
      <c r="JN5">
        <v>274</v>
      </c>
      <c r="JO5">
        <v>275</v>
      </c>
      <c r="JP5">
        <v>276</v>
      </c>
      <c r="JQ5">
        <v>277</v>
      </c>
      <c r="JR5">
        <v>278</v>
      </c>
      <c r="JS5">
        <v>279</v>
      </c>
      <c r="JT5">
        <v>280</v>
      </c>
      <c r="JU5">
        <v>281</v>
      </c>
      <c r="JV5">
        <v>282</v>
      </c>
      <c r="JW5">
        <v>283</v>
      </c>
      <c r="JX5">
        <v>284</v>
      </c>
      <c r="JY5">
        <v>285</v>
      </c>
      <c r="JZ5">
        <v>286</v>
      </c>
      <c r="KA5">
        <v>287</v>
      </c>
      <c r="KB5">
        <v>288</v>
      </c>
      <c r="KC5">
        <v>289</v>
      </c>
      <c r="KD5">
        <v>290</v>
      </c>
      <c r="KE5">
        <v>291</v>
      </c>
      <c r="KF5">
        <v>292</v>
      </c>
      <c r="KG5">
        <v>293</v>
      </c>
      <c r="KH5">
        <v>294</v>
      </c>
      <c r="KI5">
        <v>295</v>
      </c>
      <c r="KJ5">
        <v>296</v>
      </c>
      <c r="KK5">
        <v>297</v>
      </c>
      <c r="KL5">
        <v>298</v>
      </c>
      <c r="KM5">
        <v>299</v>
      </c>
      <c r="KN5">
        <v>300</v>
      </c>
      <c r="KO5">
        <v>301</v>
      </c>
      <c r="KP5">
        <v>302</v>
      </c>
      <c r="KQ5">
        <v>303</v>
      </c>
      <c r="KR5">
        <v>304</v>
      </c>
      <c r="KS5">
        <v>305</v>
      </c>
      <c r="KT5">
        <v>306</v>
      </c>
      <c r="KU5">
        <v>307</v>
      </c>
      <c r="KV5">
        <v>308</v>
      </c>
      <c r="KW5">
        <v>309</v>
      </c>
      <c r="KX5">
        <v>310</v>
      </c>
      <c r="KY5">
        <v>311</v>
      </c>
      <c r="KZ5">
        <v>312</v>
      </c>
      <c r="LA5">
        <v>313</v>
      </c>
      <c r="LB5">
        <v>314</v>
      </c>
      <c r="LC5">
        <v>315</v>
      </c>
      <c r="LD5">
        <v>316</v>
      </c>
      <c r="LE5">
        <v>317</v>
      </c>
      <c r="LF5">
        <v>318</v>
      </c>
      <c r="LG5">
        <v>319</v>
      </c>
      <c r="LH5">
        <v>320</v>
      </c>
      <c r="LI5">
        <v>321</v>
      </c>
      <c r="LJ5">
        <v>322</v>
      </c>
      <c r="LK5">
        <v>323</v>
      </c>
      <c r="LL5">
        <v>324</v>
      </c>
      <c r="LM5">
        <v>325</v>
      </c>
      <c r="LN5">
        <v>326</v>
      </c>
      <c r="LO5">
        <v>327</v>
      </c>
      <c r="LP5">
        <v>328</v>
      </c>
      <c r="LQ5">
        <v>329</v>
      </c>
      <c r="LR5">
        <v>330</v>
      </c>
      <c r="LS5">
        <v>331</v>
      </c>
      <c r="LT5">
        <v>332</v>
      </c>
      <c r="LU5">
        <v>333</v>
      </c>
      <c r="LV5">
        <v>334</v>
      </c>
      <c r="LW5">
        <v>335</v>
      </c>
      <c r="LX5">
        <v>336</v>
      </c>
      <c r="LY5">
        <v>337</v>
      </c>
      <c r="LZ5">
        <v>338</v>
      </c>
      <c r="MA5">
        <v>339</v>
      </c>
      <c r="MB5">
        <v>340</v>
      </c>
      <c r="MC5">
        <v>341</v>
      </c>
      <c r="MD5">
        <v>342</v>
      </c>
      <c r="ME5">
        <v>343</v>
      </c>
      <c r="MF5">
        <v>344</v>
      </c>
      <c r="MG5">
        <v>345</v>
      </c>
      <c r="MH5">
        <v>346</v>
      </c>
      <c r="MI5">
        <v>347</v>
      </c>
      <c r="MJ5">
        <v>348</v>
      </c>
      <c r="MK5">
        <v>349</v>
      </c>
      <c r="ML5">
        <v>350</v>
      </c>
      <c r="MM5">
        <v>351</v>
      </c>
      <c r="MN5">
        <v>352</v>
      </c>
      <c r="MO5">
        <v>353</v>
      </c>
      <c r="MP5">
        <v>354</v>
      </c>
      <c r="MQ5">
        <v>355</v>
      </c>
      <c r="MR5">
        <v>356</v>
      </c>
      <c r="MS5">
        <v>357</v>
      </c>
      <c r="MT5">
        <v>358</v>
      </c>
      <c r="MU5">
        <v>359</v>
      </c>
      <c r="MV5">
        <v>360</v>
      </c>
      <c r="MW5">
        <v>361</v>
      </c>
      <c r="MX5">
        <v>362</v>
      </c>
      <c r="MY5">
        <v>363</v>
      </c>
      <c r="MZ5">
        <v>364</v>
      </c>
      <c r="NA5">
        <v>365</v>
      </c>
      <c r="NB5">
        <v>366</v>
      </c>
      <c r="NC5">
        <v>367</v>
      </c>
      <c r="ND5">
        <v>368</v>
      </c>
      <c r="NE5">
        <v>369</v>
      </c>
      <c r="NF5">
        <v>370</v>
      </c>
      <c r="NG5">
        <v>371</v>
      </c>
      <c r="NH5">
        <v>372</v>
      </c>
      <c r="NI5">
        <v>373</v>
      </c>
      <c r="NJ5">
        <v>374</v>
      </c>
      <c r="NK5">
        <v>375</v>
      </c>
      <c r="NL5">
        <v>376</v>
      </c>
      <c r="NM5">
        <v>377</v>
      </c>
      <c r="NN5">
        <v>378</v>
      </c>
      <c r="NO5">
        <v>379</v>
      </c>
      <c r="NP5">
        <v>380</v>
      </c>
      <c r="NQ5">
        <v>381</v>
      </c>
      <c r="NR5">
        <v>382</v>
      </c>
      <c r="NS5">
        <v>383</v>
      </c>
      <c r="NT5">
        <v>384</v>
      </c>
      <c r="NU5">
        <v>385</v>
      </c>
      <c r="NV5">
        <v>386</v>
      </c>
      <c r="NW5">
        <v>387</v>
      </c>
      <c r="NX5">
        <v>388</v>
      </c>
      <c r="NY5">
        <v>389</v>
      </c>
      <c r="NZ5">
        <v>390</v>
      </c>
      <c r="OA5">
        <v>391</v>
      </c>
      <c r="OB5">
        <v>392</v>
      </c>
      <c r="OC5">
        <v>393</v>
      </c>
      <c r="OD5">
        <v>394</v>
      </c>
      <c r="OE5">
        <v>395</v>
      </c>
      <c r="OF5">
        <v>396</v>
      </c>
      <c r="OG5">
        <v>397</v>
      </c>
      <c r="OH5">
        <v>398</v>
      </c>
      <c r="OI5">
        <v>399</v>
      </c>
      <c r="OJ5">
        <v>400</v>
      </c>
      <c r="OK5">
        <v>401</v>
      </c>
      <c r="OL5">
        <v>402</v>
      </c>
      <c r="OM5">
        <v>403</v>
      </c>
      <c r="ON5">
        <v>404</v>
      </c>
      <c r="OO5">
        <v>405</v>
      </c>
      <c r="OP5">
        <v>406</v>
      </c>
      <c r="OQ5">
        <v>407</v>
      </c>
      <c r="OR5">
        <v>408</v>
      </c>
      <c r="OS5">
        <v>409</v>
      </c>
      <c r="OT5">
        <v>410</v>
      </c>
      <c r="OU5">
        <v>411</v>
      </c>
      <c r="OV5">
        <v>412</v>
      </c>
      <c r="OW5">
        <v>413</v>
      </c>
      <c r="OX5">
        <v>414</v>
      </c>
      <c r="OY5">
        <v>415</v>
      </c>
      <c r="OZ5">
        <v>416</v>
      </c>
      <c r="PA5">
        <v>417</v>
      </c>
      <c r="PB5">
        <v>418</v>
      </c>
      <c r="PC5">
        <v>419</v>
      </c>
      <c r="PD5">
        <v>420</v>
      </c>
      <c r="PE5">
        <v>421</v>
      </c>
      <c r="PF5">
        <v>422</v>
      </c>
      <c r="PG5">
        <v>423</v>
      </c>
      <c r="PH5">
        <v>424</v>
      </c>
      <c r="PI5">
        <v>425</v>
      </c>
      <c r="PJ5">
        <v>426</v>
      </c>
      <c r="PK5">
        <v>427</v>
      </c>
      <c r="PL5">
        <v>428</v>
      </c>
      <c r="PM5">
        <v>429</v>
      </c>
      <c r="PN5">
        <v>430</v>
      </c>
      <c r="PO5">
        <v>431</v>
      </c>
      <c r="PP5">
        <v>432</v>
      </c>
      <c r="PQ5">
        <v>433</v>
      </c>
      <c r="PR5">
        <v>434</v>
      </c>
      <c r="PS5">
        <v>435</v>
      </c>
      <c r="PT5">
        <v>436</v>
      </c>
      <c r="PU5">
        <v>437</v>
      </c>
      <c r="PV5">
        <v>438</v>
      </c>
      <c r="PW5">
        <v>439</v>
      </c>
      <c r="PX5">
        <v>440</v>
      </c>
      <c r="PY5">
        <v>441</v>
      </c>
      <c r="PZ5">
        <v>442</v>
      </c>
      <c r="QA5">
        <v>443</v>
      </c>
    </row>
    <row r="6" spans="1:443" ht="15.75" customHeight="1" x14ac:dyDescent="0.3">
      <c r="A6" t="s">
        <v>3004</v>
      </c>
      <c r="B6" t="s">
        <v>3005</v>
      </c>
      <c r="C6" s="63" t="s">
        <v>3006</v>
      </c>
      <c r="D6" s="63" t="s">
        <v>3007</v>
      </c>
      <c r="E6" s="63" t="s">
        <v>3008</v>
      </c>
      <c r="F6" s="63" t="s">
        <v>3009</v>
      </c>
      <c r="G6" s="63" t="s">
        <v>21</v>
      </c>
      <c r="H6" s="63" t="s">
        <v>146</v>
      </c>
      <c r="I6" s="63" t="s">
        <v>150</v>
      </c>
      <c r="J6" s="63" t="s">
        <v>2707</v>
      </c>
      <c r="K6" s="63" t="s">
        <v>3010</v>
      </c>
      <c r="L6" s="63" t="s">
        <v>3011</v>
      </c>
      <c r="M6" s="63" t="s">
        <v>3012</v>
      </c>
      <c r="N6" s="63" t="s">
        <v>3013</v>
      </c>
      <c r="O6" s="63" t="s">
        <v>3014</v>
      </c>
      <c r="P6" s="63" t="s">
        <v>3015</v>
      </c>
      <c r="Q6" s="63" t="s">
        <v>3016</v>
      </c>
      <c r="R6" s="63" t="s">
        <v>3017</v>
      </c>
      <c r="S6" s="64" t="s">
        <v>3018</v>
      </c>
      <c r="T6" s="64" t="s">
        <v>3019</v>
      </c>
      <c r="U6" s="65" t="s">
        <v>3020</v>
      </c>
      <c r="V6" s="65" t="s">
        <v>3021</v>
      </c>
      <c r="W6" s="65" t="s">
        <v>3022</v>
      </c>
      <c r="X6" s="65" t="s">
        <v>3023</v>
      </c>
      <c r="Y6" s="65" t="s">
        <v>3024</v>
      </c>
      <c r="Z6" s="65" t="s">
        <v>3025</v>
      </c>
      <c r="AA6" s="65" t="s">
        <v>3026</v>
      </c>
      <c r="AB6" s="65" t="s">
        <v>3027</v>
      </c>
      <c r="AC6" s="65" t="s">
        <v>3028</v>
      </c>
      <c r="AD6" s="65" t="s">
        <v>3029</v>
      </c>
      <c r="AE6" s="65" t="s">
        <v>3030</v>
      </c>
      <c r="AF6" s="65" t="s">
        <v>3031</v>
      </c>
      <c r="AG6" s="65" t="s">
        <v>3032</v>
      </c>
      <c r="AH6" s="65" t="s">
        <v>3033</v>
      </c>
      <c r="AI6" s="65" t="s">
        <v>3034</v>
      </c>
      <c r="AJ6" s="65" t="s">
        <v>3035</v>
      </c>
      <c r="AK6" s="65" t="s">
        <v>3036</v>
      </c>
      <c r="AL6" s="65" t="s">
        <v>3037</v>
      </c>
      <c r="AM6" s="65" t="s">
        <v>3038</v>
      </c>
      <c r="AN6" s="65" t="s">
        <v>3039</v>
      </c>
      <c r="AO6" s="65" t="s">
        <v>3040</v>
      </c>
      <c r="AP6" s="65" t="s">
        <v>3041</v>
      </c>
      <c r="AQ6" s="65" t="s">
        <v>3042</v>
      </c>
      <c r="AR6" s="65" t="s">
        <v>423</v>
      </c>
      <c r="AS6" s="65" t="s">
        <v>3043</v>
      </c>
      <c r="AT6" s="65" t="s">
        <v>26</v>
      </c>
      <c r="AU6" s="65" t="s">
        <v>512</v>
      </c>
      <c r="AV6" s="65" t="s">
        <v>3044</v>
      </c>
      <c r="AW6" s="65" t="s">
        <v>3045</v>
      </c>
      <c r="AX6" s="65" t="s">
        <v>3046</v>
      </c>
      <c r="AY6" s="65" t="s">
        <v>3047</v>
      </c>
      <c r="AZ6" s="65" t="s">
        <v>3048</v>
      </c>
      <c r="BA6" s="65" t="s">
        <v>3049</v>
      </c>
      <c r="BB6" s="65" t="s">
        <v>3050</v>
      </c>
      <c r="BC6" s="65" t="s">
        <v>3051</v>
      </c>
      <c r="BD6" s="65" t="s">
        <v>3052</v>
      </c>
      <c r="BE6" s="65" t="s">
        <v>3053</v>
      </c>
      <c r="BF6" s="65" t="s">
        <v>3054</v>
      </c>
      <c r="BG6" s="65" t="s">
        <v>3055</v>
      </c>
      <c r="BH6" s="65" t="s">
        <v>2879</v>
      </c>
      <c r="BI6" s="65" t="s">
        <v>3056</v>
      </c>
      <c r="BJ6" s="65" t="s">
        <v>3057</v>
      </c>
      <c r="BK6" s="66" t="s">
        <v>3058</v>
      </c>
      <c r="BL6" s="66" t="s">
        <v>3059</v>
      </c>
      <c r="BM6" s="66" t="s">
        <v>3060</v>
      </c>
      <c r="BN6" s="66" t="s">
        <v>3061</v>
      </c>
      <c r="BO6" s="66" t="s">
        <v>3062</v>
      </c>
      <c r="BP6" s="66" t="s">
        <v>3063</v>
      </c>
      <c r="BQ6" s="66" t="s">
        <v>3064</v>
      </c>
      <c r="BR6" s="66" t="s">
        <v>3065</v>
      </c>
      <c r="BS6" s="66" t="s">
        <v>3066</v>
      </c>
      <c r="BT6" s="66" t="s">
        <v>3067</v>
      </c>
      <c r="BU6" s="66" t="s">
        <v>3068</v>
      </c>
      <c r="BV6" s="66" t="s">
        <v>3069</v>
      </c>
      <c r="BW6" s="67" t="s">
        <v>3070</v>
      </c>
      <c r="BX6" s="67" t="s">
        <v>3071</v>
      </c>
      <c r="BY6" s="67" t="s">
        <v>3072</v>
      </c>
      <c r="BZ6" s="67" t="s">
        <v>3073</v>
      </c>
      <c r="CA6" s="67" t="s">
        <v>3074</v>
      </c>
      <c r="CB6" s="68" t="s">
        <v>3075</v>
      </c>
      <c r="CC6" s="68" t="s">
        <v>3076</v>
      </c>
      <c r="CD6" s="69" t="s">
        <v>3077</v>
      </c>
      <c r="CE6" s="68" t="s">
        <v>3078</v>
      </c>
      <c r="CF6" s="67" t="s">
        <v>3079</v>
      </c>
      <c r="CG6" s="67" t="s">
        <v>3080</v>
      </c>
      <c r="CH6" s="67" t="s">
        <v>3081</v>
      </c>
      <c r="CI6" s="67" t="s">
        <v>3082</v>
      </c>
      <c r="CJ6" s="67" t="s">
        <v>3083</v>
      </c>
      <c r="CK6" s="67" t="s">
        <v>3084</v>
      </c>
      <c r="CL6" s="70" t="s">
        <v>3085</v>
      </c>
      <c r="CM6" s="70" t="s">
        <v>3086</v>
      </c>
      <c r="CN6" s="67" t="s">
        <v>3087</v>
      </c>
      <c r="CO6" s="67" t="s">
        <v>3088</v>
      </c>
      <c r="CP6" s="67" t="s">
        <v>3089</v>
      </c>
      <c r="CQ6" s="70" t="s">
        <v>3090</v>
      </c>
      <c r="CR6" s="67" t="s">
        <v>3091</v>
      </c>
      <c r="CS6" s="71" t="s">
        <v>3092</v>
      </c>
      <c r="CT6" s="71" t="s">
        <v>3093</v>
      </c>
      <c r="CU6" s="71" t="s">
        <v>3094</v>
      </c>
      <c r="CV6" s="71" t="s">
        <v>3095</v>
      </c>
      <c r="CW6" s="71" t="s">
        <v>3096</v>
      </c>
      <c r="CX6" s="71" t="s">
        <v>3097</v>
      </c>
      <c r="CY6" s="71" t="s">
        <v>3098</v>
      </c>
      <c r="CZ6" s="71" t="s">
        <v>3099</v>
      </c>
      <c r="DA6" s="71" t="s">
        <v>3100</v>
      </c>
      <c r="DB6" s="71" t="s">
        <v>3101</v>
      </c>
      <c r="DC6" s="71" t="s">
        <v>3102</v>
      </c>
      <c r="DD6" s="71" t="s">
        <v>3103</v>
      </c>
      <c r="DE6" s="71" t="s">
        <v>3104</v>
      </c>
      <c r="DF6" s="72" t="s">
        <v>3105</v>
      </c>
      <c r="DG6" s="73" t="s">
        <v>3106</v>
      </c>
      <c r="DH6" s="74" t="s">
        <v>3107</v>
      </c>
      <c r="DI6" s="74" t="s">
        <v>3108</v>
      </c>
      <c r="DJ6" s="71" t="s">
        <v>2958</v>
      </c>
      <c r="DK6" s="71" t="s">
        <v>2959</v>
      </c>
      <c r="DL6" s="71" t="s">
        <v>2960</v>
      </c>
      <c r="DM6" s="71" t="s">
        <v>2961</v>
      </c>
      <c r="DN6" s="71" t="s">
        <v>2962</v>
      </c>
      <c r="DO6" s="71" t="s">
        <v>2963</v>
      </c>
      <c r="DP6" s="71" t="s">
        <v>2964</v>
      </c>
      <c r="DQ6" s="71" t="s">
        <v>2965</v>
      </c>
      <c r="DR6" s="71" t="s">
        <v>2966</v>
      </c>
      <c r="DS6" s="71" t="s">
        <v>2967</v>
      </c>
      <c r="DT6" s="71" t="s">
        <v>2968</v>
      </c>
      <c r="DU6" s="71" t="s">
        <v>2969</v>
      </c>
      <c r="DV6" s="74" t="s">
        <v>3109</v>
      </c>
      <c r="DW6" s="71" t="s">
        <v>2976</v>
      </c>
      <c r="DX6" s="71" t="s">
        <v>2977</v>
      </c>
      <c r="DY6" s="71" t="s">
        <v>2978</v>
      </c>
      <c r="DZ6" s="71" t="s">
        <v>2979</v>
      </c>
      <c r="EA6" s="71" t="s">
        <v>2980</v>
      </c>
      <c r="EB6" s="71" t="s">
        <v>2981</v>
      </c>
      <c r="EC6" s="71" t="s">
        <v>2982</v>
      </c>
      <c r="ED6" s="71" t="s">
        <v>2983</v>
      </c>
      <c r="EE6" s="71" t="s">
        <v>2984</v>
      </c>
      <c r="EF6" s="71" t="s">
        <v>2985</v>
      </c>
      <c r="EG6" s="71" t="s">
        <v>2986</v>
      </c>
      <c r="EH6" s="71" t="s">
        <v>2987</v>
      </c>
      <c r="EI6" s="71" t="s">
        <v>3110</v>
      </c>
      <c r="EJ6" s="74" t="s">
        <v>3111</v>
      </c>
      <c r="EK6" s="71" t="s">
        <v>3112</v>
      </c>
      <c r="EL6" s="71" t="s">
        <v>3113</v>
      </c>
      <c r="EM6" s="71" t="s">
        <v>3114</v>
      </c>
      <c r="EN6" s="71" t="s">
        <v>3115</v>
      </c>
      <c r="EO6" s="71" t="s">
        <v>3116</v>
      </c>
      <c r="EP6" s="71" t="s">
        <v>3117</v>
      </c>
      <c r="EQ6" s="71" t="s">
        <v>3118</v>
      </c>
      <c r="ER6" s="71" t="s">
        <v>3119</v>
      </c>
      <c r="ES6" s="71" t="s">
        <v>3120</v>
      </c>
      <c r="ET6" s="71" t="s">
        <v>3121</v>
      </c>
      <c r="EU6" s="71" t="s">
        <v>3122</v>
      </c>
      <c r="EV6" s="71" t="s">
        <v>3123</v>
      </c>
      <c r="EW6" s="71" t="s">
        <v>3124</v>
      </c>
      <c r="EX6" s="71" t="s">
        <v>3125</v>
      </c>
      <c r="EY6" s="71" t="s">
        <v>3126</v>
      </c>
      <c r="EZ6" s="71" t="s">
        <v>3127</v>
      </c>
      <c r="FA6" s="71" t="s">
        <v>3128</v>
      </c>
      <c r="FB6" s="71" t="s">
        <v>3129</v>
      </c>
      <c r="FC6" s="71" t="s">
        <v>3130</v>
      </c>
      <c r="FD6" s="71" t="s">
        <v>3131</v>
      </c>
      <c r="FE6" s="71" t="s">
        <v>3132</v>
      </c>
      <c r="FF6" s="71" t="s">
        <v>3133</v>
      </c>
      <c r="FG6" s="71" t="s">
        <v>3134</v>
      </c>
      <c r="FH6" s="71" t="s">
        <v>3135</v>
      </c>
      <c r="FI6" s="71" t="s">
        <v>3136</v>
      </c>
      <c r="FJ6" s="71" t="s">
        <v>3137</v>
      </c>
      <c r="FK6" s="71" t="s">
        <v>3138</v>
      </c>
      <c r="FL6" s="71" t="s">
        <v>3139</v>
      </c>
      <c r="FM6" s="71" t="s">
        <v>3140</v>
      </c>
      <c r="FN6" s="71" t="s">
        <v>3141</v>
      </c>
      <c r="FO6" s="71" t="s">
        <v>3142</v>
      </c>
      <c r="FP6" s="71" t="s">
        <v>3143</v>
      </c>
      <c r="FQ6" s="71" t="s">
        <v>3144</v>
      </c>
      <c r="FR6" s="71" t="s">
        <v>3145</v>
      </c>
      <c r="FS6" s="71" t="s">
        <v>3146</v>
      </c>
      <c r="FT6" s="71" t="s">
        <v>3147</v>
      </c>
      <c r="FU6" s="75" t="s">
        <v>3148</v>
      </c>
      <c r="FV6" s="71" t="s">
        <v>3149</v>
      </c>
      <c r="FW6" s="71" t="s">
        <v>3150</v>
      </c>
      <c r="FX6" s="71" t="s">
        <v>3151</v>
      </c>
      <c r="FY6" s="71" t="s">
        <v>3152</v>
      </c>
      <c r="FZ6" s="71" t="s">
        <v>3153</v>
      </c>
      <c r="GA6" s="71" t="s">
        <v>3154</v>
      </c>
      <c r="GB6" s="71" t="s">
        <v>3155</v>
      </c>
      <c r="GC6" s="71" t="s">
        <v>3156</v>
      </c>
      <c r="GD6" s="71" t="s">
        <v>3157</v>
      </c>
      <c r="GE6" s="71" t="s">
        <v>3158</v>
      </c>
      <c r="GF6" s="71" t="s">
        <v>3159</v>
      </c>
      <c r="GG6" s="71" t="s">
        <v>3160</v>
      </c>
      <c r="GH6" s="75" t="s">
        <v>3161</v>
      </c>
      <c r="GI6" s="71" t="s">
        <v>3162</v>
      </c>
      <c r="GJ6" s="71" t="s">
        <v>3163</v>
      </c>
      <c r="GK6" s="71" t="s">
        <v>3164</v>
      </c>
      <c r="GL6" s="71" t="s">
        <v>3165</v>
      </c>
      <c r="GM6" s="71" t="s">
        <v>3166</v>
      </c>
      <c r="GN6" s="71" t="s">
        <v>3167</v>
      </c>
      <c r="GO6" s="71" t="s">
        <v>3168</v>
      </c>
      <c r="GP6" s="71" t="s">
        <v>3169</v>
      </c>
      <c r="GQ6" s="71" t="s">
        <v>3170</v>
      </c>
      <c r="GR6" s="71" t="s">
        <v>3171</v>
      </c>
      <c r="GS6" s="71" t="s">
        <v>3172</v>
      </c>
      <c r="GT6" s="71" t="s">
        <v>3173</v>
      </c>
      <c r="GU6" s="76" t="s">
        <v>3174</v>
      </c>
      <c r="GV6" s="71" t="s">
        <v>3175</v>
      </c>
      <c r="GW6" s="71" t="s">
        <v>3176</v>
      </c>
      <c r="GX6" s="71" t="s">
        <v>3177</v>
      </c>
      <c r="GY6" s="71" t="s">
        <v>3178</v>
      </c>
      <c r="GZ6" s="71" t="s">
        <v>3179</v>
      </c>
      <c r="HA6" s="71" t="s">
        <v>3180</v>
      </c>
      <c r="HB6" s="71" t="s">
        <v>3181</v>
      </c>
      <c r="HC6" s="71" t="s">
        <v>3182</v>
      </c>
      <c r="HD6" s="71" t="s">
        <v>3183</v>
      </c>
      <c r="HE6" s="71" t="s">
        <v>3184</v>
      </c>
      <c r="HF6" s="71" t="s">
        <v>3185</v>
      </c>
      <c r="HG6" s="71" t="s">
        <v>3186</v>
      </c>
      <c r="HH6" s="76" t="s">
        <v>3187</v>
      </c>
      <c r="HI6" s="71" t="s">
        <v>3188</v>
      </c>
      <c r="HJ6" s="71" t="s">
        <v>3189</v>
      </c>
      <c r="HK6" s="71" t="s">
        <v>3190</v>
      </c>
      <c r="HL6" s="71" t="s">
        <v>3191</v>
      </c>
      <c r="HM6" s="71" t="s">
        <v>3192</v>
      </c>
      <c r="HN6" s="71" t="s">
        <v>3193</v>
      </c>
      <c r="HO6" s="71" t="s">
        <v>3194</v>
      </c>
      <c r="HP6" s="71" t="s">
        <v>3195</v>
      </c>
      <c r="HQ6" s="71" t="s">
        <v>3196</v>
      </c>
      <c r="HR6" s="71" t="s">
        <v>3197</v>
      </c>
      <c r="HS6" s="71" t="s">
        <v>3198</v>
      </c>
      <c r="HT6" s="71" t="s">
        <v>3199</v>
      </c>
      <c r="HU6" s="75" t="s">
        <v>2974</v>
      </c>
      <c r="HV6" s="71" t="s">
        <v>3200</v>
      </c>
      <c r="HW6" s="71" t="s">
        <v>3201</v>
      </c>
      <c r="HX6" s="71" t="s">
        <v>3202</v>
      </c>
      <c r="HY6" s="71" t="s">
        <v>3203</v>
      </c>
      <c r="HZ6" s="71" t="s">
        <v>3204</v>
      </c>
      <c r="IA6" s="71" t="s">
        <v>3205</v>
      </c>
      <c r="IB6" s="71" t="s">
        <v>3206</v>
      </c>
      <c r="IC6" s="71" t="s">
        <v>3207</v>
      </c>
      <c r="ID6" s="71" t="s">
        <v>3208</v>
      </c>
      <c r="IE6" s="71" t="s">
        <v>3209</v>
      </c>
      <c r="IF6" s="71" t="s">
        <v>3210</v>
      </c>
      <c r="IG6" s="71" t="s">
        <v>3211</v>
      </c>
      <c r="IH6" s="75" t="s">
        <v>2975</v>
      </c>
      <c r="II6" s="77" t="s">
        <v>3212</v>
      </c>
      <c r="IJ6" s="71" t="s">
        <v>3213</v>
      </c>
      <c r="IK6" s="71" t="s">
        <v>3214</v>
      </c>
      <c r="IL6" s="71" t="s">
        <v>3215</v>
      </c>
      <c r="IM6" s="71" t="s">
        <v>3216</v>
      </c>
      <c r="IN6" s="71" t="s">
        <v>3217</v>
      </c>
      <c r="IO6" s="71" t="s">
        <v>3218</v>
      </c>
      <c r="IP6" s="71" t="s">
        <v>3219</v>
      </c>
      <c r="IQ6" s="71" t="s">
        <v>3220</v>
      </c>
      <c r="IR6" s="71" t="s">
        <v>3221</v>
      </c>
      <c r="IS6" s="71" t="s">
        <v>3222</v>
      </c>
      <c r="IT6" s="71" t="s">
        <v>3223</v>
      </c>
      <c r="IU6" s="71" t="s">
        <v>3224</v>
      </c>
      <c r="IV6" s="71" t="s">
        <v>3225</v>
      </c>
      <c r="IW6" s="71" t="s">
        <v>3226</v>
      </c>
      <c r="IX6" s="78" t="s">
        <v>3227</v>
      </c>
      <c r="IY6" s="78" t="s">
        <v>3228</v>
      </c>
      <c r="IZ6" s="78" t="s">
        <v>3229</v>
      </c>
      <c r="JA6" s="78" t="s">
        <v>3230</v>
      </c>
      <c r="JB6" s="78" t="s">
        <v>3231</v>
      </c>
      <c r="JC6" s="78" t="s">
        <v>3232</v>
      </c>
      <c r="JD6" s="78" t="s">
        <v>3233</v>
      </c>
      <c r="JE6" s="78" t="s">
        <v>3234</v>
      </c>
      <c r="JF6" s="78" t="s">
        <v>3235</v>
      </c>
      <c r="JG6" s="78" t="s">
        <v>3236</v>
      </c>
      <c r="JH6" s="78" t="s">
        <v>3237</v>
      </c>
      <c r="JI6" s="78" t="s">
        <v>3238</v>
      </c>
      <c r="JJ6" s="78" t="s">
        <v>3239</v>
      </c>
      <c r="JK6" s="78" t="s">
        <v>3240</v>
      </c>
      <c r="JL6" s="78" t="s">
        <v>3241</v>
      </c>
      <c r="JM6" s="78" t="s">
        <v>3242</v>
      </c>
      <c r="JN6" s="78" t="s">
        <v>3243</v>
      </c>
      <c r="JO6" s="78" t="s">
        <v>3244</v>
      </c>
      <c r="JP6" s="78" t="s">
        <v>3245</v>
      </c>
      <c r="JQ6" s="78" t="s">
        <v>3246</v>
      </c>
      <c r="JR6" s="78" t="s">
        <v>3247</v>
      </c>
      <c r="JS6" s="78" t="s">
        <v>3248</v>
      </c>
      <c r="JT6" s="78" t="s">
        <v>3249</v>
      </c>
      <c r="JU6" s="78" t="s">
        <v>3250</v>
      </c>
      <c r="JV6" s="78" t="s">
        <v>3251</v>
      </c>
      <c r="JW6" s="78" t="s">
        <v>3252</v>
      </c>
      <c r="JX6" s="78" t="s">
        <v>3253</v>
      </c>
      <c r="JY6" s="78" t="s">
        <v>3254</v>
      </c>
      <c r="JZ6" s="78" t="s">
        <v>3255</v>
      </c>
      <c r="KA6" s="78" t="s">
        <v>3256</v>
      </c>
      <c r="KB6" s="78" t="s">
        <v>3257</v>
      </c>
      <c r="KC6" s="78" t="s">
        <v>3258</v>
      </c>
      <c r="KD6" s="78" t="s">
        <v>3259</v>
      </c>
      <c r="KE6" s="78" t="s">
        <v>3260</v>
      </c>
      <c r="KF6" s="78" t="s">
        <v>3261</v>
      </c>
      <c r="KG6" s="78" t="s">
        <v>3262</v>
      </c>
      <c r="KH6" s="78" t="s">
        <v>3263</v>
      </c>
      <c r="KI6" s="78" t="s">
        <v>3264</v>
      </c>
      <c r="KJ6" s="79" t="s">
        <v>3265</v>
      </c>
      <c r="KK6" s="78" t="s">
        <v>3266</v>
      </c>
      <c r="KL6" s="78" t="s">
        <v>3267</v>
      </c>
      <c r="KM6" s="78" t="s">
        <v>3268</v>
      </c>
      <c r="KN6" s="78" t="s">
        <v>3269</v>
      </c>
      <c r="KO6" s="78" t="s">
        <v>3270</v>
      </c>
      <c r="KP6" s="78" t="s">
        <v>3271</v>
      </c>
      <c r="KQ6" s="78" t="s">
        <v>3272</v>
      </c>
      <c r="KR6" s="78" t="s">
        <v>3273</v>
      </c>
      <c r="KS6" s="78" t="s">
        <v>3274</v>
      </c>
      <c r="KT6" s="78" t="s">
        <v>3275</v>
      </c>
      <c r="KU6" s="79" t="s">
        <v>3276</v>
      </c>
      <c r="KV6" s="78" t="s">
        <v>3277</v>
      </c>
      <c r="KW6" s="78" t="s">
        <v>3278</v>
      </c>
      <c r="KX6" s="78" t="s">
        <v>3279</v>
      </c>
      <c r="KY6" s="78" t="s">
        <v>3280</v>
      </c>
      <c r="KZ6" s="78" t="s">
        <v>3281</v>
      </c>
      <c r="LA6" s="78" t="s">
        <v>3282</v>
      </c>
      <c r="LB6" s="78" t="s">
        <v>3283</v>
      </c>
      <c r="LC6" s="78" t="s">
        <v>3284</v>
      </c>
      <c r="LD6" s="78" t="s">
        <v>3285</v>
      </c>
      <c r="LE6" s="78" t="s">
        <v>3286</v>
      </c>
      <c r="LF6" s="78" t="s">
        <v>3287</v>
      </c>
      <c r="LG6" s="78" t="s">
        <v>3288</v>
      </c>
      <c r="LH6" s="78" t="s">
        <v>3289</v>
      </c>
      <c r="LI6" s="78" t="s">
        <v>3290</v>
      </c>
      <c r="LJ6" s="78" t="s">
        <v>3291</v>
      </c>
      <c r="LK6" s="78" t="s">
        <v>3292</v>
      </c>
      <c r="LL6" s="78" t="s">
        <v>3293</v>
      </c>
      <c r="LM6" s="78" t="s">
        <v>3294</v>
      </c>
      <c r="LN6" s="78" t="s">
        <v>3295</v>
      </c>
      <c r="LO6" s="78" t="s">
        <v>3296</v>
      </c>
      <c r="LP6" s="78" t="s">
        <v>3297</v>
      </c>
      <c r="LQ6" s="80" t="s">
        <v>3298</v>
      </c>
      <c r="LR6" s="80" t="s">
        <v>3299</v>
      </c>
      <c r="LS6" s="80" t="s">
        <v>3300</v>
      </c>
      <c r="LT6" s="80" t="s">
        <v>3301</v>
      </c>
      <c r="LU6" s="80" t="s">
        <v>3302</v>
      </c>
      <c r="LV6" s="70" t="s">
        <v>3303</v>
      </c>
      <c r="LW6" s="70" t="s">
        <v>3304</v>
      </c>
      <c r="LX6" s="70" t="s">
        <v>3305</v>
      </c>
      <c r="LY6" s="70" t="s">
        <v>3306</v>
      </c>
      <c r="LZ6" s="70" t="s">
        <v>3307</v>
      </c>
      <c r="MA6" s="70" t="s">
        <v>3308</v>
      </c>
      <c r="MB6" s="70" t="s">
        <v>3309</v>
      </c>
      <c r="MC6" s="70" t="s">
        <v>3310</v>
      </c>
      <c r="MD6" s="70" t="s">
        <v>3311</v>
      </c>
      <c r="ME6" s="70" t="s">
        <v>3312</v>
      </c>
      <c r="MF6" s="70" t="s">
        <v>3313</v>
      </c>
      <c r="MG6" s="70" t="s">
        <v>3314</v>
      </c>
      <c r="MH6" s="70" t="s">
        <v>3315</v>
      </c>
      <c r="MI6" s="70" t="s">
        <v>3316</v>
      </c>
      <c r="MJ6" s="70" t="s">
        <v>3317</v>
      </c>
      <c r="MK6" s="76" t="s">
        <v>3318</v>
      </c>
      <c r="ML6" s="76" t="s">
        <v>3319</v>
      </c>
      <c r="MM6" s="76" t="s">
        <v>3320</v>
      </c>
      <c r="MN6" s="76" t="s">
        <v>3321</v>
      </c>
      <c r="MO6" s="76" t="s">
        <v>3322</v>
      </c>
      <c r="MP6" s="76" t="s">
        <v>3323</v>
      </c>
      <c r="MQ6" s="76" t="s">
        <v>3324</v>
      </c>
      <c r="MR6" s="76" t="s">
        <v>3325</v>
      </c>
      <c r="MS6" s="76" t="s">
        <v>3326</v>
      </c>
      <c r="MT6" s="76" t="s">
        <v>3327</v>
      </c>
      <c r="MU6" s="76" t="s">
        <v>3328</v>
      </c>
      <c r="MV6" s="76" t="s">
        <v>3329</v>
      </c>
      <c r="MW6" s="76" t="s">
        <v>3330</v>
      </c>
      <c r="MX6" s="76" t="s">
        <v>3331</v>
      </c>
      <c r="MY6" s="76" t="s">
        <v>3332</v>
      </c>
      <c r="MZ6" s="76" t="s">
        <v>3333</v>
      </c>
      <c r="NA6" s="76" t="s">
        <v>3334</v>
      </c>
      <c r="NB6" s="76" t="s">
        <v>3335</v>
      </c>
      <c r="NC6" s="76" t="s">
        <v>3336</v>
      </c>
      <c r="ND6" s="76" t="s">
        <v>3337</v>
      </c>
      <c r="NE6" s="76" t="s">
        <v>3338</v>
      </c>
      <c r="NF6" s="76" t="s">
        <v>3339</v>
      </c>
      <c r="NG6" s="76" t="s">
        <v>3340</v>
      </c>
      <c r="NH6" s="76" t="s">
        <v>3341</v>
      </c>
      <c r="NI6" s="76" t="s">
        <v>3342</v>
      </c>
      <c r="NJ6" s="76" t="s">
        <v>3343</v>
      </c>
      <c r="NK6" s="76" t="s">
        <v>3344</v>
      </c>
      <c r="NL6" s="76" t="s">
        <v>3345</v>
      </c>
      <c r="NM6" s="76" t="s">
        <v>3346</v>
      </c>
      <c r="NN6" s="76" t="s">
        <v>3347</v>
      </c>
      <c r="NO6" s="76" t="s">
        <v>3348</v>
      </c>
      <c r="NP6" s="76" t="s">
        <v>3349</v>
      </c>
      <c r="NQ6" s="76" t="s">
        <v>3350</v>
      </c>
      <c r="NR6" s="76" t="s">
        <v>3351</v>
      </c>
      <c r="NS6" s="76" t="s">
        <v>3352</v>
      </c>
      <c r="NT6" s="76" t="s">
        <v>3353</v>
      </c>
      <c r="NU6" s="76" t="s">
        <v>3354</v>
      </c>
      <c r="NV6" s="76" t="s">
        <v>3355</v>
      </c>
      <c r="NW6" s="76" t="s">
        <v>3356</v>
      </c>
      <c r="NX6" s="76" t="s">
        <v>3357</v>
      </c>
      <c r="NY6" s="76" t="s">
        <v>3358</v>
      </c>
      <c r="NZ6" s="76" t="s">
        <v>3359</v>
      </c>
      <c r="OA6" s="76" t="s">
        <v>3360</v>
      </c>
      <c r="OB6" s="76" t="s">
        <v>3361</v>
      </c>
      <c r="OC6" s="76" t="s">
        <v>3362</v>
      </c>
      <c r="OD6" s="76" t="s">
        <v>3363</v>
      </c>
      <c r="OE6" s="76" t="s">
        <v>3364</v>
      </c>
      <c r="OF6" s="76" t="s">
        <v>3365</v>
      </c>
      <c r="OG6" s="76" t="s">
        <v>3366</v>
      </c>
      <c r="OH6" s="76" t="s">
        <v>3367</v>
      </c>
      <c r="OI6" s="76" t="s">
        <v>3368</v>
      </c>
      <c r="OJ6" s="76" t="s">
        <v>3369</v>
      </c>
      <c r="OK6" s="76" t="s">
        <v>3370</v>
      </c>
      <c r="OL6" s="76" t="s">
        <v>3371</v>
      </c>
      <c r="OM6" s="76" t="s">
        <v>3372</v>
      </c>
      <c r="ON6" s="76" t="s">
        <v>3373</v>
      </c>
      <c r="OO6" s="76" t="s">
        <v>3374</v>
      </c>
      <c r="OP6" s="76" t="s">
        <v>3375</v>
      </c>
      <c r="OQ6" s="76" t="s">
        <v>3376</v>
      </c>
      <c r="OR6" s="76" t="s">
        <v>3377</v>
      </c>
      <c r="OS6" s="76" t="s">
        <v>3378</v>
      </c>
      <c r="OT6" s="81" t="s">
        <v>3379</v>
      </c>
      <c r="OU6" t="s">
        <v>3004</v>
      </c>
      <c r="OV6" t="s">
        <v>3380</v>
      </c>
      <c r="OW6" s="71" t="s">
        <v>3381</v>
      </c>
      <c r="OX6" s="71" t="s">
        <v>3382</v>
      </c>
      <c r="OY6" s="71" t="s">
        <v>3383</v>
      </c>
      <c r="OZ6" s="71" t="s">
        <v>3384</v>
      </c>
      <c r="PA6" s="71" t="s">
        <v>3385</v>
      </c>
      <c r="PB6" s="71" t="s">
        <v>3386</v>
      </c>
      <c r="PC6" s="71" t="s">
        <v>3387</v>
      </c>
      <c r="PD6" s="71" t="s">
        <v>3388</v>
      </c>
      <c r="PE6" s="71" t="s">
        <v>3389</v>
      </c>
      <c r="PF6" s="71" t="s">
        <v>3390</v>
      </c>
      <c r="PG6" s="71" t="s">
        <v>3391</v>
      </c>
      <c r="PH6" s="71" t="s">
        <v>3392</v>
      </c>
      <c r="PI6" s="75" t="s">
        <v>3393</v>
      </c>
      <c r="PJ6" s="71" t="s">
        <v>3394</v>
      </c>
      <c r="PK6" s="71" t="s">
        <v>3395</v>
      </c>
      <c r="PL6" s="71" t="s">
        <v>3396</v>
      </c>
      <c r="PM6" s="71" t="s">
        <v>3397</v>
      </c>
      <c r="PN6" s="71" t="s">
        <v>3398</v>
      </c>
      <c r="PO6" s="71" t="s">
        <v>3399</v>
      </c>
      <c r="PP6" s="71" t="s">
        <v>3400</v>
      </c>
      <c r="PQ6" s="71" t="s">
        <v>3401</v>
      </c>
      <c r="PR6" s="71" t="s">
        <v>3402</v>
      </c>
      <c r="PS6" s="71" t="s">
        <v>3403</v>
      </c>
      <c r="PT6" s="71" t="s">
        <v>3404</v>
      </c>
      <c r="PU6" s="71" t="s">
        <v>3405</v>
      </c>
      <c r="PV6" s="75" t="s">
        <v>3406</v>
      </c>
      <c r="PW6" s="80" t="s">
        <v>3407</v>
      </c>
      <c r="PX6" s="80" t="s">
        <v>3408</v>
      </c>
      <c r="PY6" s="71" t="s">
        <v>3409</v>
      </c>
    </row>
    <row r="7" spans="1:443" ht="15.75" customHeight="1" x14ac:dyDescent="0.3">
      <c r="A7" t="s">
        <v>3410</v>
      </c>
      <c r="B7">
        <v>7867</v>
      </c>
      <c r="C7" t="s">
        <v>3411</v>
      </c>
      <c r="D7" s="82">
        <v>2020110010190</v>
      </c>
      <c r="E7" t="s">
        <v>3412</v>
      </c>
      <c r="F7" t="s">
        <v>3413</v>
      </c>
      <c r="G7" t="s">
        <v>3414</v>
      </c>
      <c r="H7" t="s">
        <v>3415</v>
      </c>
      <c r="I7" t="s">
        <v>3416</v>
      </c>
      <c r="J7" t="s">
        <v>3417</v>
      </c>
      <c r="K7" t="s">
        <v>3418</v>
      </c>
      <c r="L7" t="s">
        <v>2298</v>
      </c>
      <c r="M7" t="s">
        <v>3419</v>
      </c>
      <c r="N7" t="s">
        <v>3418</v>
      </c>
      <c r="O7" t="s">
        <v>2298</v>
      </c>
      <c r="P7" t="s">
        <v>3419</v>
      </c>
      <c r="Q7" t="s">
        <v>3420</v>
      </c>
      <c r="R7" t="s">
        <v>3421</v>
      </c>
      <c r="S7" t="s">
        <v>3422</v>
      </c>
      <c r="T7" t="s">
        <v>3423</v>
      </c>
      <c r="Z7" t="s">
        <v>3424</v>
      </c>
      <c r="AA7" t="s">
        <v>3425</v>
      </c>
      <c r="AC7" t="s">
        <v>3422</v>
      </c>
      <c r="AG7" t="s">
        <v>1740</v>
      </c>
      <c r="AH7" t="s">
        <v>3426</v>
      </c>
      <c r="AI7" t="s">
        <v>3427</v>
      </c>
      <c r="AJ7" t="s">
        <v>3428</v>
      </c>
      <c r="AK7" s="83">
        <v>44055</v>
      </c>
      <c r="AL7">
        <v>2</v>
      </c>
      <c r="AM7">
        <v>2024</v>
      </c>
      <c r="AN7" t="s">
        <v>3429</v>
      </c>
      <c r="AO7" t="s">
        <v>3430</v>
      </c>
      <c r="AP7">
        <v>2020</v>
      </c>
      <c r="AQ7">
        <v>2024</v>
      </c>
      <c r="AR7" t="s">
        <v>41</v>
      </c>
      <c r="AS7" t="s">
        <v>541</v>
      </c>
      <c r="AT7" t="s">
        <v>42</v>
      </c>
      <c r="AU7" t="s">
        <v>912</v>
      </c>
      <c r="AV7" t="s">
        <v>3431</v>
      </c>
      <c r="AW7" t="s">
        <v>3431</v>
      </c>
      <c r="AX7" t="s">
        <v>3431</v>
      </c>
      <c r="AY7">
        <v>1</v>
      </c>
      <c r="BB7" t="s">
        <v>3432</v>
      </c>
      <c r="BC7" t="s">
        <v>3433</v>
      </c>
      <c r="BD7" t="s">
        <v>3434</v>
      </c>
      <c r="BE7" t="s">
        <v>3435</v>
      </c>
      <c r="BF7" s="84" t="s">
        <v>3436</v>
      </c>
      <c r="BG7">
        <v>2</v>
      </c>
      <c r="BH7" s="83">
        <v>45204</v>
      </c>
      <c r="BI7" t="s">
        <v>3437</v>
      </c>
      <c r="BJ7" t="s">
        <v>3047</v>
      </c>
      <c r="BK7">
        <v>100</v>
      </c>
      <c r="BL7">
        <v>10</v>
      </c>
      <c r="BM7">
        <v>30</v>
      </c>
      <c r="BN7">
        <v>70</v>
      </c>
      <c r="BO7">
        <v>90</v>
      </c>
      <c r="BP7">
        <v>100</v>
      </c>
      <c r="BQ7">
        <v>7662855497</v>
      </c>
      <c r="BR7">
        <v>829432495</v>
      </c>
      <c r="BS7">
        <v>1817381049</v>
      </c>
      <c r="BT7">
        <v>1684836216</v>
      </c>
      <c r="BU7">
        <v>1784006737</v>
      </c>
      <c r="BV7">
        <v>1547199000</v>
      </c>
      <c r="BW7">
        <v>10</v>
      </c>
      <c r="BX7">
        <v>30</v>
      </c>
      <c r="BY7">
        <v>70</v>
      </c>
      <c r="BZ7">
        <v>90</v>
      </c>
      <c r="CA7">
        <v>100</v>
      </c>
      <c r="CB7">
        <v>20.249999999999996</v>
      </c>
      <c r="CC7">
        <v>40</v>
      </c>
      <c r="CD7">
        <v>20</v>
      </c>
      <c r="CE7">
        <v>10</v>
      </c>
      <c r="CF7">
        <v>829432495</v>
      </c>
      <c r="CG7">
        <v>818590265</v>
      </c>
      <c r="CH7">
        <v>1817381049</v>
      </c>
      <c r="CI7">
        <v>1790836555</v>
      </c>
      <c r="CJ7">
        <v>1684836216</v>
      </c>
      <c r="CK7">
        <v>1638945993</v>
      </c>
      <c r="CL7">
        <v>1784006737</v>
      </c>
      <c r="CM7">
        <v>1269625420</v>
      </c>
      <c r="CN7">
        <v>9.75</v>
      </c>
      <c r="CO7">
        <v>29.999999999999996</v>
      </c>
      <c r="CP7">
        <v>70</v>
      </c>
      <c r="CQ7">
        <v>90</v>
      </c>
      <c r="CR7">
        <v>90</v>
      </c>
      <c r="CS7" t="s">
        <v>48</v>
      </c>
      <c r="CT7">
        <v>0</v>
      </c>
      <c r="CU7">
        <v>1</v>
      </c>
      <c r="CV7">
        <v>3</v>
      </c>
      <c r="CW7">
        <v>3.5</v>
      </c>
      <c r="CX7">
        <v>2.5</v>
      </c>
      <c r="CY7">
        <v>0</v>
      </c>
      <c r="CZ7">
        <v>0</v>
      </c>
      <c r="DA7">
        <v>0</v>
      </c>
      <c r="DB7">
        <v>0</v>
      </c>
      <c r="DC7">
        <v>0</v>
      </c>
      <c r="DD7">
        <v>0</v>
      </c>
      <c r="DE7">
        <v>0</v>
      </c>
      <c r="DF7">
        <v>100</v>
      </c>
      <c r="DG7">
        <v>100</v>
      </c>
      <c r="DH7">
        <v>10</v>
      </c>
      <c r="DI7">
        <v>10</v>
      </c>
      <c r="DJ7">
        <v>0</v>
      </c>
      <c r="DK7">
        <v>20</v>
      </c>
      <c r="DL7">
        <v>60</v>
      </c>
      <c r="DM7">
        <v>70</v>
      </c>
      <c r="DN7">
        <v>50</v>
      </c>
      <c r="DO7">
        <v>0</v>
      </c>
      <c r="DP7">
        <v>0</v>
      </c>
      <c r="DQ7">
        <v>0</v>
      </c>
      <c r="DR7">
        <v>0</v>
      </c>
      <c r="DS7">
        <v>0</v>
      </c>
      <c r="DT7">
        <v>0</v>
      </c>
      <c r="DU7">
        <v>0</v>
      </c>
      <c r="DV7">
        <v>200</v>
      </c>
      <c r="DW7">
        <v>0</v>
      </c>
      <c r="DX7">
        <v>0</v>
      </c>
      <c r="DY7">
        <v>0</v>
      </c>
      <c r="DZ7">
        <v>0</v>
      </c>
      <c r="EA7">
        <v>0</v>
      </c>
      <c r="EB7">
        <v>0</v>
      </c>
      <c r="EC7">
        <v>0</v>
      </c>
      <c r="ED7">
        <v>0</v>
      </c>
      <c r="EE7">
        <v>0</v>
      </c>
      <c r="EF7">
        <v>0</v>
      </c>
      <c r="EG7">
        <v>0</v>
      </c>
      <c r="EH7">
        <v>0</v>
      </c>
      <c r="EI7">
        <v>0</v>
      </c>
      <c r="EJ7">
        <v>0</v>
      </c>
      <c r="EK7">
        <v>0</v>
      </c>
      <c r="EL7" t="s">
        <v>3438</v>
      </c>
      <c r="EM7" t="s">
        <v>3438</v>
      </c>
      <c r="EN7" t="s">
        <v>3438</v>
      </c>
      <c r="EO7" t="s">
        <v>3439</v>
      </c>
      <c r="EP7">
        <v>0</v>
      </c>
      <c r="EQ7">
        <v>0</v>
      </c>
      <c r="ER7">
        <v>0</v>
      </c>
      <c r="ES7">
        <v>0</v>
      </c>
      <c r="ET7">
        <v>0</v>
      </c>
      <c r="EU7">
        <v>0</v>
      </c>
      <c r="EV7">
        <v>0</v>
      </c>
      <c r="EW7">
        <v>0</v>
      </c>
      <c r="EX7">
        <v>0</v>
      </c>
      <c r="EY7">
        <v>0</v>
      </c>
      <c r="EZ7">
        <v>0</v>
      </c>
      <c r="FA7">
        <v>0</v>
      </c>
      <c r="FB7">
        <v>0</v>
      </c>
      <c r="FC7">
        <v>0</v>
      </c>
      <c r="FD7">
        <v>0</v>
      </c>
      <c r="FE7">
        <v>0</v>
      </c>
      <c r="FF7">
        <v>0</v>
      </c>
      <c r="FG7">
        <v>0</v>
      </c>
      <c r="FH7">
        <v>0</v>
      </c>
      <c r="FI7">
        <v>1547199000</v>
      </c>
      <c r="FJ7">
        <v>1547199000</v>
      </c>
      <c r="FK7">
        <v>1547199000</v>
      </c>
      <c r="FL7">
        <v>1547199000</v>
      </c>
      <c r="FM7">
        <v>1547199000</v>
      </c>
      <c r="FN7">
        <v>0</v>
      </c>
      <c r="FO7">
        <v>0</v>
      </c>
      <c r="FP7">
        <v>0</v>
      </c>
      <c r="FQ7">
        <v>0</v>
      </c>
      <c r="FR7">
        <v>0</v>
      </c>
      <c r="FS7">
        <v>0</v>
      </c>
      <c r="FT7">
        <v>0</v>
      </c>
      <c r="FU7">
        <v>1547199000</v>
      </c>
      <c r="FV7">
        <v>1547199000</v>
      </c>
      <c r="FW7">
        <v>1547199000</v>
      </c>
      <c r="FX7">
        <v>1547199000</v>
      </c>
      <c r="FY7">
        <v>1547199000</v>
      </c>
      <c r="FZ7">
        <v>1547199000</v>
      </c>
      <c r="GA7">
        <v>0</v>
      </c>
      <c r="GB7">
        <v>0</v>
      </c>
      <c r="GC7">
        <v>0</v>
      </c>
      <c r="GD7">
        <v>0</v>
      </c>
      <c r="GE7">
        <v>0</v>
      </c>
      <c r="GF7">
        <v>0</v>
      </c>
      <c r="GG7">
        <v>0</v>
      </c>
      <c r="GH7">
        <v>1547199000</v>
      </c>
      <c r="GI7">
        <v>0</v>
      </c>
      <c r="GJ7">
        <v>0</v>
      </c>
      <c r="GK7">
        <v>0</v>
      </c>
      <c r="GL7">
        <v>0</v>
      </c>
      <c r="GM7">
        <v>0</v>
      </c>
      <c r="GN7">
        <v>0</v>
      </c>
      <c r="GO7">
        <v>0</v>
      </c>
      <c r="GP7">
        <v>0</v>
      </c>
      <c r="GQ7">
        <v>0</v>
      </c>
      <c r="GR7">
        <v>0</v>
      </c>
      <c r="GS7">
        <v>0</v>
      </c>
      <c r="GT7">
        <v>0</v>
      </c>
      <c r="GU7">
        <v>0</v>
      </c>
      <c r="GV7">
        <v>0</v>
      </c>
      <c r="GW7">
        <v>0</v>
      </c>
      <c r="GX7">
        <v>0</v>
      </c>
      <c r="GY7">
        <v>0</v>
      </c>
      <c r="GZ7">
        <v>0</v>
      </c>
      <c r="HA7">
        <v>0</v>
      </c>
      <c r="HB7">
        <v>0</v>
      </c>
      <c r="HC7">
        <v>0</v>
      </c>
      <c r="HD7">
        <v>0</v>
      </c>
      <c r="HE7">
        <v>0</v>
      </c>
      <c r="HF7">
        <v>0</v>
      </c>
      <c r="HG7">
        <v>0</v>
      </c>
      <c r="HH7">
        <v>0</v>
      </c>
      <c r="HI7">
        <v>0</v>
      </c>
      <c r="HJ7">
        <v>0</v>
      </c>
      <c r="HK7">
        <v>0</v>
      </c>
      <c r="HL7">
        <v>0</v>
      </c>
      <c r="HM7">
        <v>0</v>
      </c>
      <c r="HN7">
        <v>0</v>
      </c>
      <c r="HO7">
        <v>0</v>
      </c>
      <c r="HP7">
        <v>0</v>
      </c>
      <c r="HQ7">
        <v>0</v>
      </c>
      <c r="HR7">
        <v>0</v>
      </c>
      <c r="HS7">
        <v>0</v>
      </c>
      <c r="HT7">
        <v>0</v>
      </c>
      <c r="HU7">
        <v>0</v>
      </c>
      <c r="HV7">
        <v>0</v>
      </c>
      <c r="HW7">
        <v>0</v>
      </c>
      <c r="HX7">
        <v>0</v>
      </c>
      <c r="HY7">
        <v>0</v>
      </c>
      <c r="HZ7">
        <v>0</v>
      </c>
      <c r="IA7">
        <v>0</v>
      </c>
      <c r="IB7">
        <v>0</v>
      </c>
      <c r="IC7">
        <v>0</v>
      </c>
      <c r="ID7">
        <v>0</v>
      </c>
      <c r="IE7">
        <v>0</v>
      </c>
      <c r="IF7">
        <v>0</v>
      </c>
      <c r="IG7">
        <v>0</v>
      </c>
      <c r="IH7">
        <v>0</v>
      </c>
      <c r="II7" t="s">
        <v>1304</v>
      </c>
      <c r="IJ7" t="s">
        <v>1304</v>
      </c>
      <c r="IK7" t="s">
        <v>1304</v>
      </c>
      <c r="IL7" t="s">
        <v>1304</v>
      </c>
      <c r="IM7" t="s">
        <v>1304</v>
      </c>
      <c r="IN7" t="s">
        <v>1304</v>
      </c>
      <c r="IO7" t="s">
        <v>1304</v>
      </c>
      <c r="IP7" t="s">
        <v>1304</v>
      </c>
      <c r="IQ7" t="s">
        <v>1304</v>
      </c>
      <c r="IR7" t="s">
        <v>1304</v>
      </c>
      <c r="IS7" t="s">
        <v>1304</v>
      </c>
      <c r="IT7" t="s">
        <v>1304</v>
      </c>
      <c r="IU7" t="s">
        <v>1304</v>
      </c>
      <c r="IV7" t="s">
        <v>1304</v>
      </c>
      <c r="IW7" t="s">
        <v>1304</v>
      </c>
      <c r="IX7">
        <v>0</v>
      </c>
      <c r="IY7">
        <v>0</v>
      </c>
      <c r="IZ7">
        <v>0</v>
      </c>
      <c r="JA7">
        <v>0</v>
      </c>
      <c r="JB7">
        <v>0</v>
      </c>
      <c r="JC7">
        <v>0</v>
      </c>
      <c r="JD7">
        <v>0</v>
      </c>
      <c r="JE7">
        <v>0</v>
      </c>
      <c r="JF7">
        <v>0</v>
      </c>
      <c r="JG7">
        <v>0</v>
      </c>
      <c r="JH7">
        <v>0</v>
      </c>
      <c r="JI7">
        <v>0</v>
      </c>
      <c r="JJ7" s="85">
        <v>0</v>
      </c>
      <c r="JK7" s="85">
        <v>0</v>
      </c>
      <c r="JL7" s="85">
        <v>0</v>
      </c>
      <c r="JM7" s="85">
        <v>0</v>
      </c>
      <c r="JN7" s="85">
        <v>0</v>
      </c>
      <c r="JO7" s="85">
        <v>0</v>
      </c>
      <c r="JP7" s="85">
        <v>0</v>
      </c>
      <c r="JQ7" s="85">
        <v>0</v>
      </c>
      <c r="JR7" s="85">
        <v>0</v>
      </c>
      <c r="JS7" s="85">
        <v>0</v>
      </c>
      <c r="JT7" s="85">
        <v>0</v>
      </c>
      <c r="JU7" s="85">
        <v>0</v>
      </c>
      <c r="JV7" s="85">
        <v>0</v>
      </c>
      <c r="JW7">
        <v>0</v>
      </c>
      <c r="JX7">
        <v>0</v>
      </c>
      <c r="JY7">
        <v>0</v>
      </c>
      <c r="JZ7">
        <v>0</v>
      </c>
      <c r="KA7">
        <v>0</v>
      </c>
      <c r="KB7">
        <v>0</v>
      </c>
      <c r="KC7">
        <v>0</v>
      </c>
      <c r="KD7">
        <v>0</v>
      </c>
      <c r="KE7">
        <v>0</v>
      </c>
      <c r="KF7">
        <v>0</v>
      </c>
      <c r="KG7">
        <v>0</v>
      </c>
      <c r="KH7">
        <v>0</v>
      </c>
      <c r="KI7">
        <v>0</v>
      </c>
      <c r="KJ7" s="79" t="s">
        <v>3440</v>
      </c>
      <c r="KK7">
        <v>0</v>
      </c>
      <c r="KL7">
        <v>0</v>
      </c>
      <c r="KM7">
        <v>0</v>
      </c>
      <c r="KN7">
        <v>0</v>
      </c>
      <c r="KO7" t="s">
        <v>1304</v>
      </c>
      <c r="KP7" t="s">
        <v>1304</v>
      </c>
      <c r="KQ7" t="s">
        <v>1304</v>
      </c>
      <c r="KR7" t="s">
        <v>1304</v>
      </c>
      <c r="KS7" t="s">
        <v>1304</v>
      </c>
      <c r="KT7" t="s">
        <v>1304</v>
      </c>
      <c r="KU7" s="79" t="s">
        <v>1304</v>
      </c>
      <c r="KV7" t="s">
        <v>3440</v>
      </c>
      <c r="KW7">
        <v>0</v>
      </c>
      <c r="KX7">
        <v>0</v>
      </c>
      <c r="KY7">
        <v>0</v>
      </c>
      <c r="KZ7">
        <v>0</v>
      </c>
      <c r="LA7" t="s">
        <v>1304</v>
      </c>
      <c r="LB7" t="s">
        <v>1304</v>
      </c>
      <c r="LC7" t="s">
        <v>1304</v>
      </c>
      <c r="LD7" t="s">
        <v>1304</v>
      </c>
      <c r="LE7" t="s">
        <v>1304</v>
      </c>
      <c r="LF7" t="s">
        <v>1304</v>
      </c>
      <c r="LG7" t="s">
        <v>1304</v>
      </c>
      <c r="LH7" s="85">
        <v>0</v>
      </c>
      <c r="LI7" s="85" t="s">
        <v>3411</v>
      </c>
      <c r="LJ7" s="85" t="s">
        <v>3441</v>
      </c>
      <c r="LK7" s="85">
        <v>0</v>
      </c>
      <c r="LL7" s="85">
        <v>0</v>
      </c>
      <c r="LM7" s="85">
        <v>0</v>
      </c>
      <c r="LN7" s="85">
        <v>0</v>
      </c>
      <c r="LO7" s="85">
        <v>0</v>
      </c>
      <c r="LP7" s="85">
        <v>0</v>
      </c>
      <c r="LQ7" s="85">
        <v>20149249000</v>
      </c>
      <c r="LR7" s="85">
        <v>0</v>
      </c>
      <c r="LS7" s="85">
        <v>0</v>
      </c>
      <c r="LT7" s="85">
        <v>0</v>
      </c>
      <c r="LU7" s="85">
        <v>0</v>
      </c>
      <c r="LV7" t="s">
        <v>3440</v>
      </c>
      <c r="LW7">
        <v>0</v>
      </c>
      <c r="LX7">
        <v>0</v>
      </c>
      <c r="LY7">
        <v>0</v>
      </c>
      <c r="LZ7">
        <v>0</v>
      </c>
      <c r="MA7" t="s">
        <v>1304</v>
      </c>
      <c r="MB7" t="s">
        <v>1304</v>
      </c>
      <c r="MC7" t="s">
        <v>1304</v>
      </c>
      <c r="MD7" t="s">
        <v>1304</v>
      </c>
      <c r="ME7" t="s">
        <v>1304</v>
      </c>
      <c r="MF7" t="s">
        <v>1304</v>
      </c>
      <c r="MG7" t="s">
        <v>1304</v>
      </c>
      <c r="MH7">
        <v>0</v>
      </c>
      <c r="MI7">
        <v>0</v>
      </c>
      <c r="MJ7">
        <v>90</v>
      </c>
      <c r="MK7">
        <v>0</v>
      </c>
      <c r="ML7">
        <v>0</v>
      </c>
      <c r="MM7">
        <v>0</v>
      </c>
      <c r="MN7">
        <v>0</v>
      </c>
      <c r="MO7">
        <v>0</v>
      </c>
      <c r="MP7">
        <v>0</v>
      </c>
      <c r="MQ7">
        <v>0</v>
      </c>
      <c r="MR7">
        <v>0</v>
      </c>
      <c r="MS7">
        <v>0</v>
      </c>
      <c r="MT7">
        <v>0</v>
      </c>
      <c r="MU7">
        <v>0</v>
      </c>
      <c r="MV7">
        <v>0</v>
      </c>
      <c r="MW7">
        <v>0</v>
      </c>
      <c r="MX7">
        <v>0</v>
      </c>
      <c r="MY7">
        <v>0</v>
      </c>
      <c r="MZ7">
        <v>0</v>
      </c>
      <c r="NA7">
        <v>0</v>
      </c>
      <c r="NB7">
        <v>0</v>
      </c>
      <c r="NC7">
        <v>0</v>
      </c>
      <c r="ND7">
        <v>0</v>
      </c>
      <c r="NE7">
        <v>0</v>
      </c>
      <c r="NF7">
        <v>0</v>
      </c>
      <c r="NG7">
        <v>0</v>
      </c>
      <c r="NH7">
        <v>0</v>
      </c>
      <c r="NI7" t="s">
        <v>3440</v>
      </c>
      <c r="NJ7">
        <v>0</v>
      </c>
      <c r="NK7">
        <v>0</v>
      </c>
      <c r="NL7">
        <v>0</v>
      </c>
      <c r="NM7">
        <v>0</v>
      </c>
      <c r="NN7" t="s">
        <v>1304</v>
      </c>
      <c r="NO7" t="s">
        <v>1304</v>
      </c>
      <c r="NP7" t="s">
        <v>1304</v>
      </c>
      <c r="NQ7" t="s">
        <v>1304</v>
      </c>
      <c r="NR7" t="s">
        <v>1304</v>
      </c>
      <c r="NS7" t="s">
        <v>1304</v>
      </c>
      <c r="NT7" t="s">
        <v>1304</v>
      </c>
      <c r="NU7">
        <v>0</v>
      </c>
      <c r="NV7">
        <v>0</v>
      </c>
      <c r="NW7">
        <v>0</v>
      </c>
      <c r="NX7">
        <v>0</v>
      </c>
      <c r="NY7">
        <v>0</v>
      </c>
      <c r="NZ7">
        <v>0</v>
      </c>
      <c r="OA7">
        <v>0</v>
      </c>
      <c r="OB7">
        <v>0</v>
      </c>
      <c r="OC7">
        <v>0</v>
      </c>
      <c r="OD7">
        <v>0</v>
      </c>
      <c r="OE7">
        <v>0</v>
      </c>
      <c r="OF7">
        <v>0</v>
      </c>
      <c r="OG7">
        <v>0</v>
      </c>
      <c r="OH7">
        <v>0</v>
      </c>
      <c r="OI7">
        <v>0</v>
      </c>
      <c r="OJ7">
        <v>0</v>
      </c>
      <c r="OK7">
        <v>0</v>
      </c>
      <c r="OL7">
        <v>0</v>
      </c>
      <c r="OM7">
        <v>0</v>
      </c>
      <c r="ON7">
        <v>0</v>
      </c>
      <c r="OO7">
        <v>0</v>
      </c>
      <c r="OP7">
        <v>0</v>
      </c>
      <c r="OQ7">
        <v>0</v>
      </c>
      <c r="OR7">
        <v>0</v>
      </c>
      <c r="OS7" s="84" t="s">
        <v>3442</v>
      </c>
      <c r="OT7" s="84" t="s">
        <v>3418</v>
      </c>
      <c r="OU7" t="s">
        <v>3410</v>
      </c>
      <c r="OV7">
        <v>40</v>
      </c>
      <c r="OW7">
        <v>0</v>
      </c>
      <c r="OX7">
        <v>0</v>
      </c>
      <c r="OY7">
        <v>0</v>
      </c>
      <c r="OZ7">
        <v>0</v>
      </c>
      <c r="PA7">
        <v>0</v>
      </c>
      <c r="PB7">
        <v>0</v>
      </c>
      <c r="PC7">
        <v>0</v>
      </c>
      <c r="PD7">
        <v>0</v>
      </c>
      <c r="PE7">
        <v>0</v>
      </c>
      <c r="PF7">
        <v>0</v>
      </c>
      <c r="PG7">
        <v>0</v>
      </c>
      <c r="PH7">
        <v>0</v>
      </c>
      <c r="PI7">
        <v>0</v>
      </c>
      <c r="PJ7">
        <v>0</v>
      </c>
      <c r="PK7">
        <v>0</v>
      </c>
      <c r="PL7">
        <v>0</v>
      </c>
      <c r="PM7">
        <v>0</v>
      </c>
      <c r="PN7">
        <v>0</v>
      </c>
      <c r="PO7">
        <v>0</v>
      </c>
      <c r="PP7">
        <v>0</v>
      </c>
      <c r="PQ7">
        <v>0</v>
      </c>
      <c r="PR7">
        <v>0</v>
      </c>
      <c r="PS7">
        <v>0</v>
      </c>
      <c r="PT7">
        <v>0</v>
      </c>
      <c r="PU7">
        <v>0</v>
      </c>
      <c r="PV7">
        <v>0</v>
      </c>
      <c r="PW7" s="85">
        <v>0</v>
      </c>
      <c r="PX7" s="85">
        <v>0</v>
      </c>
      <c r="PY7" t="s">
        <v>3443</v>
      </c>
    </row>
    <row r="8" spans="1:443" ht="15.75" customHeight="1" x14ac:dyDescent="0.3">
      <c r="A8" t="s">
        <v>3444</v>
      </c>
      <c r="B8">
        <v>7867</v>
      </c>
      <c r="C8" t="s">
        <v>3445</v>
      </c>
      <c r="D8" s="82">
        <v>2020110010190</v>
      </c>
      <c r="E8" t="s">
        <v>3412</v>
      </c>
      <c r="F8" t="s">
        <v>3413</v>
      </c>
      <c r="G8" t="s">
        <v>3414</v>
      </c>
      <c r="H8" t="s">
        <v>3415</v>
      </c>
      <c r="I8" t="s">
        <v>3446</v>
      </c>
      <c r="J8" t="s">
        <v>3417</v>
      </c>
      <c r="K8" t="s">
        <v>3418</v>
      </c>
      <c r="L8" t="s">
        <v>2298</v>
      </c>
      <c r="M8" t="s">
        <v>3419</v>
      </c>
      <c r="N8" t="s">
        <v>3418</v>
      </c>
      <c r="O8" t="s">
        <v>2298</v>
      </c>
      <c r="P8" t="s">
        <v>3419</v>
      </c>
      <c r="Q8" t="s">
        <v>3420</v>
      </c>
      <c r="R8" t="s">
        <v>3421</v>
      </c>
      <c r="S8" t="s">
        <v>3447</v>
      </c>
      <c r="T8" t="s">
        <v>3448</v>
      </c>
      <c r="AC8" t="s">
        <v>3447</v>
      </c>
      <c r="AG8" t="s">
        <v>1740</v>
      </c>
      <c r="AH8" t="s">
        <v>3426</v>
      </c>
      <c r="AI8" t="s">
        <v>3449</v>
      </c>
      <c r="AJ8" t="s">
        <v>3450</v>
      </c>
      <c r="AK8" s="83">
        <v>44055</v>
      </c>
      <c r="AL8">
        <v>1</v>
      </c>
      <c r="AM8">
        <v>2024</v>
      </c>
      <c r="AN8" t="s">
        <v>3451</v>
      </c>
      <c r="AO8" t="s">
        <v>3452</v>
      </c>
      <c r="AP8">
        <v>2020</v>
      </c>
      <c r="AQ8">
        <v>2024</v>
      </c>
      <c r="AR8" t="s">
        <v>61</v>
      </c>
      <c r="AS8" t="s">
        <v>541</v>
      </c>
      <c r="AT8" t="s">
        <v>42</v>
      </c>
      <c r="AU8" t="s">
        <v>912</v>
      </c>
      <c r="AV8" t="s">
        <v>3431</v>
      </c>
      <c r="AW8" t="s">
        <v>3431</v>
      </c>
      <c r="AX8" t="s">
        <v>3431</v>
      </c>
      <c r="AY8">
        <v>1</v>
      </c>
      <c r="BB8" t="s">
        <v>3453</v>
      </c>
      <c r="BC8" t="s">
        <v>3454</v>
      </c>
      <c r="BD8" t="s">
        <v>3455</v>
      </c>
      <c r="BE8" t="s">
        <v>3456</v>
      </c>
      <c r="BF8" t="s">
        <v>3457</v>
      </c>
      <c r="BG8">
        <v>2</v>
      </c>
      <c r="BH8" s="83">
        <v>45204</v>
      </c>
      <c r="BI8" t="s">
        <v>3437</v>
      </c>
      <c r="BJ8" t="s">
        <v>3047</v>
      </c>
      <c r="BK8">
        <v>100</v>
      </c>
      <c r="BL8">
        <v>100</v>
      </c>
      <c r="BM8">
        <v>100</v>
      </c>
      <c r="BN8">
        <v>100</v>
      </c>
      <c r="BO8">
        <v>100</v>
      </c>
      <c r="BP8">
        <v>100</v>
      </c>
      <c r="BQ8">
        <v>94675702653</v>
      </c>
      <c r="BR8">
        <v>12144264829</v>
      </c>
      <c r="BS8">
        <v>19841742416</v>
      </c>
      <c r="BT8">
        <v>22998018145</v>
      </c>
      <c r="BU8">
        <v>21089627263</v>
      </c>
      <c r="BV8">
        <v>18602050000</v>
      </c>
      <c r="BW8">
        <v>100</v>
      </c>
      <c r="BX8">
        <v>100</v>
      </c>
      <c r="BY8">
        <v>100</v>
      </c>
      <c r="BZ8">
        <v>100</v>
      </c>
      <c r="CA8">
        <v>100</v>
      </c>
      <c r="CB8">
        <v>100</v>
      </c>
      <c r="CC8">
        <v>100</v>
      </c>
      <c r="CD8">
        <v>100</v>
      </c>
      <c r="CE8">
        <v>100</v>
      </c>
      <c r="CF8">
        <v>12129007570</v>
      </c>
      <c r="CG8">
        <v>10551409280</v>
      </c>
      <c r="CH8">
        <v>19823352095</v>
      </c>
      <c r="CI8">
        <v>16845425725</v>
      </c>
      <c r="CJ8">
        <v>22971240109</v>
      </c>
      <c r="CK8">
        <v>18725581588</v>
      </c>
      <c r="CL8">
        <v>20464804586</v>
      </c>
      <c r="CM8">
        <v>12845200636</v>
      </c>
      <c r="CN8">
        <v>100</v>
      </c>
      <c r="CO8">
        <v>100</v>
      </c>
      <c r="CP8">
        <v>100</v>
      </c>
      <c r="CQ8">
        <v>100</v>
      </c>
      <c r="CR8" t="s">
        <v>43</v>
      </c>
      <c r="CS8" t="s">
        <v>48</v>
      </c>
      <c r="CT8">
        <v>14.000000000000002</v>
      </c>
      <c r="CU8">
        <v>14.000000000000002</v>
      </c>
      <c r="CV8">
        <v>24</v>
      </c>
      <c r="CW8">
        <v>24</v>
      </c>
      <c r="CX8">
        <v>24</v>
      </c>
      <c r="CY8">
        <v>0</v>
      </c>
      <c r="CZ8">
        <v>0</v>
      </c>
      <c r="DA8">
        <v>0</v>
      </c>
      <c r="DB8">
        <v>0</v>
      </c>
      <c r="DC8">
        <v>0</v>
      </c>
      <c r="DD8">
        <v>0</v>
      </c>
      <c r="DE8">
        <v>0</v>
      </c>
      <c r="DF8">
        <v>100</v>
      </c>
      <c r="DG8">
        <v>100</v>
      </c>
      <c r="DH8">
        <v>100</v>
      </c>
      <c r="DI8">
        <v>100</v>
      </c>
      <c r="DJ8">
        <v>42</v>
      </c>
      <c r="DK8">
        <v>42</v>
      </c>
      <c r="DL8">
        <v>72</v>
      </c>
      <c r="DM8">
        <v>72</v>
      </c>
      <c r="DN8">
        <v>72</v>
      </c>
      <c r="DO8">
        <v>0</v>
      </c>
      <c r="DP8">
        <v>0</v>
      </c>
      <c r="DQ8">
        <v>0</v>
      </c>
      <c r="DR8">
        <v>0</v>
      </c>
      <c r="DS8">
        <v>0</v>
      </c>
      <c r="DT8">
        <v>0</v>
      </c>
      <c r="DU8">
        <v>0</v>
      </c>
      <c r="DV8">
        <v>300</v>
      </c>
      <c r="DW8">
        <v>0</v>
      </c>
      <c r="DX8">
        <v>0</v>
      </c>
      <c r="DY8">
        <v>0</v>
      </c>
      <c r="DZ8">
        <v>0</v>
      </c>
      <c r="EA8">
        <v>0</v>
      </c>
      <c r="EB8">
        <v>0</v>
      </c>
      <c r="EC8">
        <v>0</v>
      </c>
      <c r="ED8">
        <v>0</v>
      </c>
      <c r="EE8">
        <v>0</v>
      </c>
      <c r="EF8">
        <v>0</v>
      </c>
      <c r="EG8">
        <v>0</v>
      </c>
      <c r="EH8">
        <v>0</v>
      </c>
      <c r="EI8">
        <v>0</v>
      </c>
      <c r="EJ8">
        <v>0</v>
      </c>
      <c r="EK8" t="s">
        <v>3458</v>
      </c>
      <c r="EL8" t="s">
        <v>3458</v>
      </c>
      <c r="EM8" t="s">
        <v>3458</v>
      </c>
      <c r="EN8" t="s">
        <v>3458</v>
      </c>
      <c r="EO8" t="s">
        <v>3459</v>
      </c>
      <c r="EP8">
        <v>0</v>
      </c>
      <c r="EQ8">
        <v>0</v>
      </c>
      <c r="ER8">
        <v>0</v>
      </c>
      <c r="ES8">
        <v>0</v>
      </c>
      <c r="ET8">
        <v>0</v>
      </c>
      <c r="EU8">
        <v>0</v>
      </c>
      <c r="EV8">
        <v>0</v>
      </c>
      <c r="EW8">
        <v>0</v>
      </c>
      <c r="EX8">
        <v>0</v>
      </c>
      <c r="EY8">
        <v>0</v>
      </c>
      <c r="EZ8">
        <v>0</v>
      </c>
      <c r="FA8">
        <v>0</v>
      </c>
      <c r="FB8">
        <v>0</v>
      </c>
      <c r="FC8">
        <v>0</v>
      </c>
      <c r="FD8">
        <v>0</v>
      </c>
      <c r="FE8">
        <v>0</v>
      </c>
      <c r="FF8">
        <v>0</v>
      </c>
      <c r="FG8">
        <v>0</v>
      </c>
      <c r="FH8">
        <v>0</v>
      </c>
      <c r="FI8">
        <v>18602050000</v>
      </c>
      <c r="FJ8">
        <v>18602050000</v>
      </c>
      <c r="FK8">
        <v>18602050000</v>
      </c>
      <c r="FL8">
        <v>18602050000</v>
      </c>
      <c r="FM8">
        <v>18602050000</v>
      </c>
      <c r="FN8">
        <v>0</v>
      </c>
      <c r="FO8">
        <v>0</v>
      </c>
      <c r="FP8">
        <v>0</v>
      </c>
      <c r="FQ8">
        <v>0</v>
      </c>
      <c r="FR8">
        <v>0</v>
      </c>
      <c r="FS8">
        <v>0</v>
      </c>
      <c r="FT8">
        <v>0</v>
      </c>
      <c r="FU8">
        <v>18602050000</v>
      </c>
      <c r="FV8">
        <v>18602050000</v>
      </c>
      <c r="FW8">
        <v>18602050000</v>
      </c>
      <c r="FX8">
        <v>18602050000</v>
      </c>
      <c r="FY8">
        <v>18602050000</v>
      </c>
      <c r="FZ8">
        <v>18602050000</v>
      </c>
      <c r="GA8">
        <v>0</v>
      </c>
      <c r="GB8">
        <v>0</v>
      </c>
      <c r="GC8">
        <v>0</v>
      </c>
      <c r="GD8">
        <v>0</v>
      </c>
      <c r="GE8">
        <v>0</v>
      </c>
      <c r="GF8">
        <v>0</v>
      </c>
      <c r="GG8">
        <v>0</v>
      </c>
      <c r="GH8">
        <v>18602050000</v>
      </c>
      <c r="GI8">
        <v>0</v>
      </c>
      <c r="GJ8">
        <v>0</v>
      </c>
      <c r="GK8">
        <v>0</v>
      </c>
      <c r="GL8">
        <v>0</v>
      </c>
      <c r="GM8">
        <v>0</v>
      </c>
      <c r="GN8">
        <v>0</v>
      </c>
      <c r="GO8">
        <v>0</v>
      </c>
      <c r="GP8">
        <v>0</v>
      </c>
      <c r="GQ8">
        <v>0</v>
      </c>
      <c r="GR8">
        <v>0</v>
      </c>
      <c r="GS8">
        <v>0</v>
      </c>
      <c r="GT8">
        <v>0</v>
      </c>
      <c r="GU8">
        <v>0</v>
      </c>
      <c r="GV8">
        <v>0</v>
      </c>
      <c r="GW8">
        <v>0</v>
      </c>
      <c r="GX8">
        <v>0</v>
      </c>
      <c r="GY8">
        <v>0</v>
      </c>
      <c r="GZ8">
        <v>0</v>
      </c>
      <c r="HA8">
        <v>0</v>
      </c>
      <c r="HB8">
        <v>0</v>
      </c>
      <c r="HC8">
        <v>0</v>
      </c>
      <c r="HD8">
        <v>0</v>
      </c>
      <c r="HE8">
        <v>0</v>
      </c>
      <c r="HF8">
        <v>0</v>
      </c>
      <c r="HG8">
        <v>0</v>
      </c>
      <c r="HH8">
        <v>0</v>
      </c>
      <c r="HI8">
        <v>0</v>
      </c>
      <c r="HJ8">
        <v>0</v>
      </c>
      <c r="HK8">
        <v>0</v>
      </c>
      <c r="HL8">
        <v>0</v>
      </c>
      <c r="HM8">
        <v>0</v>
      </c>
      <c r="HN8">
        <v>0</v>
      </c>
      <c r="HO8">
        <v>0</v>
      </c>
      <c r="HP8">
        <v>0</v>
      </c>
      <c r="HQ8">
        <v>0</v>
      </c>
      <c r="HR8">
        <v>0</v>
      </c>
      <c r="HS8">
        <v>0</v>
      </c>
      <c r="HT8">
        <v>0</v>
      </c>
      <c r="HU8">
        <v>0</v>
      </c>
      <c r="HV8">
        <v>0</v>
      </c>
      <c r="HW8">
        <v>0</v>
      </c>
      <c r="HX8">
        <v>0</v>
      </c>
      <c r="HY8">
        <v>0</v>
      </c>
      <c r="HZ8">
        <v>0</v>
      </c>
      <c r="IA8">
        <v>0</v>
      </c>
      <c r="IB8">
        <v>0</v>
      </c>
      <c r="IC8">
        <v>0</v>
      </c>
      <c r="ID8">
        <v>0</v>
      </c>
      <c r="IE8">
        <v>0</v>
      </c>
      <c r="IF8">
        <v>0</v>
      </c>
      <c r="IG8">
        <v>0</v>
      </c>
      <c r="IH8">
        <v>0</v>
      </c>
      <c r="II8" t="s">
        <v>1304</v>
      </c>
      <c r="IJ8" t="s">
        <v>1304</v>
      </c>
      <c r="IK8" t="s">
        <v>1304</v>
      </c>
      <c r="IL8" t="s">
        <v>1304</v>
      </c>
      <c r="IM8" t="s">
        <v>1304</v>
      </c>
      <c r="IN8" t="s">
        <v>1304</v>
      </c>
      <c r="IO8" t="s">
        <v>1304</v>
      </c>
      <c r="IP8" t="s">
        <v>1304</v>
      </c>
      <c r="IQ8" t="s">
        <v>1304</v>
      </c>
      <c r="IR8" t="s">
        <v>1304</v>
      </c>
      <c r="IS8" t="s">
        <v>1304</v>
      </c>
      <c r="IT8" t="s">
        <v>1304</v>
      </c>
      <c r="IU8" t="s">
        <v>1304</v>
      </c>
      <c r="IV8" t="s">
        <v>1304</v>
      </c>
      <c r="IW8" t="s">
        <v>1304</v>
      </c>
      <c r="IX8">
        <v>0</v>
      </c>
      <c r="IY8">
        <v>0</v>
      </c>
      <c r="IZ8">
        <v>0</v>
      </c>
      <c r="JA8">
        <v>0</v>
      </c>
      <c r="JB8">
        <v>0</v>
      </c>
      <c r="JC8">
        <v>0</v>
      </c>
      <c r="JD8">
        <v>0</v>
      </c>
      <c r="JE8">
        <v>0</v>
      </c>
      <c r="JF8">
        <v>0</v>
      </c>
      <c r="JG8">
        <v>0</v>
      </c>
      <c r="JH8">
        <v>0</v>
      </c>
      <c r="JI8">
        <v>0</v>
      </c>
      <c r="JJ8" s="85">
        <v>0</v>
      </c>
      <c r="JK8" s="85">
        <v>0</v>
      </c>
      <c r="JL8" s="85">
        <v>0</v>
      </c>
      <c r="JM8" s="85">
        <v>0</v>
      </c>
      <c r="JN8" s="85">
        <v>0</v>
      </c>
      <c r="JO8" s="85">
        <v>0</v>
      </c>
      <c r="JP8" s="85">
        <v>0</v>
      </c>
      <c r="JQ8" s="85">
        <v>0</v>
      </c>
      <c r="JR8" s="85">
        <v>0</v>
      </c>
      <c r="JS8" s="85">
        <v>0</v>
      </c>
      <c r="JT8" s="85">
        <v>0</v>
      </c>
      <c r="JU8" s="85">
        <v>0</v>
      </c>
      <c r="JV8" s="85">
        <v>0</v>
      </c>
      <c r="JW8">
        <v>0</v>
      </c>
      <c r="JX8">
        <v>0</v>
      </c>
      <c r="JY8">
        <v>0</v>
      </c>
      <c r="JZ8">
        <v>0</v>
      </c>
      <c r="KA8">
        <v>0</v>
      </c>
      <c r="KB8">
        <v>0</v>
      </c>
      <c r="KC8">
        <v>0</v>
      </c>
      <c r="KD8">
        <v>0</v>
      </c>
      <c r="KE8">
        <v>0</v>
      </c>
      <c r="KF8">
        <v>0</v>
      </c>
      <c r="KG8">
        <v>0</v>
      </c>
      <c r="KH8">
        <v>0</v>
      </c>
      <c r="KI8">
        <v>0</v>
      </c>
      <c r="KJ8" s="79">
        <v>0</v>
      </c>
      <c r="KK8">
        <v>0</v>
      </c>
      <c r="KL8">
        <v>0</v>
      </c>
      <c r="KM8">
        <v>0</v>
      </c>
      <c r="KN8">
        <v>0</v>
      </c>
      <c r="KO8" t="s">
        <v>1304</v>
      </c>
      <c r="KP8" t="s">
        <v>1304</v>
      </c>
      <c r="KQ8" t="s">
        <v>1304</v>
      </c>
      <c r="KR8" t="s">
        <v>1304</v>
      </c>
      <c r="KS8" t="s">
        <v>1304</v>
      </c>
      <c r="KT8" t="s">
        <v>1304</v>
      </c>
      <c r="KU8" s="79" t="s">
        <v>1304</v>
      </c>
      <c r="KV8">
        <v>0</v>
      </c>
      <c r="KW8">
        <v>0</v>
      </c>
      <c r="KX8">
        <v>0</v>
      </c>
      <c r="KY8">
        <v>0</v>
      </c>
      <c r="KZ8">
        <v>0</v>
      </c>
      <c r="LA8" t="s">
        <v>1304</v>
      </c>
      <c r="LB8" t="s">
        <v>1304</v>
      </c>
      <c r="LC8" t="s">
        <v>1304</v>
      </c>
      <c r="LD8" t="s">
        <v>1304</v>
      </c>
      <c r="LE8" t="s">
        <v>1304</v>
      </c>
      <c r="LF8" t="s">
        <v>1304</v>
      </c>
      <c r="LG8" t="s">
        <v>1304</v>
      </c>
      <c r="LH8" s="85">
        <v>0</v>
      </c>
      <c r="LI8" s="85" t="s">
        <v>3445</v>
      </c>
      <c r="LJ8" s="85" t="s">
        <v>3446</v>
      </c>
      <c r="LK8" s="85">
        <v>0</v>
      </c>
      <c r="LL8" s="85">
        <v>0</v>
      </c>
      <c r="LM8" s="85">
        <v>0</v>
      </c>
      <c r="LN8" s="85">
        <v>0</v>
      </c>
      <c r="LO8" s="85">
        <v>0</v>
      </c>
      <c r="LP8" s="85">
        <v>0</v>
      </c>
      <c r="LQ8" s="85">
        <v>20149249000</v>
      </c>
      <c r="LR8" s="85">
        <v>0</v>
      </c>
      <c r="LS8" s="85">
        <v>0</v>
      </c>
      <c r="LT8" s="85">
        <v>0</v>
      </c>
      <c r="LU8" s="85">
        <v>0</v>
      </c>
      <c r="LV8">
        <v>0</v>
      </c>
      <c r="LW8">
        <v>0</v>
      </c>
      <c r="LX8">
        <v>0</v>
      </c>
      <c r="LY8">
        <v>0</v>
      </c>
      <c r="LZ8">
        <v>0</v>
      </c>
      <c r="MA8" t="s">
        <v>1304</v>
      </c>
      <c r="MB8" t="s">
        <v>1304</v>
      </c>
      <c r="MC8" t="s">
        <v>1304</v>
      </c>
      <c r="MD8" t="s">
        <v>1304</v>
      </c>
      <c r="ME8" t="s">
        <v>1304</v>
      </c>
      <c r="MF8" t="s">
        <v>1304</v>
      </c>
      <c r="MG8" t="s">
        <v>1304</v>
      </c>
      <c r="MH8">
        <v>0</v>
      </c>
      <c r="MI8">
        <v>0</v>
      </c>
      <c r="MJ8">
        <v>0</v>
      </c>
      <c r="MK8">
        <v>0</v>
      </c>
      <c r="ML8">
        <v>0</v>
      </c>
      <c r="MM8">
        <v>0</v>
      </c>
      <c r="MN8">
        <v>0</v>
      </c>
      <c r="MO8">
        <v>0</v>
      </c>
      <c r="MP8">
        <v>0</v>
      </c>
      <c r="MQ8">
        <v>0</v>
      </c>
      <c r="MR8">
        <v>0</v>
      </c>
      <c r="MS8">
        <v>0</v>
      </c>
      <c r="MT8">
        <v>0</v>
      </c>
      <c r="MU8">
        <v>0</v>
      </c>
      <c r="MV8">
        <v>0</v>
      </c>
      <c r="MW8">
        <v>0</v>
      </c>
      <c r="MX8">
        <v>0</v>
      </c>
      <c r="MY8">
        <v>0</v>
      </c>
      <c r="MZ8">
        <v>0</v>
      </c>
      <c r="NA8">
        <v>0</v>
      </c>
      <c r="NB8">
        <v>0</v>
      </c>
      <c r="NC8">
        <v>0</v>
      </c>
      <c r="ND8">
        <v>0</v>
      </c>
      <c r="NE8">
        <v>0</v>
      </c>
      <c r="NF8">
        <v>0</v>
      </c>
      <c r="NG8">
        <v>0</v>
      </c>
      <c r="NH8">
        <v>0</v>
      </c>
      <c r="NI8">
        <v>0</v>
      </c>
      <c r="NJ8">
        <v>0</v>
      </c>
      <c r="NK8">
        <v>0</v>
      </c>
      <c r="NL8">
        <v>0</v>
      </c>
      <c r="NM8">
        <v>0</v>
      </c>
      <c r="NN8" t="s">
        <v>1304</v>
      </c>
      <c r="NO8" t="s">
        <v>1304</v>
      </c>
      <c r="NP8" t="s">
        <v>1304</v>
      </c>
      <c r="NQ8" t="s">
        <v>1304</v>
      </c>
      <c r="NR8" t="s">
        <v>1304</v>
      </c>
      <c r="NS8" t="s">
        <v>1304</v>
      </c>
      <c r="NT8" t="s">
        <v>1304</v>
      </c>
      <c r="NU8">
        <v>0</v>
      </c>
      <c r="NV8">
        <v>0</v>
      </c>
      <c r="NW8">
        <v>0</v>
      </c>
      <c r="NX8">
        <v>0</v>
      </c>
      <c r="NY8">
        <v>0</v>
      </c>
      <c r="NZ8">
        <v>0</v>
      </c>
      <c r="OA8">
        <v>0</v>
      </c>
      <c r="OB8">
        <v>0</v>
      </c>
      <c r="OC8">
        <v>0</v>
      </c>
      <c r="OD8">
        <v>0</v>
      </c>
      <c r="OE8">
        <v>0</v>
      </c>
      <c r="OF8">
        <v>0</v>
      </c>
      <c r="OG8">
        <v>0</v>
      </c>
      <c r="OH8">
        <v>0</v>
      </c>
      <c r="OI8">
        <v>0</v>
      </c>
      <c r="OJ8">
        <v>0</v>
      </c>
      <c r="OK8">
        <v>0</v>
      </c>
      <c r="OL8">
        <v>0</v>
      </c>
      <c r="OM8">
        <v>0</v>
      </c>
      <c r="ON8">
        <v>0</v>
      </c>
      <c r="OO8">
        <v>0</v>
      </c>
      <c r="OP8">
        <v>0</v>
      </c>
      <c r="OQ8">
        <v>0</v>
      </c>
      <c r="OR8">
        <v>0</v>
      </c>
      <c r="OS8" s="84"/>
      <c r="OT8" s="84"/>
      <c r="OU8" t="s">
        <v>3444</v>
      </c>
      <c r="OV8">
        <v>100</v>
      </c>
      <c r="OW8">
        <v>0</v>
      </c>
      <c r="OX8">
        <v>0</v>
      </c>
      <c r="OY8">
        <v>0</v>
      </c>
      <c r="OZ8">
        <v>0</v>
      </c>
      <c r="PA8">
        <v>0</v>
      </c>
      <c r="PB8">
        <v>0</v>
      </c>
      <c r="PC8">
        <v>0</v>
      </c>
      <c r="PD8">
        <v>0</v>
      </c>
      <c r="PE8">
        <v>0</v>
      </c>
      <c r="PF8">
        <v>0</v>
      </c>
      <c r="PG8">
        <v>0</v>
      </c>
      <c r="PH8">
        <v>0</v>
      </c>
      <c r="PI8">
        <v>0</v>
      </c>
      <c r="PJ8">
        <v>0</v>
      </c>
      <c r="PK8">
        <v>0</v>
      </c>
      <c r="PL8">
        <v>0</v>
      </c>
      <c r="PM8">
        <v>0</v>
      </c>
      <c r="PN8">
        <v>0</v>
      </c>
      <c r="PO8">
        <v>0</v>
      </c>
      <c r="PP8">
        <v>0</v>
      </c>
      <c r="PQ8">
        <v>0</v>
      </c>
      <c r="PR8">
        <v>0</v>
      </c>
      <c r="PS8">
        <v>0</v>
      </c>
      <c r="PT8">
        <v>0</v>
      </c>
      <c r="PU8">
        <v>0</v>
      </c>
      <c r="PV8">
        <v>0</v>
      </c>
      <c r="PW8" s="85">
        <v>0</v>
      </c>
      <c r="PX8" s="85">
        <v>0</v>
      </c>
      <c r="PY8" t="s">
        <v>3443</v>
      </c>
    </row>
    <row r="9" spans="1:443" ht="15.75" customHeight="1" x14ac:dyDescent="0.3">
      <c r="A9" s="76" t="s">
        <v>3460</v>
      </c>
      <c r="B9" s="76">
        <v>7867</v>
      </c>
      <c r="C9" s="76" t="s">
        <v>3461</v>
      </c>
      <c r="D9" s="86">
        <v>2020110010190</v>
      </c>
      <c r="E9" s="76" t="s">
        <v>3412</v>
      </c>
      <c r="F9" s="76" t="s">
        <v>3413</v>
      </c>
      <c r="G9" s="76" t="s">
        <v>3414</v>
      </c>
      <c r="H9" s="76" t="s">
        <v>3415</v>
      </c>
      <c r="I9" s="76" t="s">
        <v>3446</v>
      </c>
      <c r="J9" s="76" t="s">
        <v>3417</v>
      </c>
      <c r="K9" s="76" t="s">
        <v>3418</v>
      </c>
      <c r="L9" s="76" t="s">
        <v>2298</v>
      </c>
      <c r="M9" s="76" t="s">
        <v>3419</v>
      </c>
      <c r="N9" s="76" t="s">
        <v>3418</v>
      </c>
      <c r="O9" s="76" t="s">
        <v>2298</v>
      </c>
      <c r="P9" s="76" t="s">
        <v>3419</v>
      </c>
      <c r="Q9" s="76" t="s">
        <v>3420</v>
      </c>
      <c r="R9" s="76" t="s">
        <v>3421</v>
      </c>
      <c r="S9" s="76" t="s">
        <v>3462</v>
      </c>
      <c r="T9" s="76" t="s">
        <v>3463</v>
      </c>
      <c r="U9" s="76"/>
      <c r="V9" s="76"/>
      <c r="W9" s="76"/>
      <c r="X9" s="76"/>
      <c r="Y9" s="76"/>
      <c r="Z9" s="76"/>
      <c r="AA9" s="76"/>
      <c r="AB9" s="76" t="s">
        <v>3464</v>
      </c>
      <c r="AC9" s="76" t="s">
        <v>3462</v>
      </c>
      <c r="AD9" s="76"/>
      <c r="AE9" s="76"/>
      <c r="AF9" s="76"/>
      <c r="AG9" t="s">
        <v>1740</v>
      </c>
      <c r="AH9" t="s">
        <v>3426</v>
      </c>
      <c r="AI9" t="s">
        <v>3465</v>
      </c>
      <c r="AJ9" s="81" t="s">
        <v>3466</v>
      </c>
      <c r="AK9" s="87">
        <v>44481</v>
      </c>
      <c r="AL9" s="76">
        <v>3</v>
      </c>
      <c r="AM9">
        <v>2024</v>
      </c>
      <c r="AN9" s="76" t="s">
        <v>3467</v>
      </c>
      <c r="AO9" s="76" t="s">
        <v>3468</v>
      </c>
      <c r="AP9" s="76">
        <v>2020</v>
      </c>
      <c r="AQ9" s="76">
        <v>2024</v>
      </c>
      <c r="AR9" s="76" t="s">
        <v>48</v>
      </c>
      <c r="AS9" s="76" t="s">
        <v>541</v>
      </c>
      <c r="AT9" s="76" t="s">
        <v>49</v>
      </c>
      <c r="AU9" s="76" t="s">
        <v>912</v>
      </c>
      <c r="AV9" s="76" t="s">
        <v>3431</v>
      </c>
      <c r="AW9" s="76" t="s">
        <v>3431</v>
      </c>
      <c r="AX9" s="76" t="s">
        <v>3431</v>
      </c>
      <c r="AY9" s="76"/>
      <c r="AZ9" s="76">
        <v>1</v>
      </c>
      <c r="BA9" s="76"/>
      <c r="BB9" s="76" t="s">
        <v>3469</v>
      </c>
      <c r="BC9" s="76" t="s">
        <v>3470</v>
      </c>
      <c r="BD9" s="76" t="s">
        <v>3470</v>
      </c>
      <c r="BE9" s="76" t="s">
        <v>435</v>
      </c>
      <c r="BF9" s="76" t="s">
        <v>3471</v>
      </c>
      <c r="BG9" s="76">
        <v>2</v>
      </c>
      <c r="BH9" s="87">
        <v>44840</v>
      </c>
      <c r="BI9" s="76" t="s">
        <v>3472</v>
      </c>
      <c r="BJ9" s="76" t="s">
        <v>3048</v>
      </c>
      <c r="BK9" s="76">
        <v>18</v>
      </c>
      <c r="BL9" s="76">
        <v>3</v>
      </c>
      <c r="BM9" s="76">
        <v>13</v>
      </c>
      <c r="BN9" s="76">
        <v>2</v>
      </c>
      <c r="BO9" s="76">
        <v>0</v>
      </c>
      <c r="BP9" s="76">
        <v>0</v>
      </c>
      <c r="BQ9" s="76">
        <v>755273691</v>
      </c>
      <c r="BR9" s="76">
        <v>60302676</v>
      </c>
      <c r="BS9" s="76">
        <v>631176376</v>
      </c>
      <c r="BT9" s="76">
        <v>63794639</v>
      </c>
      <c r="BU9" s="76">
        <v>0</v>
      </c>
      <c r="BV9" s="76">
        <v>0</v>
      </c>
      <c r="BW9" s="76">
        <v>3</v>
      </c>
      <c r="BX9" s="76">
        <v>13</v>
      </c>
      <c r="BY9" s="76">
        <v>2</v>
      </c>
      <c r="BZ9" s="76">
        <v>0</v>
      </c>
      <c r="CA9" s="76">
        <v>0</v>
      </c>
      <c r="CB9" s="76">
        <v>13</v>
      </c>
      <c r="CC9" s="76">
        <v>2</v>
      </c>
      <c r="CD9">
        <v>0</v>
      </c>
      <c r="CE9">
        <v>0</v>
      </c>
      <c r="CF9" s="76">
        <v>60302675</v>
      </c>
      <c r="CG9" s="76">
        <v>60302675</v>
      </c>
      <c r="CH9" s="76">
        <v>631176376</v>
      </c>
      <c r="CI9" s="76">
        <v>631176376</v>
      </c>
      <c r="CJ9" s="76">
        <v>63794639</v>
      </c>
      <c r="CK9" s="76">
        <v>63794639</v>
      </c>
      <c r="CL9" s="76">
        <v>0</v>
      </c>
      <c r="CM9" s="76">
        <v>0</v>
      </c>
      <c r="CN9" s="76">
        <v>2.9999999999999996</v>
      </c>
      <c r="CO9" s="76">
        <v>13</v>
      </c>
      <c r="CP9" s="76">
        <v>2</v>
      </c>
      <c r="CQ9" s="76">
        <v>0</v>
      </c>
      <c r="CR9">
        <v>18</v>
      </c>
      <c r="CS9" s="76" t="s">
        <v>48</v>
      </c>
      <c r="CT9" s="76">
        <v>0</v>
      </c>
      <c r="CU9" s="76">
        <v>0</v>
      </c>
      <c r="CV9" s="76">
        <v>0</v>
      </c>
      <c r="CW9" s="76">
        <v>0</v>
      </c>
      <c r="CX9" s="76">
        <v>0</v>
      </c>
      <c r="CY9" s="76">
        <v>0</v>
      </c>
      <c r="CZ9" s="76">
        <v>0</v>
      </c>
      <c r="DA9" s="76">
        <v>0</v>
      </c>
      <c r="DB9" s="76">
        <v>0</v>
      </c>
      <c r="DC9" s="76">
        <v>0</v>
      </c>
      <c r="DD9" s="76">
        <v>0</v>
      </c>
      <c r="DE9" s="76">
        <v>0</v>
      </c>
      <c r="DF9">
        <v>0</v>
      </c>
      <c r="DG9">
        <v>0</v>
      </c>
      <c r="DH9">
        <v>0</v>
      </c>
      <c r="DI9">
        <v>0</v>
      </c>
      <c r="DJ9" s="76">
        <v>0</v>
      </c>
      <c r="DK9" s="76">
        <v>0</v>
      </c>
      <c r="DL9" s="76">
        <v>0</v>
      </c>
      <c r="DM9" s="76">
        <v>0</v>
      </c>
      <c r="DN9" s="76">
        <v>0</v>
      </c>
      <c r="DO9" s="76">
        <v>0</v>
      </c>
      <c r="DP9" s="76">
        <v>0</v>
      </c>
      <c r="DQ9" s="76">
        <v>0</v>
      </c>
      <c r="DR9" s="76">
        <v>0</v>
      </c>
      <c r="DS9" s="76">
        <v>0</v>
      </c>
      <c r="DT9" s="76">
        <v>0</v>
      </c>
      <c r="DU9" s="76">
        <v>0</v>
      </c>
      <c r="DV9">
        <v>0</v>
      </c>
      <c r="DW9" s="76">
        <v>0</v>
      </c>
      <c r="DX9" s="76">
        <v>0</v>
      </c>
      <c r="DY9" s="76">
        <v>0</v>
      </c>
      <c r="DZ9" s="76">
        <v>0</v>
      </c>
      <c r="EA9" s="76">
        <v>0</v>
      </c>
      <c r="EB9" s="76">
        <v>0</v>
      </c>
      <c r="EC9" s="76">
        <v>0</v>
      </c>
      <c r="ED9" s="76">
        <v>0</v>
      </c>
      <c r="EE9" s="76">
        <v>0</v>
      </c>
      <c r="EF9" s="76">
        <v>0</v>
      </c>
      <c r="EG9" s="76">
        <v>0</v>
      </c>
      <c r="EH9" s="76">
        <v>0</v>
      </c>
      <c r="EI9" s="76">
        <v>0</v>
      </c>
      <c r="EJ9" s="76">
        <v>0</v>
      </c>
      <c r="EK9" s="76">
        <v>0</v>
      </c>
      <c r="EL9" s="76">
        <v>0</v>
      </c>
      <c r="EM9" s="76">
        <v>0</v>
      </c>
      <c r="EN9" s="76">
        <v>0</v>
      </c>
      <c r="EO9" s="76">
        <v>0</v>
      </c>
      <c r="EP9" s="76">
        <v>0</v>
      </c>
      <c r="EQ9" s="76">
        <v>0</v>
      </c>
      <c r="ER9" s="76">
        <v>0</v>
      </c>
      <c r="ES9" s="76">
        <v>0</v>
      </c>
      <c r="ET9" s="76">
        <v>0</v>
      </c>
      <c r="EU9" s="76">
        <v>0</v>
      </c>
      <c r="EV9" s="76">
        <v>0</v>
      </c>
      <c r="EW9" s="76">
        <v>0</v>
      </c>
      <c r="EX9" s="76">
        <v>0</v>
      </c>
      <c r="EY9" s="76">
        <v>0</v>
      </c>
      <c r="EZ9" s="76">
        <v>0</v>
      </c>
      <c r="FA9" s="76">
        <v>0</v>
      </c>
      <c r="FB9" s="76">
        <v>0</v>
      </c>
      <c r="FC9" s="76">
        <v>0</v>
      </c>
      <c r="FD9" s="76">
        <v>0</v>
      </c>
      <c r="FE9" s="76">
        <v>0</v>
      </c>
      <c r="FF9" s="76">
        <v>0</v>
      </c>
      <c r="FG9" s="76">
        <v>0</v>
      </c>
      <c r="FH9" s="76">
        <v>0</v>
      </c>
      <c r="FI9" s="76">
        <v>0</v>
      </c>
      <c r="FJ9" s="76">
        <v>0</v>
      </c>
      <c r="FK9" s="76">
        <v>0</v>
      </c>
      <c r="FL9" s="76">
        <v>0</v>
      </c>
      <c r="FM9" s="76">
        <v>0</v>
      </c>
      <c r="FN9" s="76">
        <v>0</v>
      </c>
      <c r="FO9" s="76">
        <v>0</v>
      </c>
      <c r="FP9" s="76">
        <v>0</v>
      </c>
      <c r="FQ9" s="76">
        <v>0</v>
      </c>
      <c r="FR9" s="76">
        <v>0</v>
      </c>
      <c r="FS9" s="76">
        <v>0</v>
      </c>
      <c r="FT9" s="76">
        <v>0</v>
      </c>
      <c r="FU9" s="76">
        <v>0</v>
      </c>
      <c r="FV9" s="76">
        <v>0</v>
      </c>
      <c r="FW9" s="76">
        <v>0</v>
      </c>
      <c r="FX9" s="76">
        <v>0</v>
      </c>
      <c r="FY9" s="76">
        <v>0</v>
      </c>
      <c r="FZ9" s="76">
        <v>0</v>
      </c>
      <c r="GA9" s="76">
        <v>0</v>
      </c>
      <c r="GB9" s="76">
        <v>0</v>
      </c>
      <c r="GC9" s="76">
        <v>0</v>
      </c>
      <c r="GD9" s="76">
        <v>0</v>
      </c>
      <c r="GE9" s="76">
        <v>0</v>
      </c>
      <c r="GF9" s="76">
        <v>0</v>
      </c>
      <c r="GG9" s="76">
        <v>0</v>
      </c>
      <c r="GH9" s="76">
        <v>0</v>
      </c>
      <c r="GI9" s="76">
        <v>0</v>
      </c>
      <c r="GJ9" s="76">
        <v>0</v>
      </c>
      <c r="GK9" s="76">
        <v>0</v>
      </c>
      <c r="GL9" s="76">
        <v>0</v>
      </c>
      <c r="GM9" s="76">
        <v>0</v>
      </c>
      <c r="GN9" s="76">
        <v>0</v>
      </c>
      <c r="GO9" s="76">
        <v>0</v>
      </c>
      <c r="GP9" s="76">
        <v>0</v>
      </c>
      <c r="GQ9" s="76">
        <v>0</v>
      </c>
      <c r="GR9" s="76">
        <v>0</v>
      </c>
      <c r="GS9" s="76">
        <v>0</v>
      </c>
      <c r="GT9" s="76">
        <v>0</v>
      </c>
      <c r="GU9" s="76">
        <v>0</v>
      </c>
      <c r="GV9" s="76">
        <v>0</v>
      </c>
      <c r="GW9" s="76">
        <v>0</v>
      </c>
      <c r="GX9" s="76">
        <v>0</v>
      </c>
      <c r="GY9" s="76">
        <v>0</v>
      </c>
      <c r="GZ9" s="76">
        <v>0</v>
      </c>
      <c r="HA9" s="76">
        <v>0</v>
      </c>
      <c r="HB9" s="76">
        <v>0</v>
      </c>
      <c r="HC9" s="76">
        <v>0</v>
      </c>
      <c r="HD9" s="76">
        <v>0</v>
      </c>
      <c r="HE9" s="76">
        <v>0</v>
      </c>
      <c r="HF9" s="76">
        <v>0</v>
      </c>
      <c r="HG9" s="76">
        <v>0</v>
      </c>
      <c r="HH9" s="76">
        <v>0</v>
      </c>
      <c r="HI9" s="76">
        <v>0</v>
      </c>
      <c r="HJ9" s="76">
        <v>0</v>
      </c>
      <c r="HK9" s="76">
        <v>0</v>
      </c>
      <c r="HL9" s="76">
        <v>0</v>
      </c>
      <c r="HM9" s="76">
        <v>0</v>
      </c>
      <c r="HN9" s="76">
        <v>0</v>
      </c>
      <c r="HO9" s="76">
        <v>0</v>
      </c>
      <c r="HP9" s="76">
        <v>0</v>
      </c>
      <c r="HQ9" s="76">
        <v>0</v>
      </c>
      <c r="HR9" s="76">
        <v>0</v>
      </c>
      <c r="HS9" s="76">
        <v>0</v>
      </c>
      <c r="HT9" s="76">
        <v>0</v>
      </c>
      <c r="HU9" s="76">
        <v>0</v>
      </c>
      <c r="HV9" s="76">
        <v>0</v>
      </c>
      <c r="HW9" s="76">
        <v>0</v>
      </c>
      <c r="HX9" s="76">
        <v>0</v>
      </c>
      <c r="HY9" s="76">
        <v>0</v>
      </c>
      <c r="HZ9" s="76">
        <v>0</v>
      </c>
      <c r="IA9" s="76">
        <v>0</v>
      </c>
      <c r="IB9" s="76">
        <v>0</v>
      </c>
      <c r="IC9" s="76">
        <v>0</v>
      </c>
      <c r="ID9" s="76">
        <v>0</v>
      </c>
      <c r="IE9" s="76">
        <v>0</v>
      </c>
      <c r="IF9" s="76">
        <v>0</v>
      </c>
      <c r="IG9" s="76">
        <v>0</v>
      </c>
      <c r="IH9" s="76">
        <v>0</v>
      </c>
      <c r="II9" s="76" t="s">
        <v>1304</v>
      </c>
      <c r="IJ9" s="76" t="s">
        <v>1304</v>
      </c>
      <c r="IK9" s="76" t="s">
        <v>1304</v>
      </c>
      <c r="IL9" s="76" t="s">
        <v>1304</v>
      </c>
      <c r="IM9" s="76" t="s">
        <v>1304</v>
      </c>
      <c r="IN9" s="76" t="s">
        <v>1304</v>
      </c>
      <c r="IO9" s="76" t="s">
        <v>1304</v>
      </c>
      <c r="IP9" s="76" t="s">
        <v>1304</v>
      </c>
      <c r="IQ9" s="76" t="s">
        <v>1304</v>
      </c>
      <c r="IR9" s="76" t="s">
        <v>1304</v>
      </c>
      <c r="IS9" s="76" t="s">
        <v>1304</v>
      </c>
      <c r="IT9" s="76" t="s">
        <v>1304</v>
      </c>
      <c r="IU9" s="76" t="s">
        <v>1304</v>
      </c>
      <c r="IV9" s="76" t="s">
        <v>1304</v>
      </c>
      <c r="IW9" s="76" t="s">
        <v>1304</v>
      </c>
      <c r="IX9" s="76">
        <v>0</v>
      </c>
      <c r="IY9" s="76">
        <v>0</v>
      </c>
      <c r="IZ9" s="76">
        <v>0</v>
      </c>
      <c r="JA9" s="76">
        <v>0</v>
      </c>
      <c r="JB9" s="76">
        <v>0</v>
      </c>
      <c r="JC9" s="76">
        <v>0</v>
      </c>
      <c r="JD9" s="76">
        <v>0</v>
      </c>
      <c r="JE9" s="76">
        <v>0</v>
      </c>
      <c r="JF9" s="76">
        <v>0</v>
      </c>
      <c r="JG9" s="76">
        <v>0</v>
      </c>
      <c r="JH9" s="76">
        <v>0</v>
      </c>
      <c r="JI9" s="76">
        <v>0</v>
      </c>
      <c r="JJ9" s="88">
        <v>0</v>
      </c>
      <c r="JK9" s="88" t="s">
        <v>3473</v>
      </c>
      <c r="JL9" s="88" t="s">
        <v>3473</v>
      </c>
      <c r="JM9" s="88" t="s">
        <v>3473</v>
      </c>
      <c r="JN9" s="88" t="s">
        <v>3473</v>
      </c>
      <c r="JO9" s="88" t="s">
        <v>3473</v>
      </c>
      <c r="JP9" s="88" t="s">
        <v>3473</v>
      </c>
      <c r="JQ9" s="88" t="s">
        <v>3473</v>
      </c>
      <c r="JR9" s="88" t="s">
        <v>3473</v>
      </c>
      <c r="JS9" s="88" t="s">
        <v>3473</v>
      </c>
      <c r="JT9" s="88" t="s">
        <v>3473</v>
      </c>
      <c r="JU9" s="88" t="s">
        <v>3473</v>
      </c>
      <c r="JV9" s="88" t="s">
        <v>3473</v>
      </c>
      <c r="JW9" s="76">
        <v>0</v>
      </c>
      <c r="JX9" s="76">
        <v>0</v>
      </c>
      <c r="JY9" s="76">
        <v>0</v>
      </c>
      <c r="JZ9" s="76">
        <v>0</v>
      </c>
      <c r="KA9" s="76">
        <v>0</v>
      </c>
      <c r="KB9" s="76">
        <v>0</v>
      </c>
      <c r="KC9" s="76">
        <v>0</v>
      </c>
      <c r="KD9" s="76">
        <v>0</v>
      </c>
      <c r="KE9" s="76">
        <v>0</v>
      </c>
      <c r="KF9" s="76">
        <v>0</v>
      </c>
      <c r="KG9" s="76">
        <v>0</v>
      </c>
      <c r="KH9" s="76">
        <v>0</v>
      </c>
      <c r="KI9">
        <v>0</v>
      </c>
      <c r="KJ9" s="79" t="s">
        <v>3440</v>
      </c>
      <c r="KK9" s="76" t="s">
        <v>1304</v>
      </c>
      <c r="KL9" s="76" t="s">
        <v>1304</v>
      </c>
      <c r="KM9" s="76" t="s">
        <v>1304</v>
      </c>
      <c r="KN9" s="76" t="s">
        <v>1304</v>
      </c>
      <c r="KO9" s="76" t="s">
        <v>1304</v>
      </c>
      <c r="KP9" s="76" t="s">
        <v>1304</v>
      </c>
      <c r="KQ9" s="76" t="s">
        <v>1304</v>
      </c>
      <c r="KR9" s="76" t="s">
        <v>1304</v>
      </c>
      <c r="KS9" s="76" t="s">
        <v>1304</v>
      </c>
      <c r="KT9" s="76" t="s">
        <v>1304</v>
      </c>
      <c r="KU9" s="79" t="s">
        <v>1304</v>
      </c>
      <c r="KV9" s="76" t="s">
        <v>3440</v>
      </c>
      <c r="KW9" s="76" t="s">
        <v>3440</v>
      </c>
      <c r="KX9" s="76" t="s">
        <v>3440</v>
      </c>
      <c r="KY9" s="76" t="s">
        <v>3440</v>
      </c>
      <c r="KZ9" s="76" t="s">
        <v>3440</v>
      </c>
      <c r="LA9" s="76" t="s">
        <v>1304</v>
      </c>
      <c r="LB9" s="76" t="s">
        <v>1304</v>
      </c>
      <c r="LC9" s="76" t="s">
        <v>1304</v>
      </c>
      <c r="LD9" s="76" t="s">
        <v>1304</v>
      </c>
      <c r="LE9" s="76" t="s">
        <v>1304</v>
      </c>
      <c r="LF9" s="76" t="s">
        <v>1304</v>
      </c>
      <c r="LG9" s="76" t="s">
        <v>1304</v>
      </c>
      <c r="LH9" s="88" t="s">
        <v>3440</v>
      </c>
      <c r="LI9" s="88" t="s">
        <v>3445</v>
      </c>
      <c r="LJ9" s="88" t="s">
        <v>3446</v>
      </c>
      <c r="LK9" s="88">
        <v>0</v>
      </c>
      <c r="LL9" s="88">
        <v>0</v>
      </c>
      <c r="LM9" s="88" t="s">
        <v>1304</v>
      </c>
      <c r="LN9" s="88" t="s">
        <v>1304</v>
      </c>
      <c r="LO9" s="88">
        <v>0</v>
      </c>
      <c r="LP9" s="88">
        <v>0</v>
      </c>
      <c r="LQ9" s="88">
        <v>20149249000</v>
      </c>
      <c r="LR9" s="88">
        <v>0</v>
      </c>
      <c r="LS9" s="88">
        <v>0</v>
      </c>
      <c r="LT9" s="88">
        <v>0</v>
      </c>
      <c r="LU9" s="85">
        <v>0</v>
      </c>
      <c r="LV9" s="76" t="s">
        <v>3440</v>
      </c>
      <c r="LW9" s="76" t="s">
        <v>3440</v>
      </c>
      <c r="LX9" s="76" t="s">
        <v>3440</v>
      </c>
      <c r="LY9" s="76" t="s">
        <v>3440</v>
      </c>
      <c r="LZ9" s="76" t="s">
        <v>3440</v>
      </c>
      <c r="MA9" s="76" t="s">
        <v>1304</v>
      </c>
      <c r="MB9" s="76" t="s">
        <v>1304</v>
      </c>
      <c r="MC9" s="76" t="s">
        <v>1304</v>
      </c>
      <c r="MD9" s="76" t="s">
        <v>1304</v>
      </c>
      <c r="ME9" s="76" t="s">
        <v>1304</v>
      </c>
      <c r="MF9" s="76" t="s">
        <v>1304</v>
      </c>
      <c r="MG9" s="76" t="s">
        <v>1304</v>
      </c>
      <c r="MH9">
        <v>0</v>
      </c>
      <c r="MI9">
        <v>0</v>
      </c>
      <c r="MJ9">
        <v>0</v>
      </c>
      <c r="MK9" s="76">
        <v>0</v>
      </c>
      <c r="ML9" s="76">
        <v>0</v>
      </c>
      <c r="MM9" s="76">
        <v>0</v>
      </c>
      <c r="MN9" s="76">
        <v>0</v>
      </c>
      <c r="MO9" s="76">
        <v>0</v>
      </c>
      <c r="MP9" s="76">
        <v>0</v>
      </c>
      <c r="MQ9" s="76">
        <v>0</v>
      </c>
      <c r="MR9" s="76">
        <v>0</v>
      </c>
      <c r="MS9" s="76">
        <v>0</v>
      </c>
      <c r="MT9" s="76">
        <v>0</v>
      </c>
      <c r="MU9" s="76">
        <v>0</v>
      </c>
      <c r="MV9" s="76">
        <v>0</v>
      </c>
      <c r="MW9" s="76">
        <v>0</v>
      </c>
      <c r="MX9" s="76">
        <v>0</v>
      </c>
      <c r="MY9" s="76">
        <v>0</v>
      </c>
      <c r="MZ9" s="76">
        <v>0</v>
      </c>
      <c r="NA9" s="76">
        <v>0</v>
      </c>
      <c r="NB9" s="76">
        <v>0</v>
      </c>
      <c r="NC9" s="76">
        <v>0</v>
      </c>
      <c r="ND9" s="76">
        <v>0</v>
      </c>
      <c r="NE9" s="76">
        <v>0</v>
      </c>
      <c r="NF9" s="76">
        <v>0</v>
      </c>
      <c r="NG9" s="76">
        <v>0</v>
      </c>
      <c r="NH9" s="76">
        <v>0</v>
      </c>
      <c r="NI9" s="76" t="s">
        <v>3440</v>
      </c>
      <c r="NJ9" s="76" t="s">
        <v>3440</v>
      </c>
      <c r="NK9" s="76" t="s">
        <v>3440</v>
      </c>
      <c r="NL9" s="76" t="s">
        <v>3440</v>
      </c>
      <c r="NM9" s="76" t="s">
        <v>3440</v>
      </c>
      <c r="NN9" s="76" t="s">
        <v>1304</v>
      </c>
      <c r="NO9" s="76" t="s">
        <v>1304</v>
      </c>
      <c r="NP9" s="76" t="s">
        <v>1304</v>
      </c>
      <c r="NQ9" s="76" t="s">
        <v>1304</v>
      </c>
      <c r="NR9" s="76" t="s">
        <v>1304</v>
      </c>
      <c r="NS9" s="76" t="s">
        <v>1304</v>
      </c>
      <c r="NT9" s="76" t="s">
        <v>1304</v>
      </c>
      <c r="NU9" s="76">
        <v>0</v>
      </c>
      <c r="NV9" s="76">
        <v>0</v>
      </c>
      <c r="NW9" s="76">
        <v>0</v>
      </c>
      <c r="NX9" s="76">
        <v>0</v>
      </c>
      <c r="NY9" s="76">
        <v>0</v>
      </c>
      <c r="NZ9" s="76">
        <v>0</v>
      </c>
      <c r="OA9" s="76">
        <v>0</v>
      </c>
      <c r="OB9" s="76">
        <v>0</v>
      </c>
      <c r="OC9" s="76">
        <v>0</v>
      </c>
      <c r="OD9" s="76">
        <v>0</v>
      </c>
      <c r="OE9" s="76">
        <v>0</v>
      </c>
      <c r="OF9" s="76">
        <v>0</v>
      </c>
      <c r="OG9" s="76">
        <v>0</v>
      </c>
      <c r="OH9" s="76">
        <v>0</v>
      </c>
      <c r="OI9" s="76">
        <v>0</v>
      </c>
      <c r="OJ9" s="76">
        <v>0</v>
      </c>
      <c r="OK9" s="76">
        <v>0</v>
      </c>
      <c r="OL9" s="76">
        <v>0</v>
      </c>
      <c r="OM9" s="76">
        <v>0</v>
      </c>
      <c r="ON9" s="76">
        <v>0</v>
      </c>
      <c r="OO9" s="76">
        <v>0</v>
      </c>
      <c r="OP9" s="76">
        <v>0</v>
      </c>
      <c r="OQ9" s="76">
        <v>0</v>
      </c>
      <c r="OR9" s="76">
        <v>0</v>
      </c>
      <c r="OS9" s="81"/>
      <c r="OT9" s="81"/>
      <c r="OU9" s="76" t="s">
        <v>3460</v>
      </c>
      <c r="OV9">
        <v>0</v>
      </c>
      <c r="OW9">
        <v>0</v>
      </c>
      <c r="OX9">
        <v>0</v>
      </c>
      <c r="OY9">
        <v>0</v>
      </c>
      <c r="OZ9">
        <v>0</v>
      </c>
      <c r="PA9">
        <v>0</v>
      </c>
      <c r="PB9">
        <v>0</v>
      </c>
      <c r="PC9">
        <v>0</v>
      </c>
      <c r="PD9">
        <v>0</v>
      </c>
      <c r="PE9">
        <v>0</v>
      </c>
      <c r="PF9">
        <v>0</v>
      </c>
      <c r="PG9">
        <v>0</v>
      </c>
      <c r="PH9">
        <v>0</v>
      </c>
      <c r="PI9">
        <v>0</v>
      </c>
      <c r="PJ9">
        <v>0</v>
      </c>
      <c r="PK9">
        <v>0</v>
      </c>
      <c r="PL9">
        <v>0</v>
      </c>
      <c r="PM9">
        <v>0</v>
      </c>
      <c r="PN9">
        <v>0</v>
      </c>
      <c r="PO9">
        <v>0</v>
      </c>
      <c r="PP9">
        <v>0</v>
      </c>
      <c r="PQ9">
        <v>0</v>
      </c>
      <c r="PR9">
        <v>0</v>
      </c>
      <c r="PS9">
        <v>0</v>
      </c>
      <c r="PT9">
        <v>0</v>
      </c>
      <c r="PU9">
        <v>0</v>
      </c>
      <c r="PV9">
        <v>0</v>
      </c>
      <c r="PW9" s="85">
        <v>0</v>
      </c>
      <c r="PX9" s="85">
        <v>0</v>
      </c>
      <c r="PY9" t="s">
        <v>3443</v>
      </c>
    </row>
    <row r="10" spans="1:443" ht="15.75" customHeight="1" x14ac:dyDescent="0.3">
      <c r="A10" s="76" t="s">
        <v>3474</v>
      </c>
      <c r="B10" s="76">
        <v>7867</v>
      </c>
      <c r="C10" s="76" t="s">
        <v>3475</v>
      </c>
      <c r="D10" s="86">
        <v>2020110010190</v>
      </c>
      <c r="E10" s="76" t="s">
        <v>3412</v>
      </c>
      <c r="F10" s="76" t="s">
        <v>3413</v>
      </c>
      <c r="G10" s="76" t="s">
        <v>3414</v>
      </c>
      <c r="H10" s="76" t="s">
        <v>3415</v>
      </c>
      <c r="I10" s="76" t="s">
        <v>3446</v>
      </c>
      <c r="J10" s="76" t="s">
        <v>3417</v>
      </c>
      <c r="K10" s="76" t="s">
        <v>3418</v>
      </c>
      <c r="L10" s="76" t="s">
        <v>2298</v>
      </c>
      <c r="M10" s="76" t="s">
        <v>3419</v>
      </c>
      <c r="N10" s="76" t="s">
        <v>3418</v>
      </c>
      <c r="O10" s="76" t="s">
        <v>2298</v>
      </c>
      <c r="P10" s="76" t="s">
        <v>3419</v>
      </c>
      <c r="Q10" s="76" t="s">
        <v>3420</v>
      </c>
      <c r="R10" s="76" t="s">
        <v>3421</v>
      </c>
      <c r="S10" s="76" t="s">
        <v>3476</v>
      </c>
      <c r="T10" s="76" t="s">
        <v>3477</v>
      </c>
      <c r="U10" s="76" t="s">
        <v>3478</v>
      </c>
      <c r="V10" s="76"/>
      <c r="W10" s="76"/>
      <c r="X10" s="76"/>
      <c r="Y10" s="76"/>
      <c r="Z10" s="76" t="s">
        <v>3424</v>
      </c>
      <c r="AA10" s="76" t="s">
        <v>3479</v>
      </c>
      <c r="AB10" s="76"/>
      <c r="AC10" s="76" t="s">
        <v>3476</v>
      </c>
      <c r="AD10" s="76"/>
      <c r="AE10" s="76"/>
      <c r="AF10" s="76"/>
      <c r="AG10" t="s">
        <v>1304</v>
      </c>
      <c r="AH10" t="s">
        <v>1304</v>
      </c>
      <c r="AI10" t="s">
        <v>3480</v>
      </c>
      <c r="AJ10" s="81" t="s">
        <v>3428</v>
      </c>
      <c r="AK10" s="87">
        <v>44055</v>
      </c>
      <c r="AL10" s="76">
        <v>1</v>
      </c>
      <c r="AM10">
        <v>2024</v>
      </c>
      <c r="AN10" s="76" t="s">
        <v>3481</v>
      </c>
      <c r="AO10" s="76" t="s">
        <v>3482</v>
      </c>
      <c r="AP10" s="76">
        <v>2020</v>
      </c>
      <c r="AQ10" s="76">
        <v>2024</v>
      </c>
      <c r="AR10" s="76" t="s">
        <v>48</v>
      </c>
      <c r="AS10" s="76" t="s">
        <v>541</v>
      </c>
      <c r="AT10" s="76" t="s">
        <v>42</v>
      </c>
      <c r="AU10" s="76" t="s">
        <v>912</v>
      </c>
      <c r="AV10" s="76" t="s">
        <v>3431</v>
      </c>
      <c r="AW10" s="76" t="s">
        <v>3431</v>
      </c>
      <c r="AX10" s="76" t="s">
        <v>3431</v>
      </c>
      <c r="AY10" s="76">
        <v>1</v>
      </c>
      <c r="AZ10" s="76"/>
      <c r="BA10" s="76"/>
      <c r="BB10" s="76" t="s">
        <v>3483</v>
      </c>
      <c r="BC10" s="76" t="s">
        <v>3484</v>
      </c>
      <c r="BD10" s="76" t="s">
        <v>3485</v>
      </c>
      <c r="BE10" s="76" t="s">
        <v>3486</v>
      </c>
      <c r="BF10" s="76" t="s">
        <v>3487</v>
      </c>
      <c r="BG10" s="76">
        <v>1</v>
      </c>
      <c r="BH10" s="87">
        <v>44055</v>
      </c>
      <c r="BI10" s="76" t="s">
        <v>3437</v>
      </c>
      <c r="BJ10" s="76" t="s">
        <v>3047</v>
      </c>
      <c r="BK10" s="76">
        <v>100</v>
      </c>
      <c r="BL10" s="76">
        <v>25</v>
      </c>
      <c r="BM10" s="76">
        <v>50</v>
      </c>
      <c r="BN10" s="76">
        <v>25</v>
      </c>
      <c r="BO10" s="76">
        <v>0</v>
      </c>
      <c r="BP10" s="76">
        <v>0</v>
      </c>
      <c r="BQ10" s="76">
        <v>168893159</v>
      </c>
      <c r="BR10" s="76">
        <v>0</v>
      </c>
      <c r="BS10" s="76">
        <v>168893159</v>
      </c>
      <c r="BT10" s="76">
        <v>0</v>
      </c>
      <c r="BU10" s="76">
        <v>0</v>
      </c>
      <c r="BV10" s="76">
        <v>0</v>
      </c>
      <c r="BW10" s="76">
        <v>25</v>
      </c>
      <c r="BX10" s="76">
        <v>50</v>
      </c>
      <c r="BY10" s="76">
        <v>25</v>
      </c>
      <c r="BZ10" s="76">
        <v>0</v>
      </c>
      <c r="CA10" s="76">
        <v>0</v>
      </c>
      <c r="CB10" s="76">
        <v>50</v>
      </c>
      <c r="CC10" s="76">
        <v>25</v>
      </c>
      <c r="CD10">
        <v>0</v>
      </c>
      <c r="CE10">
        <v>0</v>
      </c>
      <c r="CF10" s="76">
        <v>0</v>
      </c>
      <c r="CG10" s="76">
        <v>0</v>
      </c>
      <c r="CH10" s="76">
        <v>168893159</v>
      </c>
      <c r="CI10" s="76">
        <v>43298944</v>
      </c>
      <c r="CJ10" s="76">
        <v>0</v>
      </c>
      <c r="CK10" s="76">
        <v>0</v>
      </c>
      <c r="CL10" s="76">
        <v>0</v>
      </c>
      <c r="CM10" s="76">
        <v>0</v>
      </c>
      <c r="CN10" s="76">
        <v>25</v>
      </c>
      <c r="CO10" s="76">
        <v>50</v>
      </c>
      <c r="CP10" s="76">
        <v>25</v>
      </c>
      <c r="CQ10" s="76">
        <v>0</v>
      </c>
      <c r="CR10">
        <v>100</v>
      </c>
      <c r="CS10" s="76" t="s">
        <v>48</v>
      </c>
      <c r="CT10" s="76">
        <v>0</v>
      </c>
      <c r="CU10" s="76">
        <v>0</v>
      </c>
      <c r="CV10" s="76">
        <v>0</v>
      </c>
      <c r="CW10" s="76">
        <v>0</v>
      </c>
      <c r="CX10" s="76">
        <v>0</v>
      </c>
      <c r="CY10" s="76">
        <v>0</v>
      </c>
      <c r="CZ10" s="76">
        <v>0</v>
      </c>
      <c r="DA10" s="76">
        <v>0</v>
      </c>
      <c r="DB10" s="76">
        <v>0</v>
      </c>
      <c r="DC10" s="76">
        <v>0</v>
      </c>
      <c r="DD10" s="76">
        <v>0</v>
      </c>
      <c r="DE10" s="76">
        <v>0</v>
      </c>
      <c r="DF10">
        <v>0</v>
      </c>
      <c r="DG10">
        <v>0</v>
      </c>
      <c r="DH10">
        <v>0</v>
      </c>
      <c r="DI10">
        <v>0</v>
      </c>
      <c r="DJ10" s="76">
        <v>0</v>
      </c>
      <c r="DK10" s="76">
        <v>0</v>
      </c>
      <c r="DL10" s="76">
        <v>0</v>
      </c>
      <c r="DM10" s="76">
        <v>0</v>
      </c>
      <c r="DN10" s="76">
        <v>0</v>
      </c>
      <c r="DO10" s="76">
        <v>0</v>
      </c>
      <c r="DP10" s="76">
        <v>0</v>
      </c>
      <c r="DQ10" s="76">
        <v>0</v>
      </c>
      <c r="DR10" s="76">
        <v>0</v>
      </c>
      <c r="DS10" s="76">
        <v>0</v>
      </c>
      <c r="DT10" s="76">
        <v>0</v>
      </c>
      <c r="DU10" s="76">
        <v>0</v>
      </c>
      <c r="DV10">
        <v>0</v>
      </c>
      <c r="DW10" s="76">
        <v>0</v>
      </c>
      <c r="DX10" s="76">
        <v>0</v>
      </c>
      <c r="DY10" s="76">
        <v>0</v>
      </c>
      <c r="DZ10" s="76">
        <v>0</v>
      </c>
      <c r="EA10" s="76">
        <v>0</v>
      </c>
      <c r="EB10" s="76">
        <v>0</v>
      </c>
      <c r="EC10" s="76">
        <v>0</v>
      </c>
      <c r="ED10" s="76">
        <v>0</v>
      </c>
      <c r="EE10" s="76">
        <v>0</v>
      </c>
      <c r="EF10" s="76">
        <v>0</v>
      </c>
      <c r="EG10" s="76">
        <v>0</v>
      </c>
      <c r="EH10" s="76">
        <v>0</v>
      </c>
      <c r="EI10" s="76">
        <v>0</v>
      </c>
      <c r="EJ10" s="76">
        <v>0</v>
      </c>
      <c r="EK10" s="76">
        <v>0</v>
      </c>
      <c r="EL10" s="76">
        <v>0</v>
      </c>
      <c r="EM10" s="76">
        <v>0</v>
      </c>
      <c r="EN10" s="76">
        <v>0</v>
      </c>
      <c r="EO10" s="76">
        <v>0</v>
      </c>
      <c r="EP10" s="76">
        <v>0</v>
      </c>
      <c r="EQ10" s="76">
        <v>0</v>
      </c>
      <c r="ER10" s="76">
        <v>0</v>
      </c>
      <c r="ES10" s="76">
        <v>0</v>
      </c>
      <c r="ET10" s="76">
        <v>0</v>
      </c>
      <c r="EU10" s="76">
        <v>0</v>
      </c>
      <c r="EV10" s="76">
        <v>0</v>
      </c>
      <c r="EW10" s="76">
        <v>0</v>
      </c>
      <c r="EX10" s="76">
        <v>0</v>
      </c>
      <c r="EY10" s="76">
        <v>0</v>
      </c>
      <c r="EZ10" s="76">
        <v>0</v>
      </c>
      <c r="FA10" s="76">
        <v>0</v>
      </c>
      <c r="FB10" s="76">
        <v>0</v>
      </c>
      <c r="FC10" s="76">
        <v>0</v>
      </c>
      <c r="FD10" s="76">
        <v>0</v>
      </c>
      <c r="FE10" s="76">
        <v>0</v>
      </c>
      <c r="FF10" s="76">
        <v>0</v>
      </c>
      <c r="FG10" s="76">
        <v>0</v>
      </c>
      <c r="FH10" s="76">
        <v>0</v>
      </c>
      <c r="FI10" s="76">
        <v>0</v>
      </c>
      <c r="FJ10" s="76">
        <v>0</v>
      </c>
      <c r="FK10" s="76">
        <v>0</v>
      </c>
      <c r="FL10" s="76">
        <v>0</v>
      </c>
      <c r="FM10" s="76">
        <v>0</v>
      </c>
      <c r="FN10" s="76">
        <v>0</v>
      </c>
      <c r="FO10" s="76">
        <v>0</v>
      </c>
      <c r="FP10" s="76">
        <v>0</v>
      </c>
      <c r="FQ10" s="76">
        <v>0</v>
      </c>
      <c r="FR10" s="76">
        <v>0</v>
      </c>
      <c r="FS10" s="76">
        <v>0</v>
      </c>
      <c r="FT10" s="76">
        <v>0</v>
      </c>
      <c r="FU10" s="76">
        <v>0</v>
      </c>
      <c r="FV10" s="76">
        <v>0</v>
      </c>
      <c r="FW10" s="76">
        <v>0</v>
      </c>
      <c r="FX10" s="76">
        <v>0</v>
      </c>
      <c r="FY10" s="76">
        <v>0</v>
      </c>
      <c r="FZ10" s="76">
        <v>0</v>
      </c>
      <c r="GA10" s="76">
        <v>0</v>
      </c>
      <c r="GB10" s="76">
        <v>0</v>
      </c>
      <c r="GC10" s="76">
        <v>0</v>
      </c>
      <c r="GD10" s="76">
        <v>0</v>
      </c>
      <c r="GE10" s="76">
        <v>0</v>
      </c>
      <c r="GF10" s="76">
        <v>0</v>
      </c>
      <c r="GG10" s="76">
        <v>0</v>
      </c>
      <c r="GH10" s="76">
        <v>0</v>
      </c>
      <c r="GI10" s="76">
        <v>0</v>
      </c>
      <c r="GJ10" s="76">
        <v>0</v>
      </c>
      <c r="GK10" s="76">
        <v>0</v>
      </c>
      <c r="GL10" s="76">
        <v>0</v>
      </c>
      <c r="GM10" s="76">
        <v>0</v>
      </c>
      <c r="GN10" s="76">
        <v>0</v>
      </c>
      <c r="GO10" s="76">
        <v>0</v>
      </c>
      <c r="GP10" s="76">
        <v>0</v>
      </c>
      <c r="GQ10" s="76">
        <v>0</v>
      </c>
      <c r="GR10" s="76">
        <v>0</v>
      </c>
      <c r="GS10" s="76">
        <v>0</v>
      </c>
      <c r="GT10" s="76">
        <v>0</v>
      </c>
      <c r="GU10" s="76">
        <v>0</v>
      </c>
      <c r="GV10" s="76">
        <v>0</v>
      </c>
      <c r="GW10" s="76">
        <v>0</v>
      </c>
      <c r="GX10" s="76">
        <v>0</v>
      </c>
      <c r="GY10" s="76">
        <v>0</v>
      </c>
      <c r="GZ10" s="76">
        <v>0</v>
      </c>
      <c r="HA10" s="76">
        <v>0</v>
      </c>
      <c r="HB10" s="76">
        <v>0</v>
      </c>
      <c r="HC10" s="76">
        <v>0</v>
      </c>
      <c r="HD10" s="76">
        <v>0</v>
      </c>
      <c r="HE10" s="76">
        <v>0</v>
      </c>
      <c r="HF10" s="76">
        <v>0</v>
      </c>
      <c r="HG10" s="76">
        <v>0</v>
      </c>
      <c r="HH10" s="76">
        <v>0</v>
      </c>
      <c r="HI10" s="76">
        <v>0</v>
      </c>
      <c r="HJ10" s="76">
        <v>0</v>
      </c>
      <c r="HK10" s="76">
        <v>0</v>
      </c>
      <c r="HL10" s="76">
        <v>0</v>
      </c>
      <c r="HM10" s="76">
        <v>0</v>
      </c>
      <c r="HN10" s="76">
        <v>0</v>
      </c>
      <c r="HO10" s="76">
        <v>0</v>
      </c>
      <c r="HP10" s="76">
        <v>0</v>
      </c>
      <c r="HQ10" s="76">
        <v>0</v>
      </c>
      <c r="HR10" s="76">
        <v>0</v>
      </c>
      <c r="HS10" s="76">
        <v>0</v>
      </c>
      <c r="HT10" s="76">
        <v>0</v>
      </c>
      <c r="HU10" s="76">
        <v>0</v>
      </c>
      <c r="HV10" s="76">
        <v>0</v>
      </c>
      <c r="HW10" s="76">
        <v>0</v>
      </c>
      <c r="HX10" s="76">
        <v>0</v>
      </c>
      <c r="HY10" s="76">
        <v>0</v>
      </c>
      <c r="HZ10" s="76">
        <v>0</v>
      </c>
      <c r="IA10" s="76">
        <v>0</v>
      </c>
      <c r="IB10" s="76">
        <v>0</v>
      </c>
      <c r="IC10" s="76">
        <v>0</v>
      </c>
      <c r="ID10" s="76">
        <v>0</v>
      </c>
      <c r="IE10" s="76">
        <v>0</v>
      </c>
      <c r="IF10" s="76">
        <v>0</v>
      </c>
      <c r="IG10" s="76">
        <v>0</v>
      </c>
      <c r="IH10" s="76">
        <v>0</v>
      </c>
      <c r="II10" s="76" t="s">
        <v>1304</v>
      </c>
      <c r="IJ10" s="76" t="s">
        <v>1304</v>
      </c>
      <c r="IK10" s="76" t="s">
        <v>1304</v>
      </c>
      <c r="IL10" s="76" t="s">
        <v>1304</v>
      </c>
      <c r="IM10" s="76" t="s">
        <v>1304</v>
      </c>
      <c r="IN10" s="76" t="s">
        <v>1304</v>
      </c>
      <c r="IO10" s="76" t="s">
        <v>1304</v>
      </c>
      <c r="IP10" s="76" t="s">
        <v>1304</v>
      </c>
      <c r="IQ10" s="76" t="s">
        <v>1304</v>
      </c>
      <c r="IR10" s="76" t="s">
        <v>1304</v>
      </c>
      <c r="IS10" s="76" t="s">
        <v>1304</v>
      </c>
      <c r="IT10" s="76" t="s">
        <v>1304</v>
      </c>
      <c r="IU10" s="76" t="s">
        <v>1304</v>
      </c>
      <c r="IV10" s="76" t="s">
        <v>1304</v>
      </c>
      <c r="IW10" s="76" t="s">
        <v>1304</v>
      </c>
      <c r="IX10" s="76">
        <v>0</v>
      </c>
      <c r="IY10" s="76">
        <v>0</v>
      </c>
      <c r="IZ10" s="76">
        <v>0</v>
      </c>
      <c r="JA10" s="76">
        <v>0</v>
      </c>
      <c r="JB10" s="76">
        <v>0</v>
      </c>
      <c r="JC10" s="76">
        <v>0</v>
      </c>
      <c r="JD10" s="76">
        <v>0</v>
      </c>
      <c r="JE10" s="76">
        <v>0</v>
      </c>
      <c r="JF10" s="76">
        <v>0</v>
      </c>
      <c r="JG10" s="76">
        <v>0</v>
      </c>
      <c r="JH10" s="76">
        <v>0</v>
      </c>
      <c r="JI10" s="76">
        <v>0</v>
      </c>
      <c r="JJ10" s="88">
        <v>0</v>
      </c>
      <c r="JK10" s="88" t="s">
        <v>3473</v>
      </c>
      <c r="JL10" s="88" t="s">
        <v>3473</v>
      </c>
      <c r="JM10" s="88" t="s">
        <v>3473</v>
      </c>
      <c r="JN10" s="88" t="s">
        <v>3473</v>
      </c>
      <c r="JO10" s="88" t="s">
        <v>3473</v>
      </c>
      <c r="JP10" s="88" t="s">
        <v>3473</v>
      </c>
      <c r="JQ10" s="88" t="s">
        <v>3473</v>
      </c>
      <c r="JR10" s="88" t="s">
        <v>3473</v>
      </c>
      <c r="JS10" s="88" t="s">
        <v>3473</v>
      </c>
      <c r="JT10" s="88" t="s">
        <v>3473</v>
      </c>
      <c r="JU10" s="88" t="s">
        <v>3473</v>
      </c>
      <c r="JV10" s="88" t="s">
        <v>3473</v>
      </c>
      <c r="JW10" s="76">
        <v>0</v>
      </c>
      <c r="JX10" s="76">
        <v>0</v>
      </c>
      <c r="JY10" s="76">
        <v>0</v>
      </c>
      <c r="JZ10" s="76">
        <v>0</v>
      </c>
      <c r="KA10" s="76">
        <v>0</v>
      </c>
      <c r="KB10" s="76">
        <v>0</v>
      </c>
      <c r="KC10" s="76">
        <v>0</v>
      </c>
      <c r="KD10" s="76">
        <v>0</v>
      </c>
      <c r="KE10" s="76">
        <v>0</v>
      </c>
      <c r="KF10" s="76">
        <v>0</v>
      </c>
      <c r="KG10" s="76">
        <v>0</v>
      </c>
      <c r="KH10" s="76">
        <v>0</v>
      </c>
      <c r="KI10">
        <v>0</v>
      </c>
      <c r="KJ10" s="79" t="s">
        <v>3440</v>
      </c>
      <c r="KK10" s="76" t="s">
        <v>1304</v>
      </c>
      <c r="KL10" s="76" t="s">
        <v>1304</v>
      </c>
      <c r="KM10" s="76" t="s">
        <v>1304</v>
      </c>
      <c r="KN10" s="76" t="s">
        <v>1304</v>
      </c>
      <c r="KO10" s="76" t="s">
        <v>1304</v>
      </c>
      <c r="KP10" s="76" t="s">
        <v>1304</v>
      </c>
      <c r="KQ10" s="76" t="s">
        <v>1304</v>
      </c>
      <c r="KR10" s="76" t="s">
        <v>1304</v>
      </c>
      <c r="KS10" s="76" t="s">
        <v>1304</v>
      </c>
      <c r="KT10" s="76" t="s">
        <v>1304</v>
      </c>
      <c r="KU10" s="79" t="s">
        <v>1304</v>
      </c>
      <c r="KV10" s="76" t="s">
        <v>3440</v>
      </c>
      <c r="KW10" s="76" t="s">
        <v>3440</v>
      </c>
      <c r="KX10" s="76" t="s">
        <v>3440</v>
      </c>
      <c r="KY10" s="76" t="s">
        <v>3440</v>
      </c>
      <c r="KZ10" s="76" t="s">
        <v>3440</v>
      </c>
      <c r="LA10" s="76" t="s">
        <v>1304</v>
      </c>
      <c r="LB10" s="76" t="s">
        <v>1304</v>
      </c>
      <c r="LC10" s="76" t="s">
        <v>1304</v>
      </c>
      <c r="LD10" s="76" t="s">
        <v>1304</v>
      </c>
      <c r="LE10" s="76" t="s">
        <v>1304</v>
      </c>
      <c r="LF10" s="76" t="s">
        <v>1304</v>
      </c>
      <c r="LG10" s="76" t="s">
        <v>1304</v>
      </c>
      <c r="LH10" s="88" t="s">
        <v>3440</v>
      </c>
      <c r="LI10" s="88" t="s">
        <v>3445</v>
      </c>
      <c r="LJ10" s="88" t="s">
        <v>3446</v>
      </c>
      <c r="LK10" s="88">
        <v>0</v>
      </c>
      <c r="LL10" s="88">
        <v>0</v>
      </c>
      <c r="LM10" s="88" t="s">
        <v>1304</v>
      </c>
      <c r="LN10" s="88" t="s">
        <v>1304</v>
      </c>
      <c r="LO10" s="88">
        <v>0</v>
      </c>
      <c r="LP10" s="88">
        <v>0</v>
      </c>
      <c r="LQ10" s="88">
        <v>20149249000</v>
      </c>
      <c r="LR10" s="88">
        <v>0</v>
      </c>
      <c r="LS10" s="88">
        <v>0</v>
      </c>
      <c r="LT10" s="88">
        <v>0</v>
      </c>
      <c r="LU10" s="85">
        <v>0</v>
      </c>
      <c r="LV10" s="76" t="s">
        <v>3440</v>
      </c>
      <c r="LW10" s="76" t="s">
        <v>3440</v>
      </c>
      <c r="LX10" s="76" t="s">
        <v>3440</v>
      </c>
      <c r="LY10" s="76" t="s">
        <v>3440</v>
      </c>
      <c r="LZ10" s="76" t="s">
        <v>3440</v>
      </c>
      <c r="MA10" s="76" t="s">
        <v>1304</v>
      </c>
      <c r="MB10" s="76" t="s">
        <v>1304</v>
      </c>
      <c r="MC10" s="76" t="s">
        <v>1304</v>
      </c>
      <c r="MD10" s="76" t="s">
        <v>1304</v>
      </c>
      <c r="ME10" s="76" t="s">
        <v>1304</v>
      </c>
      <c r="MF10" s="76" t="s">
        <v>1304</v>
      </c>
      <c r="MG10" s="76" t="s">
        <v>1304</v>
      </c>
      <c r="MH10">
        <v>0</v>
      </c>
      <c r="MI10">
        <v>0</v>
      </c>
      <c r="MJ10">
        <v>0</v>
      </c>
      <c r="MK10" s="76">
        <v>0</v>
      </c>
      <c r="ML10" s="76">
        <v>0</v>
      </c>
      <c r="MM10" s="76">
        <v>0</v>
      </c>
      <c r="MN10" s="76">
        <v>0</v>
      </c>
      <c r="MO10" s="76">
        <v>0</v>
      </c>
      <c r="MP10" s="76">
        <v>0</v>
      </c>
      <c r="MQ10" s="76">
        <v>0</v>
      </c>
      <c r="MR10" s="76">
        <v>0</v>
      </c>
      <c r="MS10" s="76">
        <v>0</v>
      </c>
      <c r="MT10" s="76">
        <v>0</v>
      </c>
      <c r="MU10" s="76">
        <v>0</v>
      </c>
      <c r="MV10" s="76">
        <v>0</v>
      </c>
      <c r="MW10" s="76">
        <v>0</v>
      </c>
      <c r="MX10" s="76">
        <v>0</v>
      </c>
      <c r="MY10" s="76">
        <v>0</v>
      </c>
      <c r="MZ10" s="76">
        <v>0</v>
      </c>
      <c r="NA10" s="76">
        <v>0</v>
      </c>
      <c r="NB10" s="76">
        <v>0</v>
      </c>
      <c r="NC10" s="76">
        <v>0</v>
      </c>
      <c r="ND10" s="76">
        <v>0</v>
      </c>
      <c r="NE10" s="76">
        <v>0</v>
      </c>
      <c r="NF10" s="76">
        <v>0</v>
      </c>
      <c r="NG10" s="76">
        <v>0</v>
      </c>
      <c r="NH10" s="76">
        <v>0</v>
      </c>
      <c r="NI10" s="76" t="s">
        <v>3440</v>
      </c>
      <c r="NJ10" s="76" t="s">
        <v>3440</v>
      </c>
      <c r="NK10" s="76" t="s">
        <v>3440</v>
      </c>
      <c r="NL10" s="76" t="s">
        <v>3440</v>
      </c>
      <c r="NM10" s="76" t="s">
        <v>3440</v>
      </c>
      <c r="NN10" s="76" t="s">
        <v>1304</v>
      </c>
      <c r="NO10" s="76" t="s">
        <v>1304</v>
      </c>
      <c r="NP10" s="76" t="s">
        <v>1304</v>
      </c>
      <c r="NQ10" s="76" t="s">
        <v>1304</v>
      </c>
      <c r="NR10" s="76" t="s">
        <v>1304</v>
      </c>
      <c r="NS10" s="76" t="s">
        <v>1304</v>
      </c>
      <c r="NT10" s="76" t="s">
        <v>1304</v>
      </c>
      <c r="NU10" s="76">
        <v>0</v>
      </c>
      <c r="NV10" s="76">
        <v>0</v>
      </c>
      <c r="NW10" s="76">
        <v>0</v>
      </c>
      <c r="NX10" s="76">
        <v>0</v>
      </c>
      <c r="NY10" s="76">
        <v>0</v>
      </c>
      <c r="NZ10" s="76">
        <v>0</v>
      </c>
      <c r="OA10" s="76">
        <v>0</v>
      </c>
      <c r="OB10" s="76">
        <v>0</v>
      </c>
      <c r="OC10" s="76">
        <v>0</v>
      </c>
      <c r="OD10" s="76">
        <v>0</v>
      </c>
      <c r="OE10" s="76">
        <v>0</v>
      </c>
      <c r="OF10" s="76">
        <v>0</v>
      </c>
      <c r="OG10" s="76">
        <v>0</v>
      </c>
      <c r="OH10" s="76">
        <v>0</v>
      </c>
      <c r="OI10" s="76">
        <v>0</v>
      </c>
      <c r="OJ10" s="76">
        <v>0</v>
      </c>
      <c r="OK10" s="76">
        <v>0</v>
      </c>
      <c r="OL10" s="76">
        <v>0</v>
      </c>
      <c r="OM10" s="76">
        <v>0</v>
      </c>
      <c r="ON10" s="76">
        <v>0</v>
      </c>
      <c r="OO10" s="76">
        <v>0</v>
      </c>
      <c r="OP10" s="76">
        <v>0</v>
      </c>
      <c r="OQ10" s="76">
        <v>0</v>
      </c>
      <c r="OR10" s="76">
        <v>0</v>
      </c>
      <c r="OS10" s="81"/>
      <c r="OT10" s="81"/>
      <c r="OU10" s="76" t="s">
        <v>3474</v>
      </c>
      <c r="OV10">
        <v>0</v>
      </c>
      <c r="OW10">
        <v>0</v>
      </c>
      <c r="OX10">
        <v>0</v>
      </c>
      <c r="OY10">
        <v>0</v>
      </c>
      <c r="OZ10">
        <v>0</v>
      </c>
      <c r="PA10">
        <v>0</v>
      </c>
      <c r="PB10">
        <v>0</v>
      </c>
      <c r="PC10">
        <v>0</v>
      </c>
      <c r="PD10">
        <v>0</v>
      </c>
      <c r="PE10">
        <v>0</v>
      </c>
      <c r="PF10">
        <v>0</v>
      </c>
      <c r="PG10">
        <v>0</v>
      </c>
      <c r="PH10">
        <v>0</v>
      </c>
      <c r="PI10">
        <v>0</v>
      </c>
      <c r="PJ10">
        <v>0</v>
      </c>
      <c r="PK10">
        <v>0</v>
      </c>
      <c r="PL10">
        <v>0</v>
      </c>
      <c r="PM10">
        <v>0</v>
      </c>
      <c r="PN10">
        <v>0</v>
      </c>
      <c r="PO10">
        <v>0</v>
      </c>
      <c r="PP10">
        <v>0</v>
      </c>
      <c r="PQ10">
        <v>0</v>
      </c>
      <c r="PR10">
        <v>0</v>
      </c>
      <c r="PS10">
        <v>0</v>
      </c>
      <c r="PT10">
        <v>0</v>
      </c>
      <c r="PU10">
        <v>0</v>
      </c>
      <c r="PV10">
        <v>0</v>
      </c>
      <c r="PW10" s="85">
        <v>0</v>
      </c>
      <c r="PX10" s="85">
        <v>0</v>
      </c>
      <c r="PY10" t="s">
        <v>3443</v>
      </c>
    </row>
    <row r="11" spans="1:443" ht="15.75" customHeight="1" x14ac:dyDescent="0.3">
      <c r="A11" t="s">
        <v>3488</v>
      </c>
      <c r="B11">
        <v>7867</v>
      </c>
      <c r="C11" t="s">
        <v>3489</v>
      </c>
      <c r="D11" s="82">
        <v>2020110010190</v>
      </c>
      <c r="E11" t="s">
        <v>3412</v>
      </c>
      <c r="F11" t="s">
        <v>3413</v>
      </c>
      <c r="G11" t="s">
        <v>3414</v>
      </c>
      <c r="H11" t="s">
        <v>3415</v>
      </c>
      <c r="I11" t="s">
        <v>3416</v>
      </c>
      <c r="J11" t="s">
        <v>3417</v>
      </c>
      <c r="K11" t="s">
        <v>3418</v>
      </c>
      <c r="L11" t="s">
        <v>2298</v>
      </c>
      <c r="M11" t="s">
        <v>3419</v>
      </c>
      <c r="N11" t="s">
        <v>3418</v>
      </c>
      <c r="O11" t="s">
        <v>2298</v>
      </c>
      <c r="P11" t="s">
        <v>3419</v>
      </c>
      <c r="Q11" t="s">
        <v>3420</v>
      </c>
      <c r="R11" t="s">
        <v>3421</v>
      </c>
      <c r="S11" t="s">
        <v>3490</v>
      </c>
      <c r="T11" t="s">
        <v>3490</v>
      </c>
      <c r="AD11" t="s">
        <v>3491</v>
      </c>
      <c r="AE11" t="s">
        <v>3492</v>
      </c>
      <c r="AG11" t="s">
        <v>1304</v>
      </c>
      <c r="AH11" t="s">
        <v>1304</v>
      </c>
      <c r="AI11" t="s">
        <v>3493</v>
      </c>
      <c r="AJ11" t="s">
        <v>3450</v>
      </c>
      <c r="AK11" s="83">
        <v>44055</v>
      </c>
      <c r="AL11">
        <v>1</v>
      </c>
      <c r="AM11">
        <v>2024</v>
      </c>
      <c r="AN11" t="s">
        <v>3494</v>
      </c>
      <c r="AO11" t="s">
        <v>3495</v>
      </c>
      <c r="AP11">
        <v>2020</v>
      </c>
      <c r="AQ11">
        <v>2024</v>
      </c>
      <c r="AR11" t="s">
        <v>48</v>
      </c>
      <c r="AS11" t="s">
        <v>541</v>
      </c>
      <c r="AT11" t="s">
        <v>49</v>
      </c>
      <c r="AU11" t="s">
        <v>912</v>
      </c>
      <c r="AV11" t="s">
        <v>3431</v>
      </c>
      <c r="AW11" t="s">
        <v>3431</v>
      </c>
      <c r="AX11" t="s">
        <v>3431</v>
      </c>
      <c r="AZ11">
        <v>1</v>
      </c>
      <c r="BB11" t="s">
        <v>3496</v>
      </c>
      <c r="BC11" t="s">
        <v>3497</v>
      </c>
      <c r="BD11" t="s">
        <v>3498</v>
      </c>
      <c r="BE11" t="s">
        <v>435</v>
      </c>
      <c r="BF11" t="s">
        <v>3499</v>
      </c>
      <c r="BG11">
        <v>2</v>
      </c>
      <c r="BH11" s="83">
        <v>45204</v>
      </c>
      <c r="BI11" t="s">
        <v>3437</v>
      </c>
      <c r="BJ11" t="s">
        <v>3048</v>
      </c>
      <c r="BK11">
        <v>5</v>
      </c>
      <c r="BL11">
        <v>1</v>
      </c>
      <c r="BM11">
        <v>1</v>
      </c>
      <c r="BN11">
        <v>1</v>
      </c>
      <c r="BO11">
        <v>1</v>
      </c>
      <c r="BP11">
        <v>1</v>
      </c>
      <c r="BW11">
        <v>1</v>
      </c>
      <c r="BX11">
        <v>1</v>
      </c>
      <c r="BY11">
        <v>1</v>
      </c>
      <c r="BZ11">
        <v>1</v>
      </c>
      <c r="CA11">
        <v>1</v>
      </c>
      <c r="CB11">
        <v>1</v>
      </c>
      <c r="CC11">
        <v>1</v>
      </c>
      <c r="CD11">
        <v>1</v>
      </c>
      <c r="CE11">
        <v>1</v>
      </c>
      <c r="CF11">
        <v>0</v>
      </c>
      <c r="CG11" t="s">
        <v>435</v>
      </c>
      <c r="CH11" t="s">
        <v>435</v>
      </c>
      <c r="CI11" t="s">
        <v>435</v>
      </c>
      <c r="CJ11" t="s">
        <v>435</v>
      </c>
      <c r="CK11" t="s">
        <v>435</v>
      </c>
      <c r="CL11" t="s">
        <v>435</v>
      </c>
      <c r="CM11" t="s">
        <v>435</v>
      </c>
      <c r="CN11">
        <v>1</v>
      </c>
      <c r="CO11">
        <v>1</v>
      </c>
      <c r="CP11">
        <v>1</v>
      </c>
      <c r="CQ11">
        <v>1</v>
      </c>
      <c r="CR11">
        <v>4</v>
      </c>
      <c r="CS11" t="s">
        <v>48</v>
      </c>
      <c r="CT11">
        <v>0</v>
      </c>
      <c r="CU11">
        <v>0</v>
      </c>
      <c r="CV11">
        <v>0</v>
      </c>
      <c r="CW11">
        <v>0</v>
      </c>
      <c r="CX11">
        <v>1</v>
      </c>
      <c r="CY11">
        <v>0</v>
      </c>
      <c r="CZ11">
        <v>0</v>
      </c>
      <c r="DA11">
        <v>0</v>
      </c>
      <c r="DB11">
        <v>0</v>
      </c>
      <c r="DC11">
        <v>0</v>
      </c>
      <c r="DD11">
        <v>0</v>
      </c>
      <c r="DE11">
        <v>0</v>
      </c>
      <c r="DF11">
        <v>1</v>
      </c>
      <c r="DG11">
        <v>1</v>
      </c>
      <c r="DH11">
        <v>1</v>
      </c>
      <c r="DI11">
        <v>1</v>
      </c>
      <c r="DJ11">
        <v>0</v>
      </c>
      <c r="DK11">
        <v>0</v>
      </c>
      <c r="DL11">
        <v>0</v>
      </c>
      <c r="DM11">
        <v>0</v>
      </c>
      <c r="DN11">
        <v>0</v>
      </c>
      <c r="DO11">
        <v>0</v>
      </c>
      <c r="DP11">
        <v>0</v>
      </c>
      <c r="DQ11">
        <v>0</v>
      </c>
      <c r="DR11">
        <v>0</v>
      </c>
      <c r="DS11">
        <v>0</v>
      </c>
      <c r="DT11">
        <v>0</v>
      </c>
      <c r="DU11">
        <v>0</v>
      </c>
      <c r="DV11">
        <v>1</v>
      </c>
      <c r="DW11">
        <v>0</v>
      </c>
      <c r="DX11">
        <v>0</v>
      </c>
      <c r="DY11">
        <v>0</v>
      </c>
      <c r="DZ11">
        <v>0</v>
      </c>
      <c r="EA11">
        <v>0</v>
      </c>
      <c r="EB11">
        <v>0</v>
      </c>
      <c r="EC11">
        <v>0</v>
      </c>
      <c r="ED11">
        <v>0</v>
      </c>
      <c r="EE11">
        <v>0</v>
      </c>
      <c r="EF11">
        <v>0</v>
      </c>
      <c r="EG11">
        <v>0</v>
      </c>
      <c r="EH11">
        <v>0</v>
      </c>
      <c r="EI11">
        <v>0</v>
      </c>
      <c r="EJ11">
        <v>0</v>
      </c>
      <c r="EK11">
        <v>0</v>
      </c>
      <c r="EL11">
        <v>0</v>
      </c>
      <c r="EM11">
        <v>0</v>
      </c>
      <c r="EN11">
        <v>0</v>
      </c>
      <c r="EO11" t="s">
        <v>3500</v>
      </c>
      <c r="EP11">
        <v>0</v>
      </c>
      <c r="EQ11">
        <v>0</v>
      </c>
      <c r="ER11">
        <v>0</v>
      </c>
      <c r="ES11">
        <v>0</v>
      </c>
      <c r="ET11">
        <v>0</v>
      </c>
      <c r="EU11">
        <v>0</v>
      </c>
      <c r="EV11">
        <v>0</v>
      </c>
      <c r="EW11">
        <v>0</v>
      </c>
      <c r="EX11">
        <v>0</v>
      </c>
      <c r="EY11">
        <v>0</v>
      </c>
      <c r="EZ11">
        <v>0</v>
      </c>
      <c r="FA11">
        <v>0</v>
      </c>
      <c r="FB11">
        <v>0</v>
      </c>
      <c r="FC11">
        <v>0</v>
      </c>
      <c r="FD11">
        <v>0</v>
      </c>
      <c r="FE11">
        <v>0</v>
      </c>
      <c r="FF11">
        <v>0</v>
      </c>
      <c r="FG11">
        <v>0</v>
      </c>
      <c r="FH11">
        <v>0</v>
      </c>
      <c r="FI11">
        <v>0</v>
      </c>
      <c r="FJ11">
        <v>0</v>
      </c>
      <c r="FK11">
        <v>0</v>
      </c>
      <c r="FL11">
        <v>0</v>
      </c>
      <c r="FM11">
        <v>0</v>
      </c>
      <c r="FN11">
        <v>0</v>
      </c>
      <c r="FO11">
        <v>0</v>
      </c>
      <c r="FP11">
        <v>0</v>
      </c>
      <c r="FQ11">
        <v>0</v>
      </c>
      <c r="FR11">
        <v>0</v>
      </c>
      <c r="FS11">
        <v>0</v>
      </c>
      <c r="FT11">
        <v>0</v>
      </c>
      <c r="FU11">
        <v>0</v>
      </c>
      <c r="FV11">
        <v>0</v>
      </c>
      <c r="FW11">
        <v>0</v>
      </c>
      <c r="FX11">
        <v>0</v>
      </c>
      <c r="FY11">
        <v>0</v>
      </c>
      <c r="FZ11">
        <v>0</v>
      </c>
      <c r="GA11">
        <v>0</v>
      </c>
      <c r="GB11">
        <v>0</v>
      </c>
      <c r="GC11">
        <v>0</v>
      </c>
      <c r="GD11">
        <v>0</v>
      </c>
      <c r="GE11">
        <v>0</v>
      </c>
      <c r="GF11">
        <v>0</v>
      </c>
      <c r="GG11">
        <v>0</v>
      </c>
      <c r="GH11">
        <v>0</v>
      </c>
      <c r="GI11">
        <v>0</v>
      </c>
      <c r="GJ11">
        <v>0</v>
      </c>
      <c r="GK11">
        <v>0</v>
      </c>
      <c r="GL11">
        <v>0</v>
      </c>
      <c r="GM11">
        <v>0</v>
      </c>
      <c r="GN11">
        <v>0</v>
      </c>
      <c r="GO11">
        <v>0</v>
      </c>
      <c r="GP11">
        <v>0</v>
      </c>
      <c r="GQ11">
        <v>0</v>
      </c>
      <c r="GR11">
        <v>0</v>
      </c>
      <c r="GS11">
        <v>0</v>
      </c>
      <c r="GT11">
        <v>0</v>
      </c>
      <c r="GU11">
        <v>0</v>
      </c>
      <c r="GV11">
        <v>0</v>
      </c>
      <c r="GW11">
        <v>0</v>
      </c>
      <c r="GX11">
        <v>0</v>
      </c>
      <c r="GY11">
        <v>0</v>
      </c>
      <c r="GZ11">
        <v>0</v>
      </c>
      <c r="HA11">
        <v>0</v>
      </c>
      <c r="HB11">
        <v>0</v>
      </c>
      <c r="HC11">
        <v>0</v>
      </c>
      <c r="HD11">
        <v>0</v>
      </c>
      <c r="HE11">
        <v>0</v>
      </c>
      <c r="HF11">
        <v>0</v>
      </c>
      <c r="HG11">
        <v>0</v>
      </c>
      <c r="HH11">
        <v>0</v>
      </c>
      <c r="HI11">
        <v>0</v>
      </c>
      <c r="HJ11">
        <v>0</v>
      </c>
      <c r="HK11">
        <v>0</v>
      </c>
      <c r="HL11">
        <v>0</v>
      </c>
      <c r="HM11">
        <v>0</v>
      </c>
      <c r="HN11">
        <v>0</v>
      </c>
      <c r="HO11">
        <v>0</v>
      </c>
      <c r="HP11">
        <v>0</v>
      </c>
      <c r="HQ11">
        <v>0</v>
      </c>
      <c r="HR11">
        <v>0</v>
      </c>
      <c r="HS11">
        <v>0</v>
      </c>
      <c r="HT11">
        <v>0</v>
      </c>
      <c r="HU11">
        <v>0</v>
      </c>
      <c r="HV11">
        <v>0</v>
      </c>
      <c r="HW11">
        <v>0</v>
      </c>
      <c r="HX11">
        <v>0</v>
      </c>
      <c r="HY11">
        <v>0</v>
      </c>
      <c r="HZ11">
        <v>0</v>
      </c>
      <c r="IA11">
        <v>0</v>
      </c>
      <c r="IB11">
        <v>0</v>
      </c>
      <c r="IC11">
        <v>0</v>
      </c>
      <c r="ID11">
        <v>0</v>
      </c>
      <c r="IE11">
        <v>0</v>
      </c>
      <c r="IF11">
        <v>0</v>
      </c>
      <c r="IG11">
        <v>0</v>
      </c>
      <c r="IH11">
        <v>0</v>
      </c>
      <c r="II11" t="s">
        <v>1304</v>
      </c>
      <c r="IJ11" t="s">
        <v>1304</v>
      </c>
      <c r="IK11" t="s">
        <v>1304</v>
      </c>
      <c r="IL11" t="s">
        <v>1304</v>
      </c>
      <c r="IM11" t="s">
        <v>1304</v>
      </c>
      <c r="IN11" t="s">
        <v>1304</v>
      </c>
      <c r="IO11" t="s">
        <v>1304</v>
      </c>
      <c r="IP11" t="s">
        <v>1304</v>
      </c>
      <c r="IQ11" t="s">
        <v>1304</v>
      </c>
      <c r="IR11" t="s">
        <v>1304</v>
      </c>
      <c r="IS11" t="s">
        <v>1304</v>
      </c>
      <c r="IT11" t="s">
        <v>1304</v>
      </c>
      <c r="IU11" t="s">
        <v>1304</v>
      </c>
      <c r="IV11" t="s">
        <v>1304</v>
      </c>
      <c r="IW11" t="s">
        <v>1304</v>
      </c>
      <c r="IX11">
        <v>0</v>
      </c>
      <c r="IY11">
        <v>0</v>
      </c>
      <c r="IZ11">
        <v>0</v>
      </c>
      <c r="JA11">
        <v>0</v>
      </c>
      <c r="JB11">
        <v>0</v>
      </c>
      <c r="JC11">
        <v>0</v>
      </c>
      <c r="JD11">
        <v>0</v>
      </c>
      <c r="JE11">
        <v>0</v>
      </c>
      <c r="JF11">
        <v>0</v>
      </c>
      <c r="JG11">
        <v>0</v>
      </c>
      <c r="JH11">
        <v>0</v>
      </c>
      <c r="JI11">
        <v>0</v>
      </c>
      <c r="JJ11" s="85">
        <v>0</v>
      </c>
      <c r="JK11" s="85">
        <v>0</v>
      </c>
      <c r="JL11" s="85">
        <v>0</v>
      </c>
      <c r="JM11" s="85">
        <v>0</v>
      </c>
      <c r="JN11" s="85">
        <v>0</v>
      </c>
      <c r="JO11" s="85">
        <v>0</v>
      </c>
      <c r="JP11" s="85">
        <v>0</v>
      </c>
      <c r="JQ11" s="85">
        <v>0</v>
      </c>
      <c r="JR11" s="85">
        <v>0</v>
      </c>
      <c r="JS11" s="85">
        <v>0</v>
      </c>
      <c r="JT11" s="85">
        <v>0</v>
      </c>
      <c r="JU11" s="85">
        <v>0</v>
      </c>
      <c r="JV11" s="85">
        <v>0</v>
      </c>
      <c r="JW11">
        <v>0</v>
      </c>
      <c r="JX11">
        <v>0</v>
      </c>
      <c r="JY11">
        <v>0</v>
      </c>
      <c r="JZ11">
        <v>0</v>
      </c>
      <c r="KA11">
        <v>0</v>
      </c>
      <c r="KB11">
        <v>0</v>
      </c>
      <c r="KC11">
        <v>0</v>
      </c>
      <c r="KD11">
        <v>0</v>
      </c>
      <c r="KE11">
        <v>0</v>
      </c>
      <c r="KF11">
        <v>0</v>
      </c>
      <c r="KG11">
        <v>0</v>
      </c>
      <c r="KH11">
        <v>0</v>
      </c>
      <c r="KI11">
        <v>0</v>
      </c>
      <c r="KJ11" s="79" t="s">
        <v>3440</v>
      </c>
      <c r="KK11" t="s">
        <v>1304</v>
      </c>
      <c r="KL11" t="s">
        <v>1304</v>
      </c>
      <c r="KM11" t="s">
        <v>1304</v>
      </c>
      <c r="KN11">
        <v>0</v>
      </c>
      <c r="KO11" t="s">
        <v>1304</v>
      </c>
      <c r="KP11" t="s">
        <v>1304</v>
      </c>
      <c r="KQ11" t="s">
        <v>1304</v>
      </c>
      <c r="KR11" t="s">
        <v>1304</v>
      </c>
      <c r="KS11" t="s">
        <v>1304</v>
      </c>
      <c r="KT11" t="s">
        <v>1304</v>
      </c>
      <c r="KU11" s="79" t="s">
        <v>1304</v>
      </c>
      <c r="KV11" t="s">
        <v>3440</v>
      </c>
      <c r="KW11" t="s">
        <v>3440</v>
      </c>
      <c r="KX11" t="s">
        <v>3440</v>
      </c>
      <c r="KY11" t="s">
        <v>3440</v>
      </c>
      <c r="KZ11">
        <v>0</v>
      </c>
      <c r="LA11" t="s">
        <v>1304</v>
      </c>
      <c r="LB11" t="s">
        <v>1304</v>
      </c>
      <c r="LC11" t="s">
        <v>1304</v>
      </c>
      <c r="LD11" t="s">
        <v>1304</v>
      </c>
      <c r="LE11" t="s">
        <v>1304</v>
      </c>
      <c r="LF11" t="s">
        <v>1304</v>
      </c>
      <c r="LG11" t="s">
        <v>1304</v>
      </c>
      <c r="LH11" s="85">
        <v>0</v>
      </c>
      <c r="LI11" s="85" t="s">
        <v>3411</v>
      </c>
      <c r="LJ11" s="85" t="s">
        <v>3441</v>
      </c>
      <c r="LK11" s="85">
        <v>0</v>
      </c>
      <c r="LL11" s="85">
        <v>0</v>
      </c>
      <c r="LM11" s="85" t="s">
        <v>1304</v>
      </c>
      <c r="LN11" s="85" t="s">
        <v>1304</v>
      </c>
      <c r="LO11" s="85">
        <v>0</v>
      </c>
      <c r="LP11" s="85">
        <v>0</v>
      </c>
      <c r="LQ11" s="85">
        <v>20149249000</v>
      </c>
      <c r="LR11" s="85">
        <v>0</v>
      </c>
      <c r="LS11" s="85">
        <v>0</v>
      </c>
      <c r="LT11" s="85">
        <v>0</v>
      </c>
      <c r="LU11" s="85">
        <v>0</v>
      </c>
      <c r="LV11" t="s">
        <v>3440</v>
      </c>
      <c r="LW11" t="s">
        <v>3440</v>
      </c>
      <c r="LX11" t="s">
        <v>3440</v>
      </c>
      <c r="LY11" t="s">
        <v>3440</v>
      </c>
      <c r="LZ11">
        <v>0</v>
      </c>
      <c r="MA11" t="s">
        <v>1304</v>
      </c>
      <c r="MB11" t="s">
        <v>1304</v>
      </c>
      <c r="MC11" t="s">
        <v>1304</v>
      </c>
      <c r="MD11" t="s">
        <v>1304</v>
      </c>
      <c r="ME11" t="s">
        <v>1304</v>
      </c>
      <c r="MF11" t="s">
        <v>1304</v>
      </c>
      <c r="MG11" t="s">
        <v>1304</v>
      </c>
      <c r="MH11">
        <v>0</v>
      </c>
      <c r="MI11">
        <v>0</v>
      </c>
      <c r="MJ11">
        <v>0</v>
      </c>
      <c r="MK11">
        <v>0</v>
      </c>
      <c r="ML11">
        <v>0</v>
      </c>
      <c r="MM11">
        <v>0</v>
      </c>
      <c r="MN11">
        <v>0</v>
      </c>
      <c r="MO11">
        <v>0</v>
      </c>
      <c r="MP11">
        <v>0</v>
      </c>
      <c r="MQ11">
        <v>0</v>
      </c>
      <c r="MR11">
        <v>0</v>
      </c>
      <c r="MS11">
        <v>0</v>
      </c>
      <c r="MT11">
        <v>0</v>
      </c>
      <c r="MU11">
        <v>0</v>
      </c>
      <c r="MV11">
        <v>0</v>
      </c>
      <c r="MW11">
        <v>0</v>
      </c>
      <c r="MX11">
        <v>0</v>
      </c>
      <c r="MY11">
        <v>0</v>
      </c>
      <c r="MZ11">
        <v>0</v>
      </c>
      <c r="NA11">
        <v>0</v>
      </c>
      <c r="NB11">
        <v>0</v>
      </c>
      <c r="NC11">
        <v>0</v>
      </c>
      <c r="ND11">
        <v>0</v>
      </c>
      <c r="NE11">
        <v>0</v>
      </c>
      <c r="NF11">
        <v>0</v>
      </c>
      <c r="NG11">
        <v>0</v>
      </c>
      <c r="NH11">
        <v>0</v>
      </c>
      <c r="NI11" t="s">
        <v>3440</v>
      </c>
      <c r="NJ11" t="s">
        <v>3440</v>
      </c>
      <c r="NK11" t="s">
        <v>3440</v>
      </c>
      <c r="NL11" t="s">
        <v>3440</v>
      </c>
      <c r="NM11">
        <v>0</v>
      </c>
      <c r="NN11" t="s">
        <v>1304</v>
      </c>
      <c r="NO11" t="s">
        <v>1304</v>
      </c>
      <c r="NP11" t="s">
        <v>1304</v>
      </c>
      <c r="NQ11" t="s">
        <v>1304</v>
      </c>
      <c r="NR11" t="s">
        <v>1304</v>
      </c>
      <c r="NS11" t="s">
        <v>1304</v>
      </c>
      <c r="NT11" t="s">
        <v>1304</v>
      </c>
      <c r="NU11">
        <v>0</v>
      </c>
      <c r="NV11">
        <v>0</v>
      </c>
      <c r="NW11">
        <v>0</v>
      </c>
      <c r="NX11">
        <v>0</v>
      </c>
      <c r="NY11">
        <v>0</v>
      </c>
      <c r="NZ11">
        <v>0</v>
      </c>
      <c r="OA11">
        <v>0</v>
      </c>
      <c r="OB11">
        <v>0</v>
      </c>
      <c r="OC11">
        <v>0</v>
      </c>
      <c r="OD11">
        <v>0</v>
      </c>
      <c r="OE11">
        <v>0</v>
      </c>
      <c r="OF11">
        <v>0</v>
      </c>
      <c r="OG11">
        <v>0</v>
      </c>
      <c r="OH11">
        <v>0</v>
      </c>
      <c r="OI11">
        <v>0</v>
      </c>
      <c r="OJ11">
        <v>0</v>
      </c>
      <c r="OK11">
        <v>0</v>
      </c>
      <c r="OL11">
        <v>0</v>
      </c>
      <c r="OM11">
        <v>0</v>
      </c>
      <c r="ON11">
        <v>0</v>
      </c>
      <c r="OO11">
        <v>0</v>
      </c>
      <c r="OP11">
        <v>0</v>
      </c>
      <c r="OQ11">
        <v>0</v>
      </c>
      <c r="OR11">
        <v>0</v>
      </c>
      <c r="OS11" s="84"/>
      <c r="OT11" s="84"/>
      <c r="OU11" t="s">
        <v>3488</v>
      </c>
      <c r="OV11">
        <v>1</v>
      </c>
      <c r="OW11">
        <v>0</v>
      </c>
      <c r="OX11">
        <v>0</v>
      </c>
      <c r="OY11">
        <v>0</v>
      </c>
      <c r="OZ11">
        <v>0</v>
      </c>
      <c r="PA11">
        <v>0</v>
      </c>
      <c r="PB11">
        <v>0</v>
      </c>
      <c r="PC11">
        <v>0</v>
      </c>
      <c r="PD11">
        <v>0</v>
      </c>
      <c r="PE11">
        <v>0</v>
      </c>
      <c r="PF11">
        <v>0</v>
      </c>
      <c r="PG11">
        <v>0</v>
      </c>
      <c r="PH11">
        <v>0</v>
      </c>
      <c r="PI11">
        <v>0</v>
      </c>
      <c r="PJ11">
        <v>0</v>
      </c>
      <c r="PK11">
        <v>0</v>
      </c>
      <c r="PL11">
        <v>0</v>
      </c>
      <c r="PM11">
        <v>0</v>
      </c>
      <c r="PN11">
        <v>0</v>
      </c>
      <c r="PO11">
        <v>0</v>
      </c>
      <c r="PP11">
        <v>0</v>
      </c>
      <c r="PQ11">
        <v>0</v>
      </c>
      <c r="PR11">
        <v>0</v>
      </c>
      <c r="PS11">
        <v>0</v>
      </c>
      <c r="PT11">
        <v>0</v>
      </c>
      <c r="PU11">
        <v>0</v>
      </c>
      <c r="PV11">
        <v>0</v>
      </c>
      <c r="PW11" s="85">
        <v>0</v>
      </c>
      <c r="PX11" s="85">
        <v>0</v>
      </c>
      <c r="PY11" t="s">
        <v>3501</v>
      </c>
    </row>
    <row r="12" spans="1:443" ht="15.75" customHeight="1" x14ac:dyDescent="0.3">
      <c r="A12" t="s">
        <v>3502</v>
      </c>
      <c r="B12">
        <v>7867</v>
      </c>
      <c r="C12" t="s">
        <v>3503</v>
      </c>
      <c r="D12" s="82">
        <v>2020110010190</v>
      </c>
      <c r="E12" t="s">
        <v>3412</v>
      </c>
      <c r="F12" t="s">
        <v>3413</v>
      </c>
      <c r="G12" t="s">
        <v>3414</v>
      </c>
      <c r="H12" t="s">
        <v>3415</v>
      </c>
      <c r="I12" t="s">
        <v>3446</v>
      </c>
      <c r="J12" t="s">
        <v>3417</v>
      </c>
      <c r="K12" t="s">
        <v>3418</v>
      </c>
      <c r="L12" t="s">
        <v>2298</v>
      </c>
      <c r="M12" t="s">
        <v>3419</v>
      </c>
      <c r="N12" t="s">
        <v>3418</v>
      </c>
      <c r="O12" t="s">
        <v>2298</v>
      </c>
      <c r="P12" t="s">
        <v>3419</v>
      </c>
      <c r="Q12" t="s">
        <v>3420</v>
      </c>
      <c r="R12" t="s">
        <v>3421</v>
      </c>
      <c r="S12" t="s">
        <v>3504</v>
      </c>
      <c r="T12" t="s">
        <v>3504</v>
      </c>
      <c r="AD12" t="s">
        <v>3505</v>
      </c>
      <c r="AE12" t="s">
        <v>3506</v>
      </c>
      <c r="AG12" t="s">
        <v>1304</v>
      </c>
      <c r="AH12" t="s">
        <v>1304</v>
      </c>
      <c r="AI12" t="s">
        <v>3507</v>
      </c>
      <c r="AJ12" t="s">
        <v>3450</v>
      </c>
      <c r="AK12" s="83">
        <v>44055</v>
      </c>
      <c r="AL12">
        <v>1</v>
      </c>
      <c r="AM12">
        <v>2024</v>
      </c>
      <c r="AN12" t="s">
        <v>3508</v>
      </c>
      <c r="AO12" t="s">
        <v>3509</v>
      </c>
      <c r="AP12">
        <v>2020</v>
      </c>
      <c r="AQ12">
        <v>2024</v>
      </c>
      <c r="AR12" t="s">
        <v>48</v>
      </c>
      <c r="AS12" t="s">
        <v>541</v>
      </c>
      <c r="AT12" t="s">
        <v>49</v>
      </c>
      <c r="AU12" t="s">
        <v>912</v>
      </c>
      <c r="AV12" t="s">
        <v>3431</v>
      </c>
      <c r="AW12" t="s">
        <v>3431</v>
      </c>
      <c r="AX12" t="s">
        <v>3431</v>
      </c>
      <c r="AZ12">
        <v>1</v>
      </c>
      <c r="BB12" t="s">
        <v>3510</v>
      </c>
      <c r="BC12" t="s">
        <v>3511</v>
      </c>
      <c r="BD12" t="s">
        <v>3512</v>
      </c>
      <c r="BE12" t="s">
        <v>435</v>
      </c>
      <c r="BF12" t="s">
        <v>3513</v>
      </c>
      <c r="BG12">
        <v>2</v>
      </c>
      <c r="BH12" s="83">
        <v>45204</v>
      </c>
      <c r="BI12" t="s">
        <v>3437</v>
      </c>
      <c r="BJ12" t="s">
        <v>3048</v>
      </c>
      <c r="BK12">
        <v>3</v>
      </c>
      <c r="BL12">
        <v>0</v>
      </c>
      <c r="BM12">
        <v>1</v>
      </c>
      <c r="BN12">
        <v>1</v>
      </c>
      <c r="BO12">
        <v>1</v>
      </c>
      <c r="BP12">
        <v>0</v>
      </c>
      <c r="BW12">
        <v>0</v>
      </c>
      <c r="BX12">
        <v>1</v>
      </c>
      <c r="BY12">
        <v>1</v>
      </c>
      <c r="BZ12">
        <v>1</v>
      </c>
      <c r="CA12">
        <v>0</v>
      </c>
      <c r="CB12">
        <v>1</v>
      </c>
      <c r="CC12">
        <v>1</v>
      </c>
      <c r="CD12">
        <v>1</v>
      </c>
      <c r="CE12">
        <v>0</v>
      </c>
      <c r="CF12">
        <v>0</v>
      </c>
      <c r="CG12" t="s">
        <v>435</v>
      </c>
      <c r="CH12" t="s">
        <v>435</v>
      </c>
      <c r="CI12" t="s">
        <v>435</v>
      </c>
      <c r="CJ12" t="s">
        <v>435</v>
      </c>
      <c r="CK12" t="s">
        <v>435</v>
      </c>
      <c r="CL12" t="s">
        <v>435</v>
      </c>
      <c r="CM12" t="s">
        <v>435</v>
      </c>
      <c r="CN12">
        <v>0</v>
      </c>
      <c r="CO12">
        <v>1</v>
      </c>
      <c r="CP12">
        <v>1</v>
      </c>
      <c r="CQ12">
        <v>1</v>
      </c>
      <c r="CR12">
        <v>3</v>
      </c>
      <c r="CS12" t="s">
        <v>48</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0</v>
      </c>
      <c r="DT12">
        <v>0</v>
      </c>
      <c r="DU12">
        <v>0</v>
      </c>
      <c r="DV12">
        <v>0</v>
      </c>
      <c r="DW12">
        <v>0</v>
      </c>
      <c r="DX12">
        <v>0</v>
      </c>
      <c r="DY12">
        <v>0</v>
      </c>
      <c r="DZ12">
        <v>0</v>
      </c>
      <c r="EA12">
        <v>0</v>
      </c>
      <c r="EB12">
        <v>0</v>
      </c>
      <c r="EC12">
        <v>0</v>
      </c>
      <c r="ED12">
        <v>0</v>
      </c>
      <c r="EE12">
        <v>0</v>
      </c>
      <c r="EF12">
        <v>0</v>
      </c>
      <c r="EG12">
        <v>0</v>
      </c>
      <c r="EH12">
        <v>0</v>
      </c>
      <c r="EI12">
        <v>0</v>
      </c>
      <c r="EJ12">
        <v>0</v>
      </c>
      <c r="EK12">
        <v>0</v>
      </c>
      <c r="EL12">
        <v>0</v>
      </c>
      <c r="EM12">
        <v>0</v>
      </c>
      <c r="EN12">
        <v>0</v>
      </c>
      <c r="EO12">
        <v>0</v>
      </c>
      <c r="EP12">
        <v>0</v>
      </c>
      <c r="EQ12">
        <v>0</v>
      </c>
      <c r="ER12">
        <v>0</v>
      </c>
      <c r="ES12">
        <v>0</v>
      </c>
      <c r="ET12">
        <v>0</v>
      </c>
      <c r="EU12">
        <v>0</v>
      </c>
      <c r="EV12">
        <v>0</v>
      </c>
      <c r="EW12">
        <v>0</v>
      </c>
      <c r="EX12">
        <v>0</v>
      </c>
      <c r="EY12">
        <v>0</v>
      </c>
      <c r="EZ12">
        <v>0</v>
      </c>
      <c r="FA12">
        <v>0</v>
      </c>
      <c r="FB12">
        <v>0</v>
      </c>
      <c r="FC12">
        <v>0</v>
      </c>
      <c r="FD12">
        <v>0</v>
      </c>
      <c r="FE12">
        <v>0</v>
      </c>
      <c r="FF12">
        <v>0</v>
      </c>
      <c r="FG12">
        <v>0</v>
      </c>
      <c r="FH12">
        <v>0</v>
      </c>
      <c r="FI12">
        <v>0</v>
      </c>
      <c r="FJ12">
        <v>0</v>
      </c>
      <c r="FK12">
        <v>0</v>
      </c>
      <c r="FL12">
        <v>0</v>
      </c>
      <c r="FM12">
        <v>0</v>
      </c>
      <c r="FN12">
        <v>0</v>
      </c>
      <c r="FO12">
        <v>0</v>
      </c>
      <c r="FP12">
        <v>0</v>
      </c>
      <c r="FQ12">
        <v>0</v>
      </c>
      <c r="FR12">
        <v>0</v>
      </c>
      <c r="FS12">
        <v>0</v>
      </c>
      <c r="FT12">
        <v>0</v>
      </c>
      <c r="FU12">
        <v>0</v>
      </c>
      <c r="FV12">
        <v>0</v>
      </c>
      <c r="FW12">
        <v>0</v>
      </c>
      <c r="FX12">
        <v>0</v>
      </c>
      <c r="FY12">
        <v>0</v>
      </c>
      <c r="FZ12">
        <v>0</v>
      </c>
      <c r="GA12">
        <v>0</v>
      </c>
      <c r="GB12">
        <v>0</v>
      </c>
      <c r="GC12">
        <v>0</v>
      </c>
      <c r="GD12">
        <v>0</v>
      </c>
      <c r="GE12">
        <v>0</v>
      </c>
      <c r="GF12">
        <v>0</v>
      </c>
      <c r="GG12">
        <v>0</v>
      </c>
      <c r="GH12">
        <v>0</v>
      </c>
      <c r="GI12">
        <v>0</v>
      </c>
      <c r="GJ12">
        <v>0</v>
      </c>
      <c r="GK12">
        <v>0</v>
      </c>
      <c r="GL12">
        <v>0</v>
      </c>
      <c r="GM12">
        <v>0</v>
      </c>
      <c r="GN12">
        <v>0</v>
      </c>
      <c r="GO12">
        <v>0</v>
      </c>
      <c r="GP12">
        <v>0</v>
      </c>
      <c r="GQ12">
        <v>0</v>
      </c>
      <c r="GR12">
        <v>0</v>
      </c>
      <c r="GS12">
        <v>0</v>
      </c>
      <c r="GT12">
        <v>0</v>
      </c>
      <c r="GU12">
        <v>0</v>
      </c>
      <c r="GV12">
        <v>0</v>
      </c>
      <c r="GW12">
        <v>0</v>
      </c>
      <c r="GX12">
        <v>0</v>
      </c>
      <c r="GY12">
        <v>0</v>
      </c>
      <c r="GZ12">
        <v>0</v>
      </c>
      <c r="HA12">
        <v>0</v>
      </c>
      <c r="HB12">
        <v>0</v>
      </c>
      <c r="HC12">
        <v>0</v>
      </c>
      <c r="HD12">
        <v>0</v>
      </c>
      <c r="HE12">
        <v>0</v>
      </c>
      <c r="HF12">
        <v>0</v>
      </c>
      <c r="HG12">
        <v>0</v>
      </c>
      <c r="HH12">
        <v>0</v>
      </c>
      <c r="HI12">
        <v>0</v>
      </c>
      <c r="HJ12">
        <v>0</v>
      </c>
      <c r="HK12">
        <v>0</v>
      </c>
      <c r="HL12">
        <v>0</v>
      </c>
      <c r="HM12">
        <v>0</v>
      </c>
      <c r="HN12">
        <v>0</v>
      </c>
      <c r="HO12">
        <v>0</v>
      </c>
      <c r="HP12">
        <v>0</v>
      </c>
      <c r="HQ12">
        <v>0</v>
      </c>
      <c r="HR12">
        <v>0</v>
      </c>
      <c r="HS12">
        <v>0</v>
      </c>
      <c r="HT12">
        <v>0</v>
      </c>
      <c r="HU12">
        <v>0</v>
      </c>
      <c r="HV12">
        <v>0</v>
      </c>
      <c r="HW12">
        <v>0</v>
      </c>
      <c r="HX12">
        <v>0</v>
      </c>
      <c r="HY12">
        <v>0</v>
      </c>
      <c r="HZ12">
        <v>0</v>
      </c>
      <c r="IA12">
        <v>0</v>
      </c>
      <c r="IB12">
        <v>0</v>
      </c>
      <c r="IC12">
        <v>0</v>
      </c>
      <c r="ID12">
        <v>0</v>
      </c>
      <c r="IE12">
        <v>0</v>
      </c>
      <c r="IF12">
        <v>0</v>
      </c>
      <c r="IG12">
        <v>0</v>
      </c>
      <c r="IH12">
        <v>0</v>
      </c>
      <c r="II12" t="s">
        <v>1304</v>
      </c>
      <c r="IJ12" t="s">
        <v>1304</v>
      </c>
      <c r="IK12" t="s">
        <v>1304</v>
      </c>
      <c r="IL12" t="s">
        <v>1304</v>
      </c>
      <c r="IM12" t="s">
        <v>1304</v>
      </c>
      <c r="IN12" t="s">
        <v>1304</v>
      </c>
      <c r="IO12" t="s">
        <v>1304</v>
      </c>
      <c r="IP12" t="s">
        <v>1304</v>
      </c>
      <c r="IQ12" t="s">
        <v>1304</v>
      </c>
      <c r="IR12" t="s">
        <v>1304</v>
      </c>
      <c r="IS12" t="s">
        <v>1304</v>
      </c>
      <c r="IT12" t="s">
        <v>1304</v>
      </c>
      <c r="IU12" t="s">
        <v>1304</v>
      </c>
      <c r="IV12" t="s">
        <v>1304</v>
      </c>
      <c r="IW12" t="s">
        <v>1304</v>
      </c>
      <c r="IX12">
        <v>0</v>
      </c>
      <c r="IY12">
        <v>0</v>
      </c>
      <c r="IZ12">
        <v>0</v>
      </c>
      <c r="JA12">
        <v>0</v>
      </c>
      <c r="JB12">
        <v>0</v>
      </c>
      <c r="JC12">
        <v>0</v>
      </c>
      <c r="JD12">
        <v>0</v>
      </c>
      <c r="JE12">
        <v>0</v>
      </c>
      <c r="JF12">
        <v>0</v>
      </c>
      <c r="JG12">
        <v>0</v>
      </c>
      <c r="JH12">
        <v>0</v>
      </c>
      <c r="JI12">
        <v>0</v>
      </c>
      <c r="JJ12" s="85">
        <v>0</v>
      </c>
      <c r="JK12" s="85" t="s">
        <v>3473</v>
      </c>
      <c r="JL12" s="85" t="s">
        <v>3473</v>
      </c>
      <c r="JM12" s="85" t="s">
        <v>3473</v>
      </c>
      <c r="JN12" s="85" t="s">
        <v>3473</v>
      </c>
      <c r="JO12" s="85" t="s">
        <v>3473</v>
      </c>
      <c r="JP12" s="85" t="s">
        <v>3473</v>
      </c>
      <c r="JQ12" s="85" t="s">
        <v>3473</v>
      </c>
      <c r="JR12" s="85" t="s">
        <v>3473</v>
      </c>
      <c r="JS12" s="85" t="s">
        <v>3473</v>
      </c>
      <c r="JT12" s="85" t="s">
        <v>3473</v>
      </c>
      <c r="JU12" s="85" t="s">
        <v>3473</v>
      </c>
      <c r="JV12" s="85" t="s">
        <v>3473</v>
      </c>
      <c r="JW12">
        <v>0</v>
      </c>
      <c r="JX12">
        <v>0</v>
      </c>
      <c r="JY12">
        <v>0</v>
      </c>
      <c r="JZ12">
        <v>0</v>
      </c>
      <c r="KA12">
        <v>0</v>
      </c>
      <c r="KB12">
        <v>0</v>
      </c>
      <c r="KC12">
        <v>0</v>
      </c>
      <c r="KD12">
        <v>0</v>
      </c>
      <c r="KE12">
        <v>0</v>
      </c>
      <c r="KF12">
        <v>0</v>
      </c>
      <c r="KG12">
        <v>0</v>
      </c>
      <c r="KH12">
        <v>0</v>
      </c>
      <c r="KI12">
        <v>0</v>
      </c>
      <c r="KJ12" s="79" t="s">
        <v>3440</v>
      </c>
      <c r="KK12" t="s">
        <v>1304</v>
      </c>
      <c r="KL12" t="s">
        <v>1304</v>
      </c>
      <c r="KM12" t="s">
        <v>1304</v>
      </c>
      <c r="KN12" t="s">
        <v>1304</v>
      </c>
      <c r="KO12" t="s">
        <v>1304</v>
      </c>
      <c r="KP12" t="s">
        <v>1304</v>
      </c>
      <c r="KQ12" t="s">
        <v>1304</v>
      </c>
      <c r="KR12" t="s">
        <v>1304</v>
      </c>
      <c r="KS12" t="s">
        <v>1304</v>
      </c>
      <c r="KT12" t="s">
        <v>1304</v>
      </c>
      <c r="KU12" s="79" t="s">
        <v>1304</v>
      </c>
      <c r="KV12" t="s">
        <v>3440</v>
      </c>
      <c r="KW12" t="s">
        <v>3440</v>
      </c>
      <c r="KX12" t="s">
        <v>3440</v>
      </c>
      <c r="KY12" t="s">
        <v>3440</v>
      </c>
      <c r="KZ12" t="s">
        <v>3440</v>
      </c>
      <c r="LA12" t="s">
        <v>1304</v>
      </c>
      <c r="LB12" t="s">
        <v>1304</v>
      </c>
      <c r="LC12" t="s">
        <v>1304</v>
      </c>
      <c r="LD12" t="s">
        <v>1304</v>
      </c>
      <c r="LE12" t="s">
        <v>1304</v>
      </c>
      <c r="LF12" t="s">
        <v>1304</v>
      </c>
      <c r="LG12" t="s">
        <v>1304</v>
      </c>
      <c r="LH12" s="85" t="s">
        <v>3440</v>
      </c>
      <c r="LI12" s="85" t="s">
        <v>3445</v>
      </c>
      <c r="LJ12" s="85" t="s">
        <v>3446</v>
      </c>
      <c r="LK12" s="85">
        <v>0</v>
      </c>
      <c r="LL12" s="85">
        <v>0</v>
      </c>
      <c r="LM12" s="85" t="s">
        <v>1304</v>
      </c>
      <c r="LN12" s="85" t="s">
        <v>1304</v>
      </c>
      <c r="LO12" s="85">
        <v>0</v>
      </c>
      <c r="LP12" s="85">
        <v>0</v>
      </c>
      <c r="LQ12" s="85">
        <v>20149249000</v>
      </c>
      <c r="LR12" s="85">
        <v>0</v>
      </c>
      <c r="LS12" s="85">
        <v>0</v>
      </c>
      <c r="LT12" s="85">
        <v>0</v>
      </c>
      <c r="LU12" s="85">
        <v>0</v>
      </c>
      <c r="LV12" t="s">
        <v>3440</v>
      </c>
      <c r="LW12" t="s">
        <v>3440</v>
      </c>
      <c r="LX12" t="s">
        <v>3440</v>
      </c>
      <c r="LY12" t="s">
        <v>3440</v>
      </c>
      <c r="LZ12" t="s">
        <v>3440</v>
      </c>
      <c r="MA12" t="s">
        <v>1304</v>
      </c>
      <c r="MB12" t="s">
        <v>1304</v>
      </c>
      <c r="MC12" t="s">
        <v>1304</v>
      </c>
      <c r="MD12" t="s">
        <v>1304</v>
      </c>
      <c r="ME12" t="s">
        <v>1304</v>
      </c>
      <c r="MF12" t="s">
        <v>1304</v>
      </c>
      <c r="MG12" t="s">
        <v>1304</v>
      </c>
      <c r="MH12">
        <v>0</v>
      </c>
      <c r="MI12">
        <v>0</v>
      </c>
      <c r="MJ12">
        <v>0</v>
      </c>
      <c r="MK12">
        <v>0</v>
      </c>
      <c r="ML12">
        <v>0</v>
      </c>
      <c r="MM12">
        <v>0</v>
      </c>
      <c r="MN12">
        <v>0</v>
      </c>
      <c r="MO12">
        <v>0</v>
      </c>
      <c r="MP12">
        <v>0</v>
      </c>
      <c r="MQ12">
        <v>0</v>
      </c>
      <c r="MR12">
        <v>0</v>
      </c>
      <c r="MS12">
        <v>0</v>
      </c>
      <c r="MT12">
        <v>0</v>
      </c>
      <c r="MU12">
        <v>0</v>
      </c>
      <c r="MV12">
        <v>0</v>
      </c>
      <c r="MW12">
        <v>0</v>
      </c>
      <c r="MX12">
        <v>0</v>
      </c>
      <c r="MY12">
        <v>0</v>
      </c>
      <c r="MZ12">
        <v>0</v>
      </c>
      <c r="NA12">
        <v>0</v>
      </c>
      <c r="NB12">
        <v>0</v>
      </c>
      <c r="NC12">
        <v>0</v>
      </c>
      <c r="ND12">
        <v>0</v>
      </c>
      <c r="NE12">
        <v>0</v>
      </c>
      <c r="NF12">
        <v>0</v>
      </c>
      <c r="NG12">
        <v>0</v>
      </c>
      <c r="NH12">
        <v>0</v>
      </c>
      <c r="NI12" t="s">
        <v>3440</v>
      </c>
      <c r="NJ12" t="s">
        <v>3440</v>
      </c>
      <c r="NK12" t="s">
        <v>3440</v>
      </c>
      <c r="NL12" t="s">
        <v>3440</v>
      </c>
      <c r="NM12" t="s">
        <v>3440</v>
      </c>
      <c r="NN12" t="s">
        <v>1304</v>
      </c>
      <c r="NO12" t="s">
        <v>1304</v>
      </c>
      <c r="NP12" t="s">
        <v>1304</v>
      </c>
      <c r="NQ12" t="s">
        <v>1304</v>
      </c>
      <c r="NR12" t="s">
        <v>1304</v>
      </c>
      <c r="NS12" t="s">
        <v>1304</v>
      </c>
      <c r="NT12" t="s">
        <v>1304</v>
      </c>
      <c r="NU12">
        <v>0</v>
      </c>
      <c r="NV12">
        <v>0</v>
      </c>
      <c r="NW12">
        <v>0</v>
      </c>
      <c r="NX12">
        <v>0</v>
      </c>
      <c r="NY12">
        <v>0</v>
      </c>
      <c r="NZ12">
        <v>0</v>
      </c>
      <c r="OA12">
        <v>0</v>
      </c>
      <c r="OB12">
        <v>0</v>
      </c>
      <c r="OC12">
        <v>0</v>
      </c>
      <c r="OD12">
        <v>0</v>
      </c>
      <c r="OE12">
        <v>0</v>
      </c>
      <c r="OF12">
        <v>0</v>
      </c>
      <c r="OG12">
        <v>0</v>
      </c>
      <c r="OH12">
        <v>0</v>
      </c>
      <c r="OI12">
        <v>0</v>
      </c>
      <c r="OJ12">
        <v>0</v>
      </c>
      <c r="OK12">
        <v>0</v>
      </c>
      <c r="OL12">
        <v>0</v>
      </c>
      <c r="OM12">
        <v>0</v>
      </c>
      <c r="ON12">
        <v>0</v>
      </c>
      <c r="OO12">
        <v>0</v>
      </c>
      <c r="OP12">
        <v>0</v>
      </c>
      <c r="OQ12">
        <v>0</v>
      </c>
      <c r="OR12">
        <v>0</v>
      </c>
      <c r="OS12" s="84"/>
      <c r="OT12" s="84"/>
      <c r="OU12" t="s">
        <v>3502</v>
      </c>
      <c r="OV12">
        <v>0</v>
      </c>
      <c r="OW12">
        <v>0</v>
      </c>
      <c r="OX12">
        <v>0</v>
      </c>
      <c r="OY12">
        <v>0</v>
      </c>
      <c r="OZ12">
        <v>0</v>
      </c>
      <c r="PA12">
        <v>0</v>
      </c>
      <c r="PB12">
        <v>0</v>
      </c>
      <c r="PC12">
        <v>0</v>
      </c>
      <c r="PD12">
        <v>0</v>
      </c>
      <c r="PE12">
        <v>0</v>
      </c>
      <c r="PF12">
        <v>0</v>
      </c>
      <c r="PG12">
        <v>0</v>
      </c>
      <c r="PH12">
        <v>0</v>
      </c>
      <c r="PI12">
        <v>0</v>
      </c>
      <c r="PJ12">
        <v>0</v>
      </c>
      <c r="PK12">
        <v>0</v>
      </c>
      <c r="PL12">
        <v>0</v>
      </c>
      <c r="PM12">
        <v>0</v>
      </c>
      <c r="PN12">
        <v>0</v>
      </c>
      <c r="PO12">
        <v>0</v>
      </c>
      <c r="PP12">
        <v>0</v>
      </c>
      <c r="PQ12">
        <v>0</v>
      </c>
      <c r="PR12">
        <v>0</v>
      </c>
      <c r="PS12">
        <v>0</v>
      </c>
      <c r="PT12">
        <v>0</v>
      </c>
      <c r="PU12">
        <v>0</v>
      </c>
      <c r="PV12">
        <v>0</v>
      </c>
      <c r="PW12" s="85">
        <v>0</v>
      </c>
      <c r="PX12" s="85">
        <v>0</v>
      </c>
      <c r="PY12" t="s">
        <v>3501</v>
      </c>
    </row>
    <row r="13" spans="1:443" ht="15.75" customHeight="1" x14ac:dyDescent="0.3">
      <c r="A13" t="s">
        <v>3514</v>
      </c>
      <c r="B13">
        <v>7867</v>
      </c>
      <c r="C13" t="s">
        <v>3515</v>
      </c>
      <c r="D13" s="82">
        <v>2020110010190</v>
      </c>
      <c r="E13" t="s">
        <v>3412</v>
      </c>
      <c r="F13" t="s">
        <v>3413</v>
      </c>
      <c r="G13" t="s">
        <v>3414</v>
      </c>
      <c r="H13" t="s">
        <v>3415</v>
      </c>
      <c r="I13" t="s">
        <v>435</v>
      </c>
      <c r="J13" t="s">
        <v>3417</v>
      </c>
      <c r="K13" t="s">
        <v>3418</v>
      </c>
      <c r="L13" t="s">
        <v>2298</v>
      </c>
      <c r="M13" t="s">
        <v>3419</v>
      </c>
      <c r="N13" t="s">
        <v>3418</v>
      </c>
      <c r="O13" t="s">
        <v>2298</v>
      </c>
      <c r="P13" t="s">
        <v>3419</v>
      </c>
      <c r="Q13" t="s">
        <v>3420</v>
      </c>
      <c r="R13" t="s">
        <v>3421</v>
      </c>
      <c r="S13" t="s">
        <v>3516</v>
      </c>
      <c r="T13" t="s">
        <v>3516</v>
      </c>
      <c r="AF13" t="s">
        <v>3516</v>
      </c>
      <c r="AG13" t="s">
        <v>1304</v>
      </c>
      <c r="AH13" t="s">
        <v>1304</v>
      </c>
      <c r="AI13" t="s">
        <v>3517</v>
      </c>
      <c r="AJ13" t="s">
        <v>3428</v>
      </c>
      <c r="AK13" s="83">
        <v>44055</v>
      </c>
      <c r="AL13">
        <v>1</v>
      </c>
      <c r="AM13">
        <v>2024</v>
      </c>
      <c r="AN13" t="s">
        <v>3518</v>
      </c>
      <c r="AO13" t="s">
        <v>3509</v>
      </c>
      <c r="AP13">
        <v>2020</v>
      </c>
      <c r="AQ13">
        <v>2024</v>
      </c>
      <c r="AR13" t="s">
        <v>48</v>
      </c>
      <c r="AS13" t="s">
        <v>541</v>
      </c>
      <c r="AT13" t="s">
        <v>49</v>
      </c>
      <c r="AU13" t="s">
        <v>912</v>
      </c>
      <c r="AV13" t="s">
        <v>3431</v>
      </c>
      <c r="AW13" t="s">
        <v>3431</v>
      </c>
      <c r="AX13" t="s">
        <v>3431</v>
      </c>
      <c r="AZ13">
        <v>1</v>
      </c>
      <c r="BB13" t="s">
        <v>3519</v>
      </c>
      <c r="BC13" t="s">
        <v>3520</v>
      </c>
      <c r="BD13" t="s">
        <v>3516</v>
      </c>
      <c r="BE13" t="s">
        <v>435</v>
      </c>
      <c r="BF13" t="s">
        <v>3521</v>
      </c>
      <c r="BG13">
        <v>2</v>
      </c>
      <c r="BH13" s="83">
        <v>45204</v>
      </c>
      <c r="BI13" t="s">
        <v>3437</v>
      </c>
      <c r="BJ13" t="s">
        <v>3048</v>
      </c>
      <c r="BK13">
        <v>8</v>
      </c>
      <c r="BL13">
        <v>1</v>
      </c>
      <c r="BM13">
        <v>2</v>
      </c>
      <c r="BN13">
        <v>2</v>
      </c>
      <c r="BO13">
        <v>2</v>
      </c>
      <c r="BP13">
        <v>1</v>
      </c>
      <c r="BW13">
        <v>1</v>
      </c>
      <c r="BX13">
        <v>2</v>
      </c>
      <c r="BY13">
        <v>2</v>
      </c>
      <c r="BZ13">
        <v>2</v>
      </c>
      <c r="CA13">
        <v>1</v>
      </c>
      <c r="CB13">
        <v>2</v>
      </c>
      <c r="CC13">
        <v>2</v>
      </c>
      <c r="CD13">
        <v>2</v>
      </c>
      <c r="CE13">
        <v>1</v>
      </c>
      <c r="CF13">
        <v>0</v>
      </c>
      <c r="CG13" t="s">
        <v>435</v>
      </c>
      <c r="CH13" t="s">
        <v>435</v>
      </c>
      <c r="CI13" t="s">
        <v>435</v>
      </c>
      <c r="CJ13" t="s">
        <v>435</v>
      </c>
      <c r="CK13" t="s">
        <v>435</v>
      </c>
      <c r="CL13" t="s">
        <v>435</v>
      </c>
      <c r="CM13" t="s">
        <v>435</v>
      </c>
      <c r="CN13">
        <v>1</v>
      </c>
      <c r="CO13">
        <v>2</v>
      </c>
      <c r="CP13">
        <v>2</v>
      </c>
      <c r="CQ13">
        <v>2</v>
      </c>
      <c r="CR13">
        <v>7</v>
      </c>
      <c r="CS13" t="s">
        <v>48</v>
      </c>
      <c r="CT13">
        <v>0</v>
      </c>
      <c r="CU13">
        <v>0</v>
      </c>
      <c r="CV13">
        <v>0</v>
      </c>
      <c r="CW13">
        <v>0</v>
      </c>
      <c r="CX13">
        <v>1</v>
      </c>
      <c r="CY13">
        <v>0</v>
      </c>
      <c r="CZ13">
        <v>0</v>
      </c>
      <c r="DA13">
        <v>0</v>
      </c>
      <c r="DB13">
        <v>0</v>
      </c>
      <c r="DC13">
        <v>0</v>
      </c>
      <c r="DD13">
        <v>0</v>
      </c>
      <c r="DE13">
        <v>0</v>
      </c>
      <c r="DF13">
        <v>1</v>
      </c>
      <c r="DG13">
        <v>1</v>
      </c>
      <c r="DH13">
        <v>1</v>
      </c>
      <c r="DI13">
        <v>1</v>
      </c>
      <c r="DJ13">
        <v>0</v>
      </c>
      <c r="DK13">
        <v>0</v>
      </c>
      <c r="DL13">
        <v>0</v>
      </c>
      <c r="DM13">
        <v>0</v>
      </c>
      <c r="DN13">
        <v>0</v>
      </c>
      <c r="DO13">
        <v>0</v>
      </c>
      <c r="DP13">
        <v>0</v>
      </c>
      <c r="DQ13">
        <v>0</v>
      </c>
      <c r="DR13">
        <v>0</v>
      </c>
      <c r="DS13">
        <v>0</v>
      </c>
      <c r="DT13">
        <v>0</v>
      </c>
      <c r="DU13">
        <v>0</v>
      </c>
      <c r="DV13">
        <v>1</v>
      </c>
      <c r="DW13">
        <v>0</v>
      </c>
      <c r="DX13">
        <v>0</v>
      </c>
      <c r="DY13">
        <v>0</v>
      </c>
      <c r="DZ13">
        <v>0</v>
      </c>
      <c r="EA13">
        <v>0</v>
      </c>
      <c r="EB13">
        <v>0</v>
      </c>
      <c r="EC13">
        <v>0</v>
      </c>
      <c r="ED13">
        <v>0</v>
      </c>
      <c r="EE13">
        <v>0</v>
      </c>
      <c r="EF13">
        <v>0</v>
      </c>
      <c r="EG13">
        <v>0</v>
      </c>
      <c r="EH13">
        <v>0</v>
      </c>
      <c r="EI13">
        <v>0</v>
      </c>
      <c r="EJ13">
        <v>0</v>
      </c>
      <c r="EK13">
        <v>0</v>
      </c>
      <c r="EL13">
        <v>0</v>
      </c>
      <c r="EM13">
        <v>0</v>
      </c>
      <c r="EN13">
        <v>0</v>
      </c>
      <c r="EO13" t="s">
        <v>3522</v>
      </c>
      <c r="EP13">
        <v>0</v>
      </c>
      <c r="EQ13">
        <v>0</v>
      </c>
      <c r="ER13">
        <v>0</v>
      </c>
      <c r="ES13">
        <v>0</v>
      </c>
      <c r="ET13">
        <v>0</v>
      </c>
      <c r="EU13">
        <v>0</v>
      </c>
      <c r="EV13">
        <v>0</v>
      </c>
      <c r="EW13">
        <v>0</v>
      </c>
      <c r="EX13">
        <v>0</v>
      </c>
      <c r="EY13">
        <v>0</v>
      </c>
      <c r="EZ13">
        <v>0</v>
      </c>
      <c r="FA13">
        <v>0</v>
      </c>
      <c r="FB13">
        <v>0</v>
      </c>
      <c r="FC13">
        <v>0</v>
      </c>
      <c r="FD13">
        <v>0</v>
      </c>
      <c r="FE13">
        <v>0</v>
      </c>
      <c r="FF13">
        <v>0</v>
      </c>
      <c r="FG13">
        <v>0</v>
      </c>
      <c r="FH13">
        <v>0</v>
      </c>
      <c r="FI13">
        <v>0</v>
      </c>
      <c r="FJ13">
        <v>0</v>
      </c>
      <c r="FK13">
        <v>0</v>
      </c>
      <c r="FL13">
        <v>0</v>
      </c>
      <c r="FM13">
        <v>0</v>
      </c>
      <c r="FN13">
        <v>0</v>
      </c>
      <c r="FO13">
        <v>0</v>
      </c>
      <c r="FP13">
        <v>0</v>
      </c>
      <c r="FQ13">
        <v>0</v>
      </c>
      <c r="FR13">
        <v>0</v>
      </c>
      <c r="FS13">
        <v>0</v>
      </c>
      <c r="FT13">
        <v>0</v>
      </c>
      <c r="FU13">
        <v>0</v>
      </c>
      <c r="FV13">
        <v>0</v>
      </c>
      <c r="FW13">
        <v>0</v>
      </c>
      <c r="FX13">
        <v>0</v>
      </c>
      <c r="FY13">
        <v>0</v>
      </c>
      <c r="FZ13">
        <v>0</v>
      </c>
      <c r="GA13">
        <v>0</v>
      </c>
      <c r="GB13">
        <v>0</v>
      </c>
      <c r="GC13">
        <v>0</v>
      </c>
      <c r="GD13">
        <v>0</v>
      </c>
      <c r="GE13">
        <v>0</v>
      </c>
      <c r="GF13">
        <v>0</v>
      </c>
      <c r="GG13">
        <v>0</v>
      </c>
      <c r="GH13">
        <v>0</v>
      </c>
      <c r="GI13">
        <v>0</v>
      </c>
      <c r="GJ13">
        <v>0</v>
      </c>
      <c r="GK13">
        <v>0</v>
      </c>
      <c r="GL13">
        <v>0</v>
      </c>
      <c r="GM13">
        <v>0</v>
      </c>
      <c r="GN13">
        <v>0</v>
      </c>
      <c r="GO13">
        <v>0</v>
      </c>
      <c r="GP13">
        <v>0</v>
      </c>
      <c r="GQ13">
        <v>0</v>
      </c>
      <c r="GR13">
        <v>0</v>
      </c>
      <c r="GS13">
        <v>0</v>
      </c>
      <c r="GT13">
        <v>0</v>
      </c>
      <c r="GU13">
        <v>0</v>
      </c>
      <c r="GV13">
        <v>0</v>
      </c>
      <c r="GW13">
        <v>0</v>
      </c>
      <c r="GX13">
        <v>0</v>
      </c>
      <c r="GY13">
        <v>0</v>
      </c>
      <c r="GZ13">
        <v>0</v>
      </c>
      <c r="HA13">
        <v>0</v>
      </c>
      <c r="HB13">
        <v>0</v>
      </c>
      <c r="HC13">
        <v>0</v>
      </c>
      <c r="HD13">
        <v>0</v>
      </c>
      <c r="HE13">
        <v>0</v>
      </c>
      <c r="HF13">
        <v>0</v>
      </c>
      <c r="HG13">
        <v>0</v>
      </c>
      <c r="HH13">
        <v>0</v>
      </c>
      <c r="HI13">
        <v>0</v>
      </c>
      <c r="HJ13">
        <v>0</v>
      </c>
      <c r="HK13">
        <v>0</v>
      </c>
      <c r="HL13">
        <v>0</v>
      </c>
      <c r="HM13">
        <v>0</v>
      </c>
      <c r="HN13">
        <v>0</v>
      </c>
      <c r="HO13">
        <v>0</v>
      </c>
      <c r="HP13">
        <v>0</v>
      </c>
      <c r="HQ13">
        <v>0</v>
      </c>
      <c r="HR13">
        <v>0</v>
      </c>
      <c r="HS13">
        <v>0</v>
      </c>
      <c r="HT13">
        <v>0</v>
      </c>
      <c r="HU13">
        <v>0</v>
      </c>
      <c r="HV13">
        <v>0</v>
      </c>
      <c r="HW13">
        <v>0</v>
      </c>
      <c r="HX13">
        <v>0</v>
      </c>
      <c r="HY13">
        <v>0</v>
      </c>
      <c r="HZ13">
        <v>0</v>
      </c>
      <c r="IA13">
        <v>0</v>
      </c>
      <c r="IB13">
        <v>0</v>
      </c>
      <c r="IC13">
        <v>0</v>
      </c>
      <c r="ID13">
        <v>0</v>
      </c>
      <c r="IE13">
        <v>0</v>
      </c>
      <c r="IF13">
        <v>0</v>
      </c>
      <c r="IG13">
        <v>0</v>
      </c>
      <c r="IH13">
        <v>0</v>
      </c>
      <c r="II13" t="s">
        <v>1304</v>
      </c>
      <c r="IJ13" t="s">
        <v>1304</v>
      </c>
      <c r="IK13" t="s">
        <v>1304</v>
      </c>
      <c r="IL13" t="s">
        <v>1304</v>
      </c>
      <c r="IM13" t="s">
        <v>1304</v>
      </c>
      <c r="IN13" t="s">
        <v>1304</v>
      </c>
      <c r="IO13" t="s">
        <v>1304</v>
      </c>
      <c r="IP13" t="s">
        <v>1304</v>
      </c>
      <c r="IQ13" t="s">
        <v>1304</v>
      </c>
      <c r="IR13" t="s">
        <v>1304</v>
      </c>
      <c r="IS13" t="s">
        <v>1304</v>
      </c>
      <c r="IT13" t="s">
        <v>1304</v>
      </c>
      <c r="IU13" t="s">
        <v>1304</v>
      </c>
      <c r="IV13" t="s">
        <v>1304</v>
      </c>
      <c r="IW13" t="s">
        <v>1304</v>
      </c>
      <c r="IX13">
        <v>0</v>
      </c>
      <c r="IY13">
        <v>0</v>
      </c>
      <c r="IZ13">
        <v>0</v>
      </c>
      <c r="JA13">
        <v>0</v>
      </c>
      <c r="JB13">
        <v>0</v>
      </c>
      <c r="JC13">
        <v>0</v>
      </c>
      <c r="JD13">
        <v>0</v>
      </c>
      <c r="JE13">
        <v>0</v>
      </c>
      <c r="JF13">
        <v>0</v>
      </c>
      <c r="JG13">
        <v>0</v>
      </c>
      <c r="JH13">
        <v>0</v>
      </c>
      <c r="JI13">
        <v>0</v>
      </c>
      <c r="JJ13" s="85">
        <v>0</v>
      </c>
      <c r="JK13" s="85">
        <v>0</v>
      </c>
      <c r="JL13" s="85">
        <v>0</v>
      </c>
      <c r="JM13" s="85">
        <v>0</v>
      </c>
      <c r="JN13" s="85">
        <v>0</v>
      </c>
      <c r="JO13" s="85">
        <v>0</v>
      </c>
      <c r="JP13" s="85">
        <v>0</v>
      </c>
      <c r="JQ13" s="85">
        <v>0</v>
      </c>
      <c r="JR13" s="85">
        <v>0</v>
      </c>
      <c r="JS13" s="85">
        <v>0</v>
      </c>
      <c r="JT13" s="85">
        <v>0</v>
      </c>
      <c r="JU13" s="85">
        <v>0</v>
      </c>
      <c r="JV13" s="85">
        <v>0</v>
      </c>
      <c r="JW13">
        <v>0</v>
      </c>
      <c r="JX13">
        <v>0</v>
      </c>
      <c r="JY13">
        <v>0</v>
      </c>
      <c r="JZ13">
        <v>0</v>
      </c>
      <c r="KA13">
        <v>0</v>
      </c>
      <c r="KB13">
        <v>0</v>
      </c>
      <c r="KC13">
        <v>0</v>
      </c>
      <c r="KD13">
        <v>0</v>
      </c>
      <c r="KE13">
        <v>0</v>
      </c>
      <c r="KF13">
        <v>0</v>
      </c>
      <c r="KG13">
        <v>0</v>
      </c>
      <c r="KH13">
        <v>0</v>
      </c>
      <c r="KI13">
        <v>0</v>
      </c>
      <c r="KJ13" s="79" t="s">
        <v>3440</v>
      </c>
      <c r="KK13" t="s">
        <v>1304</v>
      </c>
      <c r="KL13" t="s">
        <v>1304</v>
      </c>
      <c r="KM13" t="s">
        <v>1304</v>
      </c>
      <c r="KN13">
        <v>0</v>
      </c>
      <c r="KO13" t="s">
        <v>1304</v>
      </c>
      <c r="KP13" t="s">
        <v>1304</v>
      </c>
      <c r="KQ13" t="s">
        <v>1304</v>
      </c>
      <c r="KR13" t="s">
        <v>1304</v>
      </c>
      <c r="KS13" t="s">
        <v>1304</v>
      </c>
      <c r="KT13" t="s">
        <v>1304</v>
      </c>
      <c r="KU13" s="79" t="s">
        <v>1304</v>
      </c>
      <c r="KV13" t="s">
        <v>3440</v>
      </c>
      <c r="KW13" t="s">
        <v>3440</v>
      </c>
      <c r="KX13" t="s">
        <v>3440</v>
      </c>
      <c r="KY13" t="s">
        <v>3440</v>
      </c>
      <c r="KZ13">
        <v>0</v>
      </c>
      <c r="LA13" t="s">
        <v>1304</v>
      </c>
      <c r="LB13" t="s">
        <v>1304</v>
      </c>
      <c r="LC13" t="s">
        <v>1304</v>
      </c>
      <c r="LD13" t="s">
        <v>1304</v>
      </c>
      <c r="LE13" t="s">
        <v>1304</v>
      </c>
      <c r="LF13" t="s">
        <v>1304</v>
      </c>
      <c r="LG13" t="s">
        <v>1304</v>
      </c>
      <c r="LH13" s="85">
        <v>0</v>
      </c>
      <c r="LI13" s="85" t="s">
        <v>3523</v>
      </c>
      <c r="LJ13" s="85" t="s">
        <v>435</v>
      </c>
      <c r="LK13" s="85" t="s">
        <v>3473</v>
      </c>
      <c r="LL13" s="85" t="s">
        <v>1304</v>
      </c>
      <c r="LM13" s="85" t="s">
        <v>1304</v>
      </c>
      <c r="LN13" s="85" t="s">
        <v>1304</v>
      </c>
      <c r="LO13" s="85">
        <v>0</v>
      </c>
      <c r="LP13" s="85">
        <v>0</v>
      </c>
      <c r="LQ13" s="85">
        <v>20149249000</v>
      </c>
      <c r="LR13" s="85">
        <v>0</v>
      </c>
      <c r="LS13" s="85">
        <v>0</v>
      </c>
      <c r="LT13" s="85">
        <v>0</v>
      </c>
      <c r="LU13" s="85">
        <v>0</v>
      </c>
      <c r="LV13" t="s">
        <v>3440</v>
      </c>
      <c r="LW13" t="s">
        <v>3440</v>
      </c>
      <c r="LX13" t="s">
        <v>3440</v>
      </c>
      <c r="LY13" t="s">
        <v>3440</v>
      </c>
      <c r="LZ13">
        <v>0</v>
      </c>
      <c r="MA13" t="s">
        <v>1304</v>
      </c>
      <c r="MB13" t="s">
        <v>1304</v>
      </c>
      <c r="MC13" t="s">
        <v>1304</v>
      </c>
      <c r="MD13" t="s">
        <v>1304</v>
      </c>
      <c r="ME13" t="s">
        <v>1304</v>
      </c>
      <c r="MF13" t="s">
        <v>1304</v>
      </c>
      <c r="MG13" t="s">
        <v>1304</v>
      </c>
      <c r="MH13">
        <v>0</v>
      </c>
      <c r="MI13">
        <v>0</v>
      </c>
      <c r="MJ13">
        <v>0</v>
      </c>
      <c r="MK13">
        <v>0</v>
      </c>
      <c r="ML13">
        <v>0</v>
      </c>
      <c r="MM13">
        <v>0</v>
      </c>
      <c r="MN13">
        <v>0</v>
      </c>
      <c r="MO13">
        <v>0</v>
      </c>
      <c r="MP13">
        <v>0</v>
      </c>
      <c r="MQ13">
        <v>0</v>
      </c>
      <c r="MR13">
        <v>0</v>
      </c>
      <c r="MS13">
        <v>0</v>
      </c>
      <c r="MT13">
        <v>0</v>
      </c>
      <c r="MU13">
        <v>0</v>
      </c>
      <c r="MV13">
        <v>0</v>
      </c>
      <c r="MW13">
        <v>0</v>
      </c>
      <c r="MX13">
        <v>0</v>
      </c>
      <c r="MY13">
        <v>0</v>
      </c>
      <c r="MZ13">
        <v>0</v>
      </c>
      <c r="NA13">
        <v>0</v>
      </c>
      <c r="NB13">
        <v>0</v>
      </c>
      <c r="NC13">
        <v>0</v>
      </c>
      <c r="ND13">
        <v>0</v>
      </c>
      <c r="NE13">
        <v>0</v>
      </c>
      <c r="NF13">
        <v>0</v>
      </c>
      <c r="NG13">
        <v>0</v>
      </c>
      <c r="NH13">
        <v>0</v>
      </c>
      <c r="NI13" t="s">
        <v>3440</v>
      </c>
      <c r="NJ13" t="s">
        <v>3440</v>
      </c>
      <c r="NK13" t="s">
        <v>3440</v>
      </c>
      <c r="NL13" t="s">
        <v>3440</v>
      </c>
      <c r="NM13">
        <v>0</v>
      </c>
      <c r="NN13" t="s">
        <v>1304</v>
      </c>
      <c r="NO13" t="s">
        <v>1304</v>
      </c>
      <c r="NP13" t="s">
        <v>1304</v>
      </c>
      <c r="NQ13" t="s">
        <v>1304</v>
      </c>
      <c r="NR13" t="s">
        <v>1304</v>
      </c>
      <c r="NS13" t="s">
        <v>1304</v>
      </c>
      <c r="NT13" t="s">
        <v>1304</v>
      </c>
      <c r="NU13">
        <v>0</v>
      </c>
      <c r="NV13">
        <v>0</v>
      </c>
      <c r="NW13">
        <v>0</v>
      </c>
      <c r="NX13">
        <v>0</v>
      </c>
      <c r="NY13">
        <v>0</v>
      </c>
      <c r="NZ13">
        <v>0</v>
      </c>
      <c r="OA13">
        <v>0</v>
      </c>
      <c r="OB13">
        <v>0</v>
      </c>
      <c r="OC13">
        <v>0</v>
      </c>
      <c r="OD13">
        <v>0</v>
      </c>
      <c r="OE13">
        <v>0</v>
      </c>
      <c r="OF13">
        <v>0</v>
      </c>
      <c r="OG13">
        <v>0</v>
      </c>
      <c r="OH13">
        <v>0</v>
      </c>
      <c r="OI13">
        <v>0</v>
      </c>
      <c r="OJ13">
        <v>0</v>
      </c>
      <c r="OK13">
        <v>0</v>
      </c>
      <c r="OL13">
        <v>0</v>
      </c>
      <c r="OM13">
        <v>0</v>
      </c>
      <c r="ON13">
        <v>0</v>
      </c>
      <c r="OO13">
        <v>0</v>
      </c>
      <c r="OP13">
        <v>0</v>
      </c>
      <c r="OQ13">
        <v>0</v>
      </c>
      <c r="OR13">
        <v>0</v>
      </c>
      <c r="OS13" s="84"/>
      <c r="OT13" s="84"/>
      <c r="OU13" t="s">
        <v>3514</v>
      </c>
      <c r="OV13">
        <v>1</v>
      </c>
      <c r="OW13">
        <v>0</v>
      </c>
      <c r="OX13">
        <v>0</v>
      </c>
      <c r="OY13">
        <v>0</v>
      </c>
      <c r="OZ13">
        <v>0</v>
      </c>
      <c r="PA13">
        <v>0</v>
      </c>
      <c r="PB13">
        <v>0</v>
      </c>
      <c r="PC13">
        <v>0</v>
      </c>
      <c r="PD13">
        <v>0</v>
      </c>
      <c r="PE13">
        <v>0</v>
      </c>
      <c r="PF13">
        <v>0</v>
      </c>
      <c r="PG13">
        <v>0</v>
      </c>
      <c r="PH13">
        <v>0</v>
      </c>
      <c r="PI13">
        <v>0</v>
      </c>
      <c r="PJ13">
        <v>0</v>
      </c>
      <c r="PK13">
        <v>0</v>
      </c>
      <c r="PL13">
        <v>0</v>
      </c>
      <c r="PM13">
        <v>0</v>
      </c>
      <c r="PN13">
        <v>0</v>
      </c>
      <c r="PO13">
        <v>0</v>
      </c>
      <c r="PP13">
        <v>0</v>
      </c>
      <c r="PQ13">
        <v>0</v>
      </c>
      <c r="PR13">
        <v>0</v>
      </c>
      <c r="PS13">
        <v>0</v>
      </c>
      <c r="PT13">
        <v>0</v>
      </c>
      <c r="PU13">
        <v>0</v>
      </c>
      <c r="PV13">
        <v>0</v>
      </c>
      <c r="PW13" s="85">
        <v>0</v>
      </c>
      <c r="PX13" s="85">
        <v>0</v>
      </c>
      <c r="PY13" t="s">
        <v>3524</v>
      </c>
    </row>
    <row r="14" spans="1:443" ht="15.75" customHeight="1" x14ac:dyDescent="0.3">
      <c r="A14" s="79" t="s">
        <v>3525</v>
      </c>
      <c r="B14" s="79">
        <v>7868</v>
      </c>
      <c r="C14" s="79" t="s">
        <v>3526</v>
      </c>
      <c r="D14" s="89">
        <v>2020110010191</v>
      </c>
      <c r="E14" s="79" t="s">
        <v>3412</v>
      </c>
      <c r="F14" s="79" t="s">
        <v>3413</v>
      </c>
      <c r="G14" s="79" t="s">
        <v>3414</v>
      </c>
      <c r="H14" s="79" t="s">
        <v>3527</v>
      </c>
      <c r="I14" s="79" t="s">
        <v>3528</v>
      </c>
      <c r="J14" s="79" t="s">
        <v>3529</v>
      </c>
      <c r="K14" s="79" t="s">
        <v>84</v>
      </c>
      <c r="L14" s="79" t="s">
        <v>3530</v>
      </c>
      <c r="M14" s="79" t="s">
        <v>2635</v>
      </c>
      <c r="N14" s="79" t="s">
        <v>98</v>
      </c>
      <c r="O14" s="79" t="s">
        <v>3531</v>
      </c>
      <c r="P14" s="79" t="s">
        <v>3532</v>
      </c>
      <c r="Q14" s="79" t="s">
        <v>3533</v>
      </c>
      <c r="R14" s="79" t="s">
        <v>3534</v>
      </c>
      <c r="S14" s="79" t="s">
        <v>3535</v>
      </c>
      <c r="T14" s="79" t="s">
        <v>3536</v>
      </c>
      <c r="U14" s="79" t="s">
        <v>3537</v>
      </c>
      <c r="V14" s="79"/>
      <c r="W14" s="79"/>
      <c r="X14" s="79"/>
      <c r="Y14" s="79"/>
      <c r="Z14" s="79"/>
      <c r="AA14" s="79"/>
      <c r="AB14" s="79"/>
      <c r="AC14" s="79" t="s">
        <v>3535</v>
      </c>
      <c r="AD14" s="79"/>
      <c r="AE14" s="79"/>
      <c r="AF14" s="79"/>
      <c r="AG14" s="79" t="s">
        <v>1740</v>
      </c>
      <c r="AH14" s="79" t="s">
        <v>3538</v>
      </c>
      <c r="AI14" s="79" t="s">
        <v>3539</v>
      </c>
      <c r="AJ14" s="79" t="s">
        <v>3540</v>
      </c>
      <c r="AK14" s="90">
        <v>44055</v>
      </c>
      <c r="AL14" s="79">
        <v>1</v>
      </c>
      <c r="AM14">
        <v>2024</v>
      </c>
      <c r="AN14" s="91" t="s">
        <v>3541</v>
      </c>
      <c r="AO14" s="79" t="s">
        <v>3542</v>
      </c>
      <c r="AP14" s="79">
        <v>2020</v>
      </c>
      <c r="AQ14" s="79">
        <v>2024</v>
      </c>
      <c r="AR14" s="79" t="s">
        <v>48</v>
      </c>
      <c r="AS14" s="79" t="s">
        <v>541</v>
      </c>
      <c r="AT14" s="79" t="s">
        <v>42</v>
      </c>
      <c r="AU14" s="79" t="s">
        <v>542</v>
      </c>
      <c r="AV14" s="79">
        <v>2020</v>
      </c>
      <c r="AW14" s="79">
        <v>0</v>
      </c>
      <c r="AX14" s="79" t="s">
        <v>3431</v>
      </c>
      <c r="AY14" s="92">
        <v>1</v>
      </c>
      <c r="AZ14" s="92">
        <v>0</v>
      </c>
      <c r="BA14" s="79">
        <v>0</v>
      </c>
      <c r="BB14" s="91" t="s">
        <v>3543</v>
      </c>
      <c r="BC14" s="79" t="s">
        <v>3544</v>
      </c>
      <c r="BD14" s="79" t="s">
        <v>3545</v>
      </c>
      <c r="BE14" s="79" t="s">
        <v>3546</v>
      </c>
      <c r="BF14" s="91" t="s">
        <v>3547</v>
      </c>
      <c r="BG14" s="79">
        <v>3</v>
      </c>
      <c r="BH14" s="90">
        <v>45212</v>
      </c>
      <c r="BI14" s="79" t="s">
        <v>3548</v>
      </c>
      <c r="BJ14" s="79" t="s">
        <v>3047</v>
      </c>
      <c r="BK14" s="79">
        <v>100</v>
      </c>
      <c r="BL14" s="79">
        <v>12</v>
      </c>
      <c r="BM14" s="79">
        <v>21</v>
      </c>
      <c r="BN14" s="79">
        <v>21</v>
      </c>
      <c r="BO14" s="79">
        <v>28</v>
      </c>
      <c r="BP14" s="79">
        <v>18</v>
      </c>
      <c r="BQ14" s="79">
        <v>589332005</v>
      </c>
      <c r="BR14" s="79">
        <v>80852058</v>
      </c>
      <c r="BS14" s="79">
        <v>142904306</v>
      </c>
      <c r="BT14" s="79">
        <v>146710859</v>
      </c>
      <c r="BU14" s="79">
        <v>102221782</v>
      </c>
      <c r="BV14" s="79">
        <v>116643000</v>
      </c>
      <c r="BW14" s="79">
        <v>12</v>
      </c>
      <c r="BX14" s="79">
        <v>21</v>
      </c>
      <c r="BY14" s="79">
        <v>21</v>
      </c>
      <c r="BZ14" s="79">
        <v>23</v>
      </c>
      <c r="CA14" s="79">
        <v>18</v>
      </c>
      <c r="CB14" s="79">
        <v>21</v>
      </c>
      <c r="CC14" s="79">
        <v>21</v>
      </c>
      <c r="CD14" s="79">
        <v>28</v>
      </c>
      <c r="CE14">
        <v>18</v>
      </c>
      <c r="CF14" s="79">
        <v>80852058</v>
      </c>
      <c r="CG14" s="79">
        <v>80852058</v>
      </c>
      <c r="CH14" s="79">
        <v>142904306</v>
      </c>
      <c r="CI14" s="79">
        <v>142904306</v>
      </c>
      <c r="CJ14" s="79">
        <v>146710859</v>
      </c>
      <c r="CK14" s="79">
        <v>146710859</v>
      </c>
      <c r="CL14" s="79">
        <v>102221782</v>
      </c>
      <c r="CM14" s="79">
        <v>75258706</v>
      </c>
      <c r="CN14" s="79">
        <v>12.000000000000002</v>
      </c>
      <c r="CO14" s="79">
        <v>21</v>
      </c>
      <c r="CP14" s="79">
        <v>21</v>
      </c>
      <c r="CQ14" s="79">
        <v>28</v>
      </c>
      <c r="CR14">
        <v>82</v>
      </c>
      <c r="CS14" s="79" t="s">
        <v>48</v>
      </c>
      <c r="CT14" s="79">
        <v>0</v>
      </c>
      <c r="CU14" s="79">
        <v>6.0012000000000008</v>
      </c>
      <c r="CV14" s="79">
        <v>5.9993999999999996</v>
      </c>
      <c r="CW14" s="79">
        <v>0</v>
      </c>
      <c r="CX14" s="79">
        <v>5.9993999999999996</v>
      </c>
      <c r="CY14" s="79">
        <v>0</v>
      </c>
      <c r="CZ14" s="79">
        <v>0</v>
      </c>
      <c r="DA14" s="79">
        <v>0</v>
      </c>
      <c r="DB14" s="79">
        <v>0</v>
      </c>
      <c r="DC14" s="79">
        <v>0</v>
      </c>
      <c r="DD14" s="79">
        <v>0</v>
      </c>
      <c r="DE14" s="79">
        <v>0</v>
      </c>
      <c r="DF14">
        <v>18</v>
      </c>
      <c r="DG14">
        <v>18</v>
      </c>
      <c r="DH14">
        <v>18</v>
      </c>
      <c r="DI14">
        <v>18</v>
      </c>
      <c r="DJ14" s="79">
        <v>0</v>
      </c>
      <c r="DK14" s="79">
        <v>33.340000000000003</v>
      </c>
      <c r="DL14" s="79">
        <v>33.33</v>
      </c>
      <c r="DM14" s="79">
        <v>0</v>
      </c>
      <c r="DN14" s="79">
        <v>33.33</v>
      </c>
      <c r="DO14" s="79">
        <v>0</v>
      </c>
      <c r="DP14" s="79">
        <v>0</v>
      </c>
      <c r="DQ14" s="79">
        <v>0</v>
      </c>
      <c r="DR14" s="79">
        <v>0</v>
      </c>
      <c r="DS14" s="79">
        <v>0</v>
      </c>
      <c r="DT14" s="79">
        <v>0</v>
      </c>
      <c r="DU14" s="79">
        <v>0</v>
      </c>
      <c r="DV14" s="79">
        <v>100</v>
      </c>
      <c r="DW14" s="79">
        <v>0</v>
      </c>
      <c r="DX14" s="79">
        <v>0</v>
      </c>
      <c r="DY14" s="79">
        <v>0</v>
      </c>
      <c r="DZ14" s="79">
        <v>0</v>
      </c>
      <c r="EA14" s="79">
        <v>0</v>
      </c>
      <c r="EB14" s="79">
        <v>0</v>
      </c>
      <c r="EC14" s="79">
        <v>0</v>
      </c>
      <c r="ED14" s="79">
        <v>0</v>
      </c>
      <c r="EE14" s="79">
        <v>0</v>
      </c>
      <c r="EF14" s="79">
        <v>0</v>
      </c>
      <c r="EG14" s="79">
        <v>0</v>
      </c>
      <c r="EH14" s="79">
        <v>0</v>
      </c>
      <c r="EI14" s="79">
        <v>0</v>
      </c>
      <c r="EJ14" s="79">
        <v>0</v>
      </c>
      <c r="EK14" s="79">
        <v>0</v>
      </c>
      <c r="EL14" s="79" t="s">
        <v>3549</v>
      </c>
      <c r="EM14" s="79" t="s">
        <v>3550</v>
      </c>
      <c r="EN14" s="79">
        <v>0</v>
      </c>
      <c r="EO14" s="79" t="s">
        <v>3551</v>
      </c>
      <c r="EP14" s="79">
        <v>0</v>
      </c>
      <c r="EQ14" s="79">
        <v>0</v>
      </c>
      <c r="ER14" s="79">
        <v>0</v>
      </c>
      <c r="ES14" s="79">
        <v>0</v>
      </c>
      <c r="ET14" s="79">
        <v>0</v>
      </c>
      <c r="EU14" s="79">
        <v>0</v>
      </c>
      <c r="EV14" s="79">
        <v>0</v>
      </c>
      <c r="EW14" s="79">
        <v>0</v>
      </c>
      <c r="EX14" s="79">
        <v>0</v>
      </c>
      <c r="EY14" s="79">
        <v>0</v>
      </c>
      <c r="EZ14" s="79">
        <v>0</v>
      </c>
      <c r="FA14" s="79">
        <v>0</v>
      </c>
      <c r="FB14" s="79">
        <v>0</v>
      </c>
      <c r="FC14" s="79">
        <v>0</v>
      </c>
      <c r="FD14" s="79">
        <v>0</v>
      </c>
      <c r="FE14" s="79">
        <v>0</v>
      </c>
      <c r="FF14" s="79">
        <v>0</v>
      </c>
      <c r="FG14" s="79">
        <v>0</v>
      </c>
      <c r="FH14" s="79">
        <v>0</v>
      </c>
      <c r="FI14" s="79">
        <v>116643000</v>
      </c>
      <c r="FJ14" s="79">
        <v>116643000</v>
      </c>
      <c r="FK14" s="79">
        <v>116643000</v>
      </c>
      <c r="FL14" s="79">
        <v>116643000</v>
      </c>
      <c r="FM14" s="79">
        <v>116643000</v>
      </c>
      <c r="FN14" s="79">
        <v>0</v>
      </c>
      <c r="FO14" s="79">
        <v>0</v>
      </c>
      <c r="FP14" s="79">
        <v>0</v>
      </c>
      <c r="FQ14" s="79">
        <v>0</v>
      </c>
      <c r="FR14" s="79">
        <v>0</v>
      </c>
      <c r="FS14" s="79">
        <v>0</v>
      </c>
      <c r="FT14" s="79">
        <v>0</v>
      </c>
      <c r="FU14" s="79">
        <v>116643000</v>
      </c>
      <c r="FV14" s="79">
        <v>116643000</v>
      </c>
      <c r="FW14" s="79">
        <v>116643000</v>
      </c>
      <c r="FX14" s="79">
        <v>116643000</v>
      </c>
      <c r="FY14" s="79">
        <v>116643000</v>
      </c>
      <c r="FZ14" s="79">
        <v>116643000</v>
      </c>
      <c r="GA14" s="79">
        <v>0</v>
      </c>
      <c r="GB14" s="79">
        <v>0</v>
      </c>
      <c r="GC14" s="79">
        <v>0</v>
      </c>
      <c r="GD14" s="79">
        <v>0</v>
      </c>
      <c r="GE14" s="79">
        <v>0</v>
      </c>
      <c r="GF14" s="79">
        <v>0</v>
      </c>
      <c r="GG14" s="79">
        <v>0</v>
      </c>
      <c r="GH14" s="79">
        <v>116643000</v>
      </c>
      <c r="GI14" s="79">
        <v>0</v>
      </c>
      <c r="GJ14" s="79">
        <v>0</v>
      </c>
      <c r="GK14" s="79">
        <v>0</v>
      </c>
      <c r="GL14" s="79">
        <v>0</v>
      </c>
      <c r="GM14" s="79">
        <v>0</v>
      </c>
      <c r="GN14" s="79">
        <v>0</v>
      </c>
      <c r="GO14" s="79">
        <v>0</v>
      </c>
      <c r="GP14" s="79">
        <v>0</v>
      </c>
      <c r="GQ14" s="79">
        <v>0</v>
      </c>
      <c r="GR14" s="79">
        <v>0</v>
      </c>
      <c r="GS14" s="79">
        <v>0</v>
      </c>
      <c r="GT14" s="79">
        <v>0</v>
      </c>
      <c r="GU14" s="79">
        <v>0</v>
      </c>
      <c r="GV14" s="79">
        <v>0</v>
      </c>
      <c r="GW14" s="79">
        <v>0</v>
      </c>
      <c r="GX14" s="79">
        <v>0</v>
      </c>
      <c r="GY14" s="79">
        <v>0</v>
      </c>
      <c r="GZ14" s="79">
        <v>0</v>
      </c>
      <c r="HA14" s="79">
        <v>0</v>
      </c>
      <c r="HB14" s="79">
        <v>0</v>
      </c>
      <c r="HC14" s="79">
        <v>0</v>
      </c>
      <c r="HD14" s="79">
        <v>0</v>
      </c>
      <c r="HE14" s="79">
        <v>0</v>
      </c>
      <c r="HF14" s="79">
        <v>0</v>
      </c>
      <c r="HG14" s="79">
        <v>0</v>
      </c>
      <c r="HH14" s="79">
        <v>0</v>
      </c>
      <c r="HI14" s="79">
        <v>0</v>
      </c>
      <c r="HJ14" s="79">
        <v>0</v>
      </c>
      <c r="HK14" s="79">
        <v>0</v>
      </c>
      <c r="HL14" s="79">
        <v>0</v>
      </c>
      <c r="HM14" s="79">
        <v>0</v>
      </c>
      <c r="HN14" s="79">
        <v>0</v>
      </c>
      <c r="HO14" s="79">
        <v>0</v>
      </c>
      <c r="HP14" s="79">
        <v>0</v>
      </c>
      <c r="HQ14" s="79">
        <v>0</v>
      </c>
      <c r="HR14" s="79">
        <v>0</v>
      </c>
      <c r="HS14" s="79">
        <v>0</v>
      </c>
      <c r="HT14" s="79">
        <v>0</v>
      </c>
      <c r="HU14" s="79">
        <v>0</v>
      </c>
      <c r="HV14" s="79">
        <v>0</v>
      </c>
      <c r="HW14" s="79">
        <v>0</v>
      </c>
      <c r="HX14" s="79">
        <v>0</v>
      </c>
      <c r="HY14" s="79">
        <v>0</v>
      </c>
      <c r="HZ14" s="79">
        <v>0</v>
      </c>
      <c r="IA14" s="79">
        <v>0</v>
      </c>
      <c r="IB14" s="79">
        <v>0</v>
      </c>
      <c r="IC14" s="79">
        <v>0</v>
      </c>
      <c r="ID14" s="79">
        <v>0</v>
      </c>
      <c r="IE14" s="79">
        <v>0</v>
      </c>
      <c r="IF14" s="79">
        <v>0</v>
      </c>
      <c r="IG14" s="79">
        <v>0</v>
      </c>
      <c r="IH14" s="79">
        <v>0</v>
      </c>
      <c r="II14" s="79" t="s">
        <v>1304</v>
      </c>
      <c r="IJ14" s="79" t="s">
        <v>1304</v>
      </c>
      <c r="IK14" s="79" t="s">
        <v>1304</v>
      </c>
      <c r="IL14" s="79" t="s">
        <v>1304</v>
      </c>
      <c r="IM14" s="79" t="s">
        <v>1304</v>
      </c>
      <c r="IN14" s="79" t="s">
        <v>1304</v>
      </c>
      <c r="IO14" s="79" t="s">
        <v>1304</v>
      </c>
      <c r="IP14" s="79" t="s">
        <v>1304</v>
      </c>
      <c r="IQ14" s="79" t="s">
        <v>1304</v>
      </c>
      <c r="IR14" s="79" t="s">
        <v>1304</v>
      </c>
      <c r="IS14" s="79" t="s">
        <v>1304</v>
      </c>
      <c r="IT14" s="79" t="s">
        <v>1304</v>
      </c>
      <c r="IU14" s="79" t="s">
        <v>1304</v>
      </c>
      <c r="IV14" s="79" t="s">
        <v>1304</v>
      </c>
      <c r="IW14" s="79" t="s">
        <v>1304</v>
      </c>
      <c r="IX14" s="79">
        <v>0</v>
      </c>
      <c r="IY14" s="79">
        <v>0</v>
      </c>
      <c r="IZ14" s="79">
        <v>0</v>
      </c>
      <c r="JA14" s="79">
        <v>0</v>
      </c>
      <c r="JB14" s="79">
        <v>0</v>
      </c>
      <c r="JC14" s="79">
        <v>0</v>
      </c>
      <c r="JD14" s="79">
        <v>0</v>
      </c>
      <c r="JE14" s="79">
        <v>0</v>
      </c>
      <c r="JF14" s="79">
        <v>0</v>
      </c>
      <c r="JG14" s="79">
        <v>0</v>
      </c>
      <c r="JH14" s="79">
        <v>0</v>
      </c>
      <c r="JI14" s="79">
        <v>0</v>
      </c>
      <c r="JJ14" s="93">
        <v>0</v>
      </c>
      <c r="JK14" s="93">
        <v>0</v>
      </c>
      <c r="JL14" s="93">
        <v>0</v>
      </c>
      <c r="JM14" s="93">
        <v>0</v>
      </c>
      <c r="JN14" s="93">
        <v>0</v>
      </c>
      <c r="JO14" s="93">
        <v>0</v>
      </c>
      <c r="JP14" s="93">
        <v>0</v>
      </c>
      <c r="JQ14" s="93">
        <v>0</v>
      </c>
      <c r="JR14" s="93">
        <v>0</v>
      </c>
      <c r="JS14" s="93">
        <v>0</v>
      </c>
      <c r="JT14" s="93">
        <v>0</v>
      </c>
      <c r="JU14" s="93">
        <v>0</v>
      </c>
      <c r="JV14" s="93">
        <v>0</v>
      </c>
      <c r="JW14" s="79">
        <v>0</v>
      </c>
      <c r="JX14" s="79">
        <v>0</v>
      </c>
      <c r="JY14" s="79">
        <v>0</v>
      </c>
      <c r="JZ14" s="79">
        <v>0</v>
      </c>
      <c r="KA14" s="79">
        <v>0</v>
      </c>
      <c r="KB14" s="79">
        <v>0</v>
      </c>
      <c r="KC14" s="79">
        <v>0</v>
      </c>
      <c r="KD14" s="79">
        <v>0</v>
      </c>
      <c r="KE14" s="79">
        <v>0</v>
      </c>
      <c r="KF14" s="79">
        <v>0</v>
      </c>
      <c r="KG14" s="79">
        <v>0</v>
      </c>
      <c r="KH14" s="79">
        <v>0</v>
      </c>
      <c r="KI14" s="79">
        <v>0</v>
      </c>
      <c r="KJ14" s="79" t="s">
        <v>3440</v>
      </c>
      <c r="KK14" s="79">
        <v>0</v>
      </c>
      <c r="KL14" s="79">
        <v>0</v>
      </c>
      <c r="KM14" s="79" t="s">
        <v>1304</v>
      </c>
      <c r="KN14" s="79">
        <v>0</v>
      </c>
      <c r="KO14" s="79" t="s">
        <v>1304</v>
      </c>
      <c r="KP14" s="79" t="s">
        <v>1304</v>
      </c>
      <c r="KQ14" s="79" t="s">
        <v>1304</v>
      </c>
      <c r="KR14" s="79" t="s">
        <v>1304</v>
      </c>
      <c r="KS14" s="79" t="s">
        <v>1304</v>
      </c>
      <c r="KT14" s="79" t="s">
        <v>1304</v>
      </c>
      <c r="KU14" s="79" t="s">
        <v>1304</v>
      </c>
      <c r="KV14" s="79" t="s">
        <v>3440</v>
      </c>
      <c r="KW14" s="79">
        <v>0</v>
      </c>
      <c r="KX14" s="79">
        <v>0</v>
      </c>
      <c r="KY14" s="79">
        <v>0</v>
      </c>
      <c r="KZ14" s="79">
        <v>0</v>
      </c>
      <c r="LA14" s="79" t="s">
        <v>1304</v>
      </c>
      <c r="LB14" s="79" t="s">
        <v>1304</v>
      </c>
      <c r="LC14" s="79" t="s">
        <v>1304</v>
      </c>
      <c r="LD14" s="79" t="s">
        <v>1304</v>
      </c>
      <c r="LE14" s="79" t="s">
        <v>1304</v>
      </c>
      <c r="LF14" s="79" t="s">
        <v>1304</v>
      </c>
      <c r="LG14" s="94" t="s">
        <v>1304</v>
      </c>
      <c r="LH14" s="93">
        <v>0</v>
      </c>
      <c r="LI14" s="93" t="s">
        <v>3526</v>
      </c>
      <c r="LJ14" s="93" t="s">
        <v>3528</v>
      </c>
      <c r="LK14" s="93">
        <v>0</v>
      </c>
      <c r="LL14" s="93">
        <v>0</v>
      </c>
      <c r="LM14" s="93">
        <v>0</v>
      </c>
      <c r="LN14" s="93">
        <v>0</v>
      </c>
      <c r="LO14" s="93">
        <v>0</v>
      </c>
      <c r="LP14" s="93">
        <v>0</v>
      </c>
      <c r="LQ14" s="93">
        <v>7927525000</v>
      </c>
      <c r="LR14" s="93">
        <v>0</v>
      </c>
      <c r="LS14" s="93">
        <v>0</v>
      </c>
      <c r="LT14" s="93">
        <v>0</v>
      </c>
      <c r="LU14" s="93">
        <v>0</v>
      </c>
      <c r="LV14" s="79" t="s">
        <v>3440</v>
      </c>
      <c r="LW14" s="79">
        <v>0</v>
      </c>
      <c r="LX14" s="79">
        <v>0</v>
      </c>
      <c r="LY14" s="79">
        <v>0</v>
      </c>
      <c r="LZ14" s="79">
        <v>0</v>
      </c>
      <c r="MA14" s="79" t="s">
        <v>1304</v>
      </c>
      <c r="MB14" s="79" t="s">
        <v>1304</v>
      </c>
      <c r="MC14" s="79" t="s">
        <v>1304</v>
      </c>
      <c r="MD14" s="79" t="s">
        <v>1304</v>
      </c>
      <c r="ME14" s="79" t="s">
        <v>1304</v>
      </c>
      <c r="MF14" s="79" t="s">
        <v>1304</v>
      </c>
      <c r="MG14" s="94" t="s">
        <v>1304</v>
      </c>
      <c r="MH14" s="79">
        <v>0</v>
      </c>
      <c r="MI14" s="79">
        <v>0</v>
      </c>
      <c r="MJ14">
        <v>0</v>
      </c>
      <c r="MK14" s="79">
        <v>0</v>
      </c>
      <c r="ML14" s="79">
        <v>0</v>
      </c>
      <c r="MM14" s="79">
        <v>0</v>
      </c>
      <c r="MN14" s="79">
        <v>0</v>
      </c>
      <c r="MO14" s="79">
        <v>0</v>
      </c>
      <c r="MP14" s="79">
        <v>0</v>
      </c>
      <c r="MQ14" s="79">
        <v>0</v>
      </c>
      <c r="MR14" s="79">
        <v>0</v>
      </c>
      <c r="MS14" s="79">
        <v>0</v>
      </c>
      <c r="MT14" s="79">
        <v>0</v>
      </c>
      <c r="MU14" s="79">
        <v>0</v>
      </c>
      <c r="MV14" s="79">
        <v>0</v>
      </c>
      <c r="MW14" s="79">
        <v>0</v>
      </c>
      <c r="MX14" s="79">
        <v>0</v>
      </c>
      <c r="MY14" s="79">
        <v>0</v>
      </c>
      <c r="MZ14" s="79">
        <v>0</v>
      </c>
      <c r="NA14" s="79">
        <v>0</v>
      </c>
      <c r="NB14" s="79">
        <v>0</v>
      </c>
      <c r="NC14" s="79">
        <v>0</v>
      </c>
      <c r="ND14" s="79">
        <v>0</v>
      </c>
      <c r="NE14" s="79">
        <v>0</v>
      </c>
      <c r="NF14" s="79">
        <v>0</v>
      </c>
      <c r="NG14" s="79">
        <v>0</v>
      </c>
      <c r="NH14" s="79">
        <v>0</v>
      </c>
      <c r="NI14" s="79" t="s">
        <v>3440</v>
      </c>
      <c r="NJ14" s="79">
        <v>0</v>
      </c>
      <c r="NK14" s="79">
        <v>0</v>
      </c>
      <c r="NL14" s="79">
        <v>0</v>
      </c>
      <c r="NM14" s="79">
        <v>0</v>
      </c>
      <c r="NN14" s="79" t="s">
        <v>1304</v>
      </c>
      <c r="NO14" s="79" t="s">
        <v>1304</v>
      </c>
      <c r="NP14" s="79" t="s">
        <v>1304</v>
      </c>
      <c r="NQ14" s="79" t="s">
        <v>1304</v>
      </c>
      <c r="NR14" s="79" t="s">
        <v>1304</v>
      </c>
      <c r="NS14" s="79" t="s">
        <v>1304</v>
      </c>
      <c r="NT14" s="79" t="s">
        <v>1304</v>
      </c>
      <c r="NU14" s="79">
        <v>0</v>
      </c>
      <c r="NV14" s="79">
        <v>0</v>
      </c>
      <c r="NW14" s="79">
        <v>0</v>
      </c>
      <c r="NX14" s="79">
        <v>0</v>
      </c>
      <c r="NY14" s="79">
        <v>0</v>
      </c>
      <c r="NZ14" s="79">
        <v>0</v>
      </c>
      <c r="OA14" s="79">
        <v>0</v>
      </c>
      <c r="OB14" s="79">
        <v>0</v>
      </c>
      <c r="OC14" s="79">
        <v>0</v>
      </c>
      <c r="OD14" s="79">
        <v>0</v>
      </c>
      <c r="OE14" s="79">
        <v>0</v>
      </c>
      <c r="OF14" s="79">
        <v>0</v>
      </c>
      <c r="OG14" s="79">
        <v>0</v>
      </c>
      <c r="OH14" s="79">
        <v>0</v>
      </c>
      <c r="OI14" s="79">
        <v>0</v>
      </c>
      <c r="OJ14" s="79">
        <v>0</v>
      </c>
      <c r="OK14" s="79">
        <v>0</v>
      </c>
      <c r="OL14" s="79">
        <v>0</v>
      </c>
      <c r="OM14" s="79">
        <v>0</v>
      </c>
      <c r="ON14" s="79">
        <v>0</v>
      </c>
      <c r="OO14" s="79">
        <v>0</v>
      </c>
      <c r="OP14" s="79">
        <v>0</v>
      </c>
      <c r="OQ14" s="79">
        <v>0</v>
      </c>
      <c r="OR14" s="79">
        <v>0</v>
      </c>
      <c r="OS14" s="91" t="s">
        <v>3552</v>
      </c>
      <c r="OT14" s="91" t="s">
        <v>3553</v>
      </c>
      <c r="OU14" s="79" t="s">
        <v>3525</v>
      </c>
      <c r="OV14" s="79">
        <v>18</v>
      </c>
      <c r="OW14" s="79">
        <v>0</v>
      </c>
      <c r="OX14" s="79">
        <v>0</v>
      </c>
      <c r="OY14" s="79">
        <v>0</v>
      </c>
      <c r="OZ14" s="79">
        <v>0</v>
      </c>
      <c r="PA14" s="79">
        <v>0</v>
      </c>
      <c r="PB14" s="79">
        <v>0</v>
      </c>
      <c r="PC14" s="79">
        <v>0</v>
      </c>
      <c r="PD14" s="79">
        <v>0</v>
      </c>
      <c r="PE14" s="79">
        <v>0</v>
      </c>
      <c r="PF14" s="79">
        <v>0</v>
      </c>
      <c r="PG14" s="79">
        <v>0</v>
      </c>
      <c r="PH14" s="79">
        <v>0</v>
      </c>
      <c r="PI14" s="79">
        <v>0</v>
      </c>
      <c r="PJ14" s="79">
        <v>0</v>
      </c>
      <c r="PK14" s="79">
        <v>0</v>
      </c>
      <c r="PL14" s="79">
        <v>0</v>
      </c>
      <c r="PM14" s="79">
        <v>0</v>
      </c>
      <c r="PN14" s="79">
        <v>0</v>
      </c>
      <c r="PO14" s="79">
        <v>0</v>
      </c>
      <c r="PP14" s="79">
        <v>0</v>
      </c>
      <c r="PQ14" s="79">
        <v>0</v>
      </c>
      <c r="PR14" s="79">
        <v>0</v>
      </c>
      <c r="PS14" s="79">
        <v>0</v>
      </c>
      <c r="PT14" s="79">
        <v>0</v>
      </c>
      <c r="PU14" s="79">
        <v>0</v>
      </c>
      <c r="PV14" s="79">
        <v>0</v>
      </c>
      <c r="PW14" s="93">
        <v>0</v>
      </c>
      <c r="PX14" s="93">
        <v>0</v>
      </c>
      <c r="PY14" s="79" t="s">
        <v>3443</v>
      </c>
    </row>
    <row r="15" spans="1:443" ht="15.75" customHeight="1" x14ac:dyDescent="0.3">
      <c r="A15" s="79" t="s">
        <v>3554</v>
      </c>
      <c r="B15" s="79">
        <v>7868</v>
      </c>
      <c r="C15" s="79" t="s">
        <v>3555</v>
      </c>
      <c r="D15" s="89">
        <v>2020110010191</v>
      </c>
      <c r="E15" s="79" t="s">
        <v>3412</v>
      </c>
      <c r="F15" s="79" t="s">
        <v>3413</v>
      </c>
      <c r="G15" s="79" t="s">
        <v>3414</v>
      </c>
      <c r="H15" s="79" t="s">
        <v>3527</v>
      </c>
      <c r="I15" s="79" t="s">
        <v>3528</v>
      </c>
      <c r="J15" s="79" t="s">
        <v>3529</v>
      </c>
      <c r="K15" s="79" t="s">
        <v>84</v>
      </c>
      <c r="L15" s="79" t="s">
        <v>3530</v>
      </c>
      <c r="M15" s="79" t="s">
        <v>2635</v>
      </c>
      <c r="N15" s="79" t="s">
        <v>396</v>
      </c>
      <c r="O15" s="79" t="s">
        <v>1588</v>
      </c>
      <c r="P15" s="79" t="s">
        <v>3556</v>
      </c>
      <c r="Q15" s="79" t="s">
        <v>3557</v>
      </c>
      <c r="R15" s="79" t="s">
        <v>3534</v>
      </c>
      <c r="S15" s="79" t="s">
        <v>3558</v>
      </c>
      <c r="T15" s="79" t="s">
        <v>3559</v>
      </c>
      <c r="U15" s="79"/>
      <c r="V15" s="79"/>
      <c r="W15" s="79"/>
      <c r="X15" s="79"/>
      <c r="Y15" s="79"/>
      <c r="Z15" s="79"/>
      <c r="AA15" s="79"/>
      <c r="AB15" s="79"/>
      <c r="AC15" s="79" t="s">
        <v>3558</v>
      </c>
      <c r="AD15" s="79"/>
      <c r="AE15" s="79"/>
      <c r="AF15" s="79"/>
      <c r="AG15" s="79" t="s">
        <v>1740</v>
      </c>
      <c r="AH15" s="79" t="s">
        <v>3426</v>
      </c>
      <c r="AI15" s="79" t="s">
        <v>3560</v>
      </c>
      <c r="AJ15" s="79" t="s">
        <v>3561</v>
      </c>
      <c r="AK15" s="90">
        <v>44055</v>
      </c>
      <c r="AL15" s="79">
        <v>1</v>
      </c>
      <c r="AM15">
        <v>2024</v>
      </c>
      <c r="AN15" s="91" t="s">
        <v>3562</v>
      </c>
      <c r="AO15" s="79" t="s">
        <v>3563</v>
      </c>
      <c r="AP15" s="79">
        <v>2020</v>
      </c>
      <c r="AQ15" s="79">
        <v>2024</v>
      </c>
      <c r="AR15" s="79" t="s">
        <v>41</v>
      </c>
      <c r="AS15" s="79" t="s">
        <v>557</v>
      </c>
      <c r="AT15" s="79" t="s">
        <v>42</v>
      </c>
      <c r="AU15" s="79" t="s">
        <v>1008</v>
      </c>
      <c r="AV15" s="79">
        <v>2020</v>
      </c>
      <c r="AW15" s="79">
        <v>0</v>
      </c>
      <c r="AX15" s="79" t="s">
        <v>3431</v>
      </c>
      <c r="AY15" s="92">
        <v>1</v>
      </c>
      <c r="AZ15" s="92">
        <v>0</v>
      </c>
      <c r="BA15" s="79">
        <v>0</v>
      </c>
      <c r="BB15" s="91" t="s">
        <v>3564</v>
      </c>
      <c r="BC15" s="79" t="s">
        <v>3565</v>
      </c>
      <c r="BD15" s="79" t="s">
        <v>3566</v>
      </c>
      <c r="BE15" s="79" t="s">
        <v>3567</v>
      </c>
      <c r="BF15" s="79" t="s">
        <v>3547</v>
      </c>
      <c r="BG15" s="79">
        <v>3</v>
      </c>
      <c r="BH15" s="90">
        <v>45212</v>
      </c>
      <c r="BI15" s="79" t="s">
        <v>3548</v>
      </c>
      <c r="BJ15" s="79" t="s">
        <v>3047</v>
      </c>
      <c r="BK15" s="79">
        <v>100</v>
      </c>
      <c r="BL15" s="79">
        <v>13</v>
      </c>
      <c r="BM15" s="79">
        <v>33</v>
      </c>
      <c r="BN15" s="79">
        <v>40</v>
      </c>
      <c r="BO15" s="79">
        <v>85</v>
      </c>
      <c r="BP15" s="79">
        <v>100</v>
      </c>
      <c r="BQ15" s="79">
        <v>1592720533</v>
      </c>
      <c r="BR15" s="79">
        <v>369668353</v>
      </c>
      <c r="BS15" s="79">
        <v>454750793</v>
      </c>
      <c r="BT15" s="79">
        <v>399373387</v>
      </c>
      <c r="BU15" s="79">
        <v>221899000</v>
      </c>
      <c r="BV15" s="79">
        <v>147029000</v>
      </c>
      <c r="BW15" s="79">
        <v>13</v>
      </c>
      <c r="BX15" s="79">
        <v>33</v>
      </c>
      <c r="BY15" s="79">
        <v>54</v>
      </c>
      <c r="BZ15" s="79">
        <v>85</v>
      </c>
      <c r="CA15" s="79">
        <v>100</v>
      </c>
      <c r="CB15" s="79">
        <v>20</v>
      </c>
      <c r="CC15" s="79">
        <v>7</v>
      </c>
      <c r="CD15" s="79">
        <v>45</v>
      </c>
      <c r="CE15">
        <v>15</v>
      </c>
      <c r="CF15" s="79">
        <v>369668353</v>
      </c>
      <c r="CG15" s="79">
        <v>369668353</v>
      </c>
      <c r="CH15" s="79">
        <v>454750793</v>
      </c>
      <c r="CI15" s="79">
        <v>447613508</v>
      </c>
      <c r="CJ15" s="79">
        <v>399373387</v>
      </c>
      <c r="CK15" s="79">
        <v>399373387</v>
      </c>
      <c r="CL15" s="79">
        <v>198575130</v>
      </c>
      <c r="CM15" s="79">
        <v>185490108</v>
      </c>
      <c r="CN15" s="79">
        <v>13</v>
      </c>
      <c r="CO15" s="79">
        <v>33</v>
      </c>
      <c r="CP15" s="79">
        <v>40</v>
      </c>
      <c r="CQ15" s="79">
        <v>85</v>
      </c>
      <c r="CR15">
        <v>85</v>
      </c>
      <c r="CS15" s="79" t="s">
        <v>48</v>
      </c>
      <c r="CT15" s="79">
        <v>0</v>
      </c>
      <c r="CU15" s="79">
        <v>0</v>
      </c>
      <c r="CV15" s="79">
        <v>7.5</v>
      </c>
      <c r="CW15" s="79">
        <v>0</v>
      </c>
      <c r="CX15" s="79">
        <v>7.5</v>
      </c>
      <c r="CY15" s="79">
        <v>0</v>
      </c>
      <c r="CZ15" s="79">
        <v>0</v>
      </c>
      <c r="DA15" s="79">
        <v>0</v>
      </c>
      <c r="DB15" s="79">
        <v>0</v>
      </c>
      <c r="DC15" s="79">
        <v>0</v>
      </c>
      <c r="DD15" s="79">
        <v>0</v>
      </c>
      <c r="DE15" s="79">
        <v>0</v>
      </c>
      <c r="DF15">
        <v>100</v>
      </c>
      <c r="DG15">
        <v>100</v>
      </c>
      <c r="DH15">
        <v>15</v>
      </c>
      <c r="DI15">
        <v>15</v>
      </c>
      <c r="DJ15" s="79">
        <v>0</v>
      </c>
      <c r="DK15" s="79">
        <v>0</v>
      </c>
      <c r="DL15" s="79">
        <v>50</v>
      </c>
      <c r="DM15" s="79">
        <v>0</v>
      </c>
      <c r="DN15" s="79">
        <v>50</v>
      </c>
      <c r="DO15" s="79">
        <v>0</v>
      </c>
      <c r="DP15" s="79">
        <v>0</v>
      </c>
      <c r="DQ15" s="79">
        <v>0</v>
      </c>
      <c r="DR15" s="79">
        <v>0</v>
      </c>
      <c r="DS15" s="79">
        <v>0</v>
      </c>
      <c r="DT15" s="79">
        <v>0</v>
      </c>
      <c r="DU15" s="79">
        <v>0</v>
      </c>
      <c r="DV15" s="79">
        <v>100</v>
      </c>
      <c r="DW15" s="79">
        <v>0</v>
      </c>
      <c r="DX15" s="79">
        <v>0</v>
      </c>
      <c r="DY15" s="79">
        <v>0</v>
      </c>
      <c r="DZ15" s="79">
        <v>0</v>
      </c>
      <c r="EA15" s="79">
        <v>0</v>
      </c>
      <c r="EB15" s="79">
        <v>0</v>
      </c>
      <c r="EC15" s="79">
        <v>0</v>
      </c>
      <c r="ED15" s="79">
        <v>0</v>
      </c>
      <c r="EE15" s="79">
        <v>0</v>
      </c>
      <c r="EF15" s="79">
        <v>0</v>
      </c>
      <c r="EG15" s="79">
        <v>0</v>
      </c>
      <c r="EH15" s="79">
        <v>0</v>
      </c>
      <c r="EI15" s="79">
        <v>0</v>
      </c>
      <c r="EJ15" s="79">
        <v>0</v>
      </c>
      <c r="EK15" s="79">
        <v>0</v>
      </c>
      <c r="EL15" s="79">
        <v>0</v>
      </c>
      <c r="EM15" s="79" t="s">
        <v>3568</v>
      </c>
      <c r="EN15" s="79">
        <v>0</v>
      </c>
      <c r="EO15" s="79" t="s">
        <v>3569</v>
      </c>
      <c r="EP15" s="79">
        <v>0</v>
      </c>
      <c r="EQ15" s="79">
        <v>0</v>
      </c>
      <c r="ER15" s="79">
        <v>0</v>
      </c>
      <c r="ES15" s="79">
        <v>0</v>
      </c>
      <c r="ET15" s="79">
        <v>0</v>
      </c>
      <c r="EU15" s="79">
        <v>0</v>
      </c>
      <c r="EV15" s="79">
        <v>0</v>
      </c>
      <c r="EW15" s="79">
        <v>0</v>
      </c>
      <c r="EX15" s="79">
        <v>0</v>
      </c>
      <c r="EY15" s="79">
        <v>0</v>
      </c>
      <c r="EZ15" s="79">
        <v>0</v>
      </c>
      <c r="FA15" s="79">
        <v>0</v>
      </c>
      <c r="FB15" s="79">
        <v>0</v>
      </c>
      <c r="FC15" s="79">
        <v>0</v>
      </c>
      <c r="FD15" s="79">
        <v>0</v>
      </c>
      <c r="FE15" s="79">
        <v>0</v>
      </c>
      <c r="FF15" s="79">
        <v>0</v>
      </c>
      <c r="FG15" s="79">
        <v>0</v>
      </c>
      <c r="FH15" s="79">
        <v>0</v>
      </c>
      <c r="FI15" s="79">
        <v>147029000</v>
      </c>
      <c r="FJ15" s="79">
        <v>147029000</v>
      </c>
      <c r="FK15" s="79">
        <v>147029000</v>
      </c>
      <c r="FL15" s="79">
        <v>147029000</v>
      </c>
      <c r="FM15" s="79">
        <v>147029000</v>
      </c>
      <c r="FN15" s="79">
        <v>0</v>
      </c>
      <c r="FO15" s="79">
        <v>0</v>
      </c>
      <c r="FP15" s="79">
        <v>0</v>
      </c>
      <c r="FQ15" s="79">
        <v>0</v>
      </c>
      <c r="FR15" s="79">
        <v>0</v>
      </c>
      <c r="FS15" s="79">
        <v>0</v>
      </c>
      <c r="FT15" s="79">
        <v>0</v>
      </c>
      <c r="FU15" s="79">
        <v>147029000</v>
      </c>
      <c r="FV15" s="79">
        <v>147029000</v>
      </c>
      <c r="FW15" s="79">
        <v>147029000</v>
      </c>
      <c r="FX15" s="79">
        <v>147029000</v>
      </c>
      <c r="FY15" s="79">
        <v>147029000</v>
      </c>
      <c r="FZ15" s="79">
        <v>147029000</v>
      </c>
      <c r="GA15" s="79">
        <v>0</v>
      </c>
      <c r="GB15" s="79">
        <v>0</v>
      </c>
      <c r="GC15" s="79">
        <v>0</v>
      </c>
      <c r="GD15" s="79">
        <v>0</v>
      </c>
      <c r="GE15" s="79">
        <v>0</v>
      </c>
      <c r="GF15" s="79">
        <v>0</v>
      </c>
      <c r="GG15" s="79">
        <v>0</v>
      </c>
      <c r="GH15" s="79">
        <v>147029000</v>
      </c>
      <c r="GI15" s="79">
        <v>0</v>
      </c>
      <c r="GJ15" s="79">
        <v>0</v>
      </c>
      <c r="GK15" s="79">
        <v>0</v>
      </c>
      <c r="GL15" s="79">
        <v>0</v>
      </c>
      <c r="GM15" s="79">
        <v>0</v>
      </c>
      <c r="GN15" s="79">
        <v>0</v>
      </c>
      <c r="GO15" s="79">
        <v>0</v>
      </c>
      <c r="GP15" s="79">
        <v>0</v>
      </c>
      <c r="GQ15" s="79">
        <v>0</v>
      </c>
      <c r="GR15" s="79">
        <v>0</v>
      </c>
      <c r="GS15" s="79">
        <v>0</v>
      </c>
      <c r="GT15" s="79">
        <v>0</v>
      </c>
      <c r="GU15" s="79">
        <v>0</v>
      </c>
      <c r="GV15" s="79">
        <v>0</v>
      </c>
      <c r="GW15" s="79">
        <v>0</v>
      </c>
      <c r="GX15" s="79">
        <v>0</v>
      </c>
      <c r="GY15" s="79">
        <v>0</v>
      </c>
      <c r="GZ15" s="79">
        <v>0</v>
      </c>
      <c r="HA15" s="79">
        <v>0</v>
      </c>
      <c r="HB15" s="79">
        <v>0</v>
      </c>
      <c r="HC15" s="79">
        <v>0</v>
      </c>
      <c r="HD15" s="79">
        <v>0</v>
      </c>
      <c r="HE15" s="79">
        <v>0</v>
      </c>
      <c r="HF15" s="79">
        <v>0</v>
      </c>
      <c r="HG15" s="79">
        <v>0</v>
      </c>
      <c r="HH15" s="79">
        <v>0</v>
      </c>
      <c r="HI15" s="79">
        <v>0</v>
      </c>
      <c r="HJ15" s="79">
        <v>0</v>
      </c>
      <c r="HK15" s="79">
        <v>0</v>
      </c>
      <c r="HL15" s="79">
        <v>0</v>
      </c>
      <c r="HM15" s="79">
        <v>0</v>
      </c>
      <c r="HN15" s="79">
        <v>0</v>
      </c>
      <c r="HO15" s="79">
        <v>0</v>
      </c>
      <c r="HP15" s="79">
        <v>0</v>
      </c>
      <c r="HQ15" s="79">
        <v>0</v>
      </c>
      <c r="HR15" s="79">
        <v>0</v>
      </c>
      <c r="HS15" s="79">
        <v>0</v>
      </c>
      <c r="HT15" s="79">
        <v>0</v>
      </c>
      <c r="HU15" s="79">
        <v>0</v>
      </c>
      <c r="HV15" s="79">
        <v>0</v>
      </c>
      <c r="HW15" s="79">
        <v>0</v>
      </c>
      <c r="HX15" s="79">
        <v>0</v>
      </c>
      <c r="HY15" s="79">
        <v>0</v>
      </c>
      <c r="HZ15" s="79">
        <v>0</v>
      </c>
      <c r="IA15" s="79">
        <v>0</v>
      </c>
      <c r="IB15" s="79">
        <v>0</v>
      </c>
      <c r="IC15" s="79">
        <v>0</v>
      </c>
      <c r="ID15" s="79">
        <v>0</v>
      </c>
      <c r="IE15" s="79">
        <v>0</v>
      </c>
      <c r="IF15" s="79">
        <v>0</v>
      </c>
      <c r="IG15" s="79">
        <v>0</v>
      </c>
      <c r="IH15" s="79">
        <v>0</v>
      </c>
      <c r="II15" s="79" t="s">
        <v>1304</v>
      </c>
      <c r="IJ15" s="79" t="s">
        <v>1304</v>
      </c>
      <c r="IK15" s="79" t="s">
        <v>1304</v>
      </c>
      <c r="IL15" s="79" t="s">
        <v>1304</v>
      </c>
      <c r="IM15" s="79" t="s">
        <v>1304</v>
      </c>
      <c r="IN15" s="79" t="s">
        <v>1304</v>
      </c>
      <c r="IO15" s="79" t="s">
        <v>1304</v>
      </c>
      <c r="IP15" s="79" t="s">
        <v>1304</v>
      </c>
      <c r="IQ15" s="79" t="s">
        <v>1304</v>
      </c>
      <c r="IR15" s="79" t="s">
        <v>1304</v>
      </c>
      <c r="IS15" s="79" t="s">
        <v>1304</v>
      </c>
      <c r="IT15" s="79" t="s">
        <v>1304</v>
      </c>
      <c r="IU15" s="79" t="s">
        <v>1304</v>
      </c>
      <c r="IV15" s="79" t="s">
        <v>1304</v>
      </c>
      <c r="IW15" s="79" t="s">
        <v>1304</v>
      </c>
      <c r="IX15" s="79">
        <v>0</v>
      </c>
      <c r="IY15" s="79">
        <v>0</v>
      </c>
      <c r="IZ15" s="79">
        <v>0</v>
      </c>
      <c r="JA15" s="79">
        <v>0</v>
      </c>
      <c r="JB15" s="79">
        <v>0</v>
      </c>
      <c r="JC15" s="79">
        <v>0</v>
      </c>
      <c r="JD15" s="79">
        <v>0</v>
      </c>
      <c r="JE15" s="79">
        <v>0</v>
      </c>
      <c r="JF15" s="79">
        <v>0</v>
      </c>
      <c r="JG15" s="79">
        <v>0</v>
      </c>
      <c r="JH15" s="79">
        <v>0</v>
      </c>
      <c r="JI15" s="79">
        <v>0</v>
      </c>
      <c r="JJ15" s="93">
        <v>0</v>
      </c>
      <c r="JK15" s="93">
        <v>0</v>
      </c>
      <c r="JL15" s="93">
        <v>0</v>
      </c>
      <c r="JM15" s="93">
        <v>0</v>
      </c>
      <c r="JN15" s="93">
        <v>0</v>
      </c>
      <c r="JO15" s="93">
        <v>0</v>
      </c>
      <c r="JP15" s="93">
        <v>0</v>
      </c>
      <c r="JQ15" s="93">
        <v>0</v>
      </c>
      <c r="JR15" s="93">
        <v>0</v>
      </c>
      <c r="JS15" s="93">
        <v>0</v>
      </c>
      <c r="JT15" s="93">
        <v>0</v>
      </c>
      <c r="JU15" s="93">
        <v>0</v>
      </c>
      <c r="JV15" s="93">
        <v>0</v>
      </c>
      <c r="JW15" s="79">
        <v>0</v>
      </c>
      <c r="JX15" s="79">
        <v>0</v>
      </c>
      <c r="JY15" s="79">
        <v>0</v>
      </c>
      <c r="JZ15" s="79">
        <v>0</v>
      </c>
      <c r="KA15" s="79">
        <v>0</v>
      </c>
      <c r="KB15" s="79">
        <v>0</v>
      </c>
      <c r="KC15" s="79">
        <v>0</v>
      </c>
      <c r="KD15" s="79">
        <v>0</v>
      </c>
      <c r="KE15" s="79">
        <v>0</v>
      </c>
      <c r="KF15" s="79">
        <v>0</v>
      </c>
      <c r="KG15" s="79">
        <v>0</v>
      </c>
      <c r="KH15" s="79">
        <v>0</v>
      </c>
      <c r="KI15" s="79">
        <v>0</v>
      </c>
      <c r="KJ15" s="79" t="s">
        <v>3440</v>
      </c>
      <c r="KK15" s="79" t="s">
        <v>1304</v>
      </c>
      <c r="KL15" s="79">
        <v>0</v>
      </c>
      <c r="KM15" s="79" t="s">
        <v>1304</v>
      </c>
      <c r="KN15" s="79">
        <v>0</v>
      </c>
      <c r="KO15" s="79" t="s">
        <v>1304</v>
      </c>
      <c r="KP15" s="79" t="s">
        <v>1304</v>
      </c>
      <c r="KQ15" s="79" t="s">
        <v>1304</v>
      </c>
      <c r="KR15" s="79" t="s">
        <v>1304</v>
      </c>
      <c r="KS15" s="79" t="s">
        <v>1304</v>
      </c>
      <c r="KT15" s="79" t="s">
        <v>1304</v>
      </c>
      <c r="KU15" s="79" t="s">
        <v>1304</v>
      </c>
      <c r="KV15" s="79" t="s">
        <v>3440</v>
      </c>
      <c r="KW15" s="79" t="s">
        <v>3440</v>
      </c>
      <c r="KX15" s="79">
        <v>0</v>
      </c>
      <c r="KY15" s="79">
        <v>0</v>
      </c>
      <c r="KZ15" s="79">
        <v>0</v>
      </c>
      <c r="LA15" s="79" t="s">
        <v>1304</v>
      </c>
      <c r="LB15" s="79" t="s">
        <v>1304</v>
      </c>
      <c r="LC15" s="79" t="s">
        <v>1304</v>
      </c>
      <c r="LD15" s="79" t="s">
        <v>1304</v>
      </c>
      <c r="LE15" s="79" t="s">
        <v>1304</v>
      </c>
      <c r="LF15" s="79" t="s">
        <v>1304</v>
      </c>
      <c r="LG15" s="79" t="s">
        <v>1304</v>
      </c>
      <c r="LH15" s="93">
        <v>0</v>
      </c>
      <c r="LI15" s="93" t="s">
        <v>3526</v>
      </c>
      <c r="LJ15" s="93" t="s">
        <v>3528</v>
      </c>
      <c r="LK15" s="93">
        <v>0</v>
      </c>
      <c r="LL15" s="93">
        <v>0</v>
      </c>
      <c r="LM15" s="93" t="s">
        <v>1304</v>
      </c>
      <c r="LN15" s="93" t="s">
        <v>1304</v>
      </c>
      <c r="LO15" s="93">
        <v>0</v>
      </c>
      <c r="LP15" s="93">
        <v>0</v>
      </c>
      <c r="LQ15" s="93">
        <v>7927525000</v>
      </c>
      <c r="LR15" s="93">
        <v>0</v>
      </c>
      <c r="LS15" s="93">
        <v>0</v>
      </c>
      <c r="LT15" s="93">
        <v>0</v>
      </c>
      <c r="LU15" s="93">
        <v>0</v>
      </c>
      <c r="LV15" s="79" t="s">
        <v>3440</v>
      </c>
      <c r="LW15" s="79" t="s">
        <v>3440</v>
      </c>
      <c r="LX15" s="79">
        <v>0</v>
      </c>
      <c r="LY15" s="79">
        <v>0</v>
      </c>
      <c r="LZ15" s="79">
        <v>0</v>
      </c>
      <c r="MA15" s="79" t="s">
        <v>1304</v>
      </c>
      <c r="MB15" s="79" t="s">
        <v>1304</v>
      </c>
      <c r="MC15" s="79" t="s">
        <v>1304</v>
      </c>
      <c r="MD15" s="79" t="s">
        <v>1304</v>
      </c>
      <c r="ME15" s="79" t="s">
        <v>1304</v>
      </c>
      <c r="MF15" s="79" t="s">
        <v>1304</v>
      </c>
      <c r="MG15" s="79" t="s">
        <v>1304</v>
      </c>
      <c r="MH15" s="79">
        <v>0</v>
      </c>
      <c r="MI15" s="79">
        <v>0</v>
      </c>
      <c r="MJ15">
        <v>85</v>
      </c>
      <c r="MK15" s="79">
        <v>0</v>
      </c>
      <c r="ML15" s="79">
        <v>0</v>
      </c>
      <c r="MM15" s="79">
        <v>0</v>
      </c>
      <c r="MN15" s="79">
        <v>0</v>
      </c>
      <c r="MO15" s="79">
        <v>0</v>
      </c>
      <c r="MP15" s="79">
        <v>0</v>
      </c>
      <c r="MQ15" s="79">
        <v>0</v>
      </c>
      <c r="MR15" s="79">
        <v>0</v>
      </c>
      <c r="MS15" s="79">
        <v>0</v>
      </c>
      <c r="MT15" s="79">
        <v>0</v>
      </c>
      <c r="MU15" s="79">
        <v>0</v>
      </c>
      <c r="MV15" s="79">
        <v>0</v>
      </c>
      <c r="MW15" s="79">
        <v>0</v>
      </c>
      <c r="MX15" s="79">
        <v>0</v>
      </c>
      <c r="MY15" s="79">
        <v>0</v>
      </c>
      <c r="MZ15" s="79">
        <v>0</v>
      </c>
      <c r="NA15" s="79">
        <v>0</v>
      </c>
      <c r="NB15" s="79">
        <v>0</v>
      </c>
      <c r="NC15" s="79">
        <v>0</v>
      </c>
      <c r="ND15" s="79">
        <v>0</v>
      </c>
      <c r="NE15" s="79">
        <v>0</v>
      </c>
      <c r="NF15" s="79">
        <v>0</v>
      </c>
      <c r="NG15" s="79">
        <v>0</v>
      </c>
      <c r="NH15" s="79">
        <v>0</v>
      </c>
      <c r="NI15" s="79" t="s">
        <v>3440</v>
      </c>
      <c r="NJ15" s="79" t="s">
        <v>3440</v>
      </c>
      <c r="NK15" s="79">
        <v>0</v>
      </c>
      <c r="NL15" s="79">
        <v>0</v>
      </c>
      <c r="NM15" s="79">
        <v>0</v>
      </c>
      <c r="NN15" s="79" t="s">
        <v>1304</v>
      </c>
      <c r="NO15" s="79" t="s">
        <v>1304</v>
      </c>
      <c r="NP15" s="79" t="s">
        <v>1304</v>
      </c>
      <c r="NQ15" s="79" t="s">
        <v>1304</v>
      </c>
      <c r="NR15" s="79" t="s">
        <v>1304</v>
      </c>
      <c r="NS15" s="79" t="s">
        <v>1304</v>
      </c>
      <c r="NT15" s="79" t="s">
        <v>1304</v>
      </c>
      <c r="NU15" s="79">
        <v>0</v>
      </c>
      <c r="NV15" s="79">
        <v>0</v>
      </c>
      <c r="NW15" s="79">
        <v>0</v>
      </c>
      <c r="NX15" s="79">
        <v>0</v>
      </c>
      <c r="NY15" s="79">
        <v>0</v>
      </c>
      <c r="NZ15" s="79">
        <v>0</v>
      </c>
      <c r="OA15" s="79">
        <v>0</v>
      </c>
      <c r="OB15" s="79">
        <v>0</v>
      </c>
      <c r="OC15" s="79">
        <v>0</v>
      </c>
      <c r="OD15" s="79">
        <v>0</v>
      </c>
      <c r="OE15" s="79">
        <v>0</v>
      </c>
      <c r="OF15" s="79">
        <v>0</v>
      </c>
      <c r="OG15" s="79">
        <v>0</v>
      </c>
      <c r="OH15" s="79">
        <v>0</v>
      </c>
      <c r="OI15" s="79">
        <v>0</v>
      </c>
      <c r="OJ15" s="79">
        <v>0</v>
      </c>
      <c r="OK15" s="79">
        <v>0</v>
      </c>
      <c r="OL15" s="79">
        <v>0</v>
      </c>
      <c r="OM15" s="79">
        <v>0</v>
      </c>
      <c r="ON15" s="79">
        <v>0</v>
      </c>
      <c r="OO15" s="79">
        <v>0</v>
      </c>
      <c r="OP15" s="79">
        <v>0</v>
      </c>
      <c r="OQ15" s="79">
        <v>0</v>
      </c>
      <c r="OR15" s="79">
        <v>0</v>
      </c>
      <c r="OS15" s="91"/>
      <c r="OT15" s="91"/>
      <c r="OU15" s="79" t="s">
        <v>3554</v>
      </c>
      <c r="OV15" s="79">
        <v>48</v>
      </c>
      <c r="OW15" s="79">
        <v>0</v>
      </c>
      <c r="OX15" s="79">
        <v>0</v>
      </c>
      <c r="OY15" s="79">
        <v>0</v>
      </c>
      <c r="OZ15" s="79">
        <v>0</v>
      </c>
      <c r="PA15" s="79">
        <v>0</v>
      </c>
      <c r="PB15" s="79">
        <v>0</v>
      </c>
      <c r="PC15" s="79">
        <v>0</v>
      </c>
      <c r="PD15" s="79">
        <v>0</v>
      </c>
      <c r="PE15" s="79">
        <v>0</v>
      </c>
      <c r="PF15" s="79">
        <v>0</v>
      </c>
      <c r="PG15" s="79">
        <v>0</v>
      </c>
      <c r="PH15" s="79">
        <v>0</v>
      </c>
      <c r="PI15" s="79">
        <v>0</v>
      </c>
      <c r="PJ15" s="79">
        <v>0</v>
      </c>
      <c r="PK15" s="79">
        <v>0</v>
      </c>
      <c r="PL15" s="79">
        <v>0</v>
      </c>
      <c r="PM15" s="79">
        <v>0</v>
      </c>
      <c r="PN15" s="79">
        <v>0</v>
      </c>
      <c r="PO15" s="79">
        <v>0</v>
      </c>
      <c r="PP15" s="79">
        <v>0</v>
      </c>
      <c r="PQ15" s="79">
        <v>0</v>
      </c>
      <c r="PR15" s="79">
        <v>0</v>
      </c>
      <c r="PS15" s="79">
        <v>0</v>
      </c>
      <c r="PT15" s="79">
        <v>0</v>
      </c>
      <c r="PU15" s="79">
        <v>0</v>
      </c>
      <c r="PV15" s="79">
        <v>0</v>
      </c>
      <c r="PW15" s="93">
        <v>0</v>
      </c>
      <c r="PX15" s="93">
        <v>0</v>
      </c>
      <c r="PY15" s="79" t="s">
        <v>3443</v>
      </c>
    </row>
    <row r="16" spans="1:443" ht="15.75" customHeight="1" x14ac:dyDescent="0.3">
      <c r="A16" s="79" t="s">
        <v>3570</v>
      </c>
      <c r="B16" s="79">
        <v>7868</v>
      </c>
      <c r="C16" s="79" t="s">
        <v>3571</v>
      </c>
      <c r="D16" s="89">
        <v>2020110010191</v>
      </c>
      <c r="E16" s="79" t="s">
        <v>3412</v>
      </c>
      <c r="F16" s="79" t="s">
        <v>3413</v>
      </c>
      <c r="G16" s="79" t="s">
        <v>3414</v>
      </c>
      <c r="H16" s="79" t="s">
        <v>3527</v>
      </c>
      <c r="I16" s="79" t="s">
        <v>3528</v>
      </c>
      <c r="J16" s="79" t="s">
        <v>3529</v>
      </c>
      <c r="K16" s="79" t="s">
        <v>84</v>
      </c>
      <c r="L16" s="79" t="s">
        <v>3530</v>
      </c>
      <c r="M16" s="79" t="s">
        <v>2635</v>
      </c>
      <c r="N16" s="79" t="s">
        <v>3572</v>
      </c>
      <c r="O16" s="79" t="s">
        <v>3573</v>
      </c>
      <c r="P16" s="79" t="s">
        <v>3574</v>
      </c>
      <c r="Q16" s="79" t="s">
        <v>3575</v>
      </c>
      <c r="R16" s="79" t="s">
        <v>3534</v>
      </c>
      <c r="S16" s="79" t="s">
        <v>3576</v>
      </c>
      <c r="T16" s="79" t="s">
        <v>3577</v>
      </c>
      <c r="U16" s="79"/>
      <c r="V16" s="79"/>
      <c r="W16" s="79"/>
      <c r="X16" s="79"/>
      <c r="Y16" s="79"/>
      <c r="Z16" s="79"/>
      <c r="AA16" s="79"/>
      <c r="AB16" s="79" t="s">
        <v>3578</v>
      </c>
      <c r="AC16" s="79" t="s">
        <v>3576</v>
      </c>
      <c r="AD16" s="79"/>
      <c r="AE16" s="79"/>
      <c r="AF16" s="79"/>
      <c r="AG16" s="79" t="s">
        <v>3579</v>
      </c>
      <c r="AH16" s="79" t="s">
        <v>3580</v>
      </c>
      <c r="AI16" s="79" t="s">
        <v>3581</v>
      </c>
      <c r="AJ16" s="79">
        <v>0</v>
      </c>
      <c r="AK16" s="90">
        <v>44055</v>
      </c>
      <c r="AL16" s="79">
        <v>1</v>
      </c>
      <c r="AM16">
        <v>2024</v>
      </c>
      <c r="AN16" s="79" t="s">
        <v>3582</v>
      </c>
      <c r="AO16" s="79" t="s">
        <v>3583</v>
      </c>
      <c r="AP16" s="79">
        <v>2020</v>
      </c>
      <c r="AQ16" s="79">
        <v>2024</v>
      </c>
      <c r="AR16" s="79" t="s">
        <v>41</v>
      </c>
      <c r="AS16" s="79" t="s">
        <v>557</v>
      </c>
      <c r="AT16" s="79" t="s">
        <v>42</v>
      </c>
      <c r="AU16" s="79" t="s">
        <v>912</v>
      </c>
      <c r="AV16" s="79">
        <v>2020</v>
      </c>
      <c r="AW16" s="79" t="s">
        <v>3431</v>
      </c>
      <c r="AX16" s="79" t="s">
        <v>3431</v>
      </c>
      <c r="AY16" s="92">
        <v>0</v>
      </c>
      <c r="AZ16" s="92">
        <v>1</v>
      </c>
      <c r="BA16" s="79">
        <v>0</v>
      </c>
      <c r="BB16" s="79" t="s">
        <v>3584</v>
      </c>
      <c r="BC16" s="79" t="s">
        <v>3585</v>
      </c>
      <c r="BD16" s="79" t="s">
        <v>3586</v>
      </c>
      <c r="BE16" s="79" t="s">
        <v>3587</v>
      </c>
      <c r="BF16" s="91" t="s">
        <v>3588</v>
      </c>
      <c r="BG16" s="79">
        <v>3</v>
      </c>
      <c r="BH16" s="90">
        <v>45212</v>
      </c>
      <c r="BI16" s="79" t="s">
        <v>3548</v>
      </c>
      <c r="BJ16" s="79" t="s">
        <v>3048</v>
      </c>
      <c r="BK16" s="79">
        <v>100</v>
      </c>
      <c r="BL16" s="79">
        <v>5</v>
      </c>
      <c r="BM16" s="79">
        <v>35</v>
      </c>
      <c r="BN16" s="79">
        <v>65</v>
      </c>
      <c r="BO16" s="79">
        <v>95</v>
      </c>
      <c r="BP16" s="79">
        <v>100</v>
      </c>
      <c r="BQ16" s="79">
        <v>1751339702</v>
      </c>
      <c r="BR16" s="79">
        <v>230831627</v>
      </c>
      <c r="BS16" s="79">
        <v>427296235</v>
      </c>
      <c r="BT16" s="79">
        <v>470042536</v>
      </c>
      <c r="BU16" s="79">
        <v>330338304</v>
      </c>
      <c r="BV16" s="79">
        <v>292831000</v>
      </c>
      <c r="BW16" s="79">
        <v>5</v>
      </c>
      <c r="BX16" s="79">
        <v>35</v>
      </c>
      <c r="BY16" s="79">
        <v>65</v>
      </c>
      <c r="BZ16" s="79">
        <v>95</v>
      </c>
      <c r="CA16" s="79">
        <v>100</v>
      </c>
      <c r="CB16" s="79">
        <v>30</v>
      </c>
      <c r="CC16" s="79">
        <v>30</v>
      </c>
      <c r="CD16" s="79">
        <v>30</v>
      </c>
      <c r="CE16">
        <v>5</v>
      </c>
      <c r="CF16" s="79">
        <v>217239567</v>
      </c>
      <c r="CG16" s="79">
        <v>217239567</v>
      </c>
      <c r="CH16" s="79">
        <v>427296235</v>
      </c>
      <c r="CI16" s="79">
        <v>427296235</v>
      </c>
      <c r="CJ16" s="79">
        <v>470042536</v>
      </c>
      <c r="CK16" s="79">
        <v>470042536</v>
      </c>
      <c r="CL16" s="79">
        <v>329015620</v>
      </c>
      <c r="CM16" s="79">
        <v>234208684</v>
      </c>
      <c r="CN16" s="79">
        <v>5</v>
      </c>
      <c r="CO16" s="79">
        <v>35</v>
      </c>
      <c r="CP16" s="79">
        <v>65</v>
      </c>
      <c r="CQ16" s="79">
        <v>95</v>
      </c>
      <c r="CR16">
        <v>95</v>
      </c>
      <c r="CS16" s="79" t="s">
        <v>48</v>
      </c>
      <c r="CT16" s="79">
        <v>0</v>
      </c>
      <c r="CU16" s="79">
        <v>0</v>
      </c>
      <c r="CV16" s="79">
        <v>2.5</v>
      </c>
      <c r="CW16" s="79">
        <v>0</v>
      </c>
      <c r="CX16" s="79">
        <v>2.5</v>
      </c>
      <c r="CY16" s="79">
        <v>0</v>
      </c>
      <c r="CZ16" s="79">
        <v>0</v>
      </c>
      <c r="DA16" s="79">
        <v>0</v>
      </c>
      <c r="DB16" s="79">
        <v>0</v>
      </c>
      <c r="DC16" s="79">
        <v>0</v>
      </c>
      <c r="DD16" s="79">
        <v>0</v>
      </c>
      <c r="DE16" s="79">
        <v>0</v>
      </c>
      <c r="DF16">
        <v>100</v>
      </c>
      <c r="DG16">
        <v>100</v>
      </c>
      <c r="DH16">
        <v>5</v>
      </c>
      <c r="DI16">
        <v>5</v>
      </c>
      <c r="DJ16" s="79">
        <v>0</v>
      </c>
      <c r="DK16" s="79">
        <v>0</v>
      </c>
      <c r="DL16" s="79">
        <v>2.5</v>
      </c>
      <c r="DM16" s="79">
        <v>0</v>
      </c>
      <c r="DN16" s="79">
        <v>2.5</v>
      </c>
      <c r="DO16" s="79">
        <v>0</v>
      </c>
      <c r="DP16" s="79">
        <v>0</v>
      </c>
      <c r="DQ16" s="79">
        <v>0</v>
      </c>
      <c r="DR16" s="79">
        <v>0</v>
      </c>
      <c r="DS16" s="79">
        <v>0</v>
      </c>
      <c r="DT16" s="79">
        <v>0</v>
      </c>
      <c r="DU16" s="79">
        <v>0</v>
      </c>
      <c r="DV16" s="79">
        <v>5</v>
      </c>
      <c r="DW16" s="79">
        <v>0</v>
      </c>
      <c r="DX16" s="79">
        <v>0</v>
      </c>
      <c r="DY16" s="79">
        <v>0</v>
      </c>
      <c r="DZ16" s="79">
        <v>0</v>
      </c>
      <c r="EA16" s="79">
        <v>0</v>
      </c>
      <c r="EB16" s="79">
        <v>0</v>
      </c>
      <c r="EC16" s="79">
        <v>0</v>
      </c>
      <c r="ED16" s="79">
        <v>0</v>
      </c>
      <c r="EE16" s="79">
        <v>0</v>
      </c>
      <c r="EF16" s="79">
        <v>0</v>
      </c>
      <c r="EG16" s="79">
        <v>0</v>
      </c>
      <c r="EH16" s="79">
        <v>0</v>
      </c>
      <c r="EI16" s="79">
        <v>0</v>
      </c>
      <c r="EJ16" s="79">
        <v>0</v>
      </c>
      <c r="EK16" s="79">
        <v>0</v>
      </c>
      <c r="EL16" s="79">
        <v>0</v>
      </c>
      <c r="EM16" s="79" t="s">
        <v>3589</v>
      </c>
      <c r="EN16" s="79">
        <v>0</v>
      </c>
      <c r="EO16" s="79" t="s">
        <v>3590</v>
      </c>
      <c r="EP16" s="79">
        <v>0</v>
      </c>
      <c r="EQ16" s="79">
        <v>0</v>
      </c>
      <c r="ER16" s="79">
        <v>0</v>
      </c>
      <c r="ES16" s="79">
        <v>0</v>
      </c>
      <c r="ET16" s="79">
        <v>0</v>
      </c>
      <c r="EU16" s="79">
        <v>0</v>
      </c>
      <c r="EV16" s="79">
        <v>0</v>
      </c>
      <c r="EW16" s="79">
        <v>0</v>
      </c>
      <c r="EX16" s="79">
        <v>0</v>
      </c>
      <c r="EY16" s="79">
        <v>0</v>
      </c>
      <c r="EZ16" s="79">
        <v>0</v>
      </c>
      <c r="FA16" s="79">
        <v>0</v>
      </c>
      <c r="FB16" s="79">
        <v>0</v>
      </c>
      <c r="FC16" s="79">
        <v>0</v>
      </c>
      <c r="FD16" s="79">
        <v>0</v>
      </c>
      <c r="FE16" s="79">
        <v>0</v>
      </c>
      <c r="FF16" s="79">
        <v>0</v>
      </c>
      <c r="FG16" s="79">
        <v>0</v>
      </c>
      <c r="FH16" s="79">
        <v>0</v>
      </c>
      <c r="FI16" s="79">
        <v>292831000</v>
      </c>
      <c r="FJ16" s="79">
        <v>292831000</v>
      </c>
      <c r="FK16" s="79">
        <v>292831000</v>
      </c>
      <c r="FL16" s="79">
        <v>292831000</v>
      </c>
      <c r="FM16" s="79">
        <v>292831000</v>
      </c>
      <c r="FN16" s="79">
        <v>0</v>
      </c>
      <c r="FO16" s="79">
        <v>0</v>
      </c>
      <c r="FP16" s="79">
        <v>0</v>
      </c>
      <c r="FQ16" s="79">
        <v>0</v>
      </c>
      <c r="FR16" s="79">
        <v>0</v>
      </c>
      <c r="FS16" s="79">
        <v>0</v>
      </c>
      <c r="FT16" s="79">
        <v>0</v>
      </c>
      <c r="FU16" s="79">
        <v>292831000</v>
      </c>
      <c r="FV16" s="79">
        <v>292831000</v>
      </c>
      <c r="FW16" s="79">
        <v>292831000</v>
      </c>
      <c r="FX16" s="79">
        <v>292831000</v>
      </c>
      <c r="FY16" s="79">
        <v>292831000</v>
      </c>
      <c r="FZ16" s="79">
        <v>292831000</v>
      </c>
      <c r="GA16" s="79">
        <v>0</v>
      </c>
      <c r="GB16" s="79">
        <v>0</v>
      </c>
      <c r="GC16" s="79">
        <v>0</v>
      </c>
      <c r="GD16" s="79">
        <v>0</v>
      </c>
      <c r="GE16" s="79">
        <v>0</v>
      </c>
      <c r="GF16" s="79">
        <v>0</v>
      </c>
      <c r="GG16" s="79">
        <v>0</v>
      </c>
      <c r="GH16" s="79">
        <v>292831000</v>
      </c>
      <c r="GI16" s="79">
        <v>0</v>
      </c>
      <c r="GJ16" s="79">
        <v>0</v>
      </c>
      <c r="GK16" s="79">
        <v>0</v>
      </c>
      <c r="GL16" s="79">
        <v>0</v>
      </c>
      <c r="GM16" s="79">
        <v>0</v>
      </c>
      <c r="GN16" s="79">
        <v>0</v>
      </c>
      <c r="GO16" s="79">
        <v>0</v>
      </c>
      <c r="GP16" s="79">
        <v>0</v>
      </c>
      <c r="GQ16" s="79">
        <v>0</v>
      </c>
      <c r="GR16" s="79">
        <v>0</v>
      </c>
      <c r="GS16" s="79">
        <v>0</v>
      </c>
      <c r="GT16" s="79">
        <v>0</v>
      </c>
      <c r="GU16" s="79">
        <v>0</v>
      </c>
      <c r="GV16" s="79">
        <v>0</v>
      </c>
      <c r="GW16" s="79">
        <v>0</v>
      </c>
      <c r="GX16" s="79">
        <v>0</v>
      </c>
      <c r="GY16" s="79">
        <v>0</v>
      </c>
      <c r="GZ16" s="79">
        <v>0</v>
      </c>
      <c r="HA16" s="79">
        <v>0</v>
      </c>
      <c r="HB16" s="79">
        <v>0</v>
      </c>
      <c r="HC16" s="79">
        <v>0</v>
      </c>
      <c r="HD16" s="79">
        <v>0</v>
      </c>
      <c r="HE16" s="79">
        <v>0</v>
      </c>
      <c r="HF16" s="79">
        <v>0</v>
      </c>
      <c r="HG16" s="79">
        <v>0</v>
      </c>
      <c r="HH16" s="79">
        <v>0</v>
      </c>
      <c r="HI16" s="79">
        <v>0</v>
      </c>
      <c r="HJ16" s="79">
        <v>0</v>
      </c>
      <c r="HK16" s="79">
        <v>0</v>
      </c>
      <c r="HL16" s="79">
        <v>0</v>
      </c>
      <c r="HM16" s="79">
        <v>0</v>
      </c>
      <c r="HN16" s="79">
        <v>0</v>
      </c>
      <c r="HO16" s="79">
        <v>0</v>
      </c>
      <c r="HP16" s="79">
        <v>0</v>
      </c>
      <c r="HQ16" s="79">
        <v>0</v>
      </c>
      <c r="HR16" s="79">
        <v>0</v>
      </c>
      <c r="HS16" s="79">
        <v>0</v>
      </c>
      <c r="HT16" s="79">
        <v>0</v>
      </c>
      <c r="HU16" s="79">
        <v>0</v>
      </c>
      <c r="HV16" s="79">
        <v>0</v>
      </c>
      <c r="HW16" s="79">
        <v>0</v>
      </c>
      <c r="HX16" s="79">
        <v>0</v>
      </c>
      <c r="HY16" s="79">
        <v>0</v>
      </c>
      <c r="HZ16" s="79">
        <v>0</v>
      </c>
      <c r="IA16" s="79">
        <v>0</v>
      </c>
      <c r="IB16" s="79">
        <v>0</v>
      </c>
      <c r="IC16" s="79">
        <v>0</v>
      </c>
      <c r="ID16" s="79">
        <v>0</v>
      </c>
      <c r="IE16" s="79">
        <v>0</v>
      </c>
      <c r="IF16" s="79">
        <v>0</v>
      </c>
      <c r="IG16" s="79">
        <v>0</v>
      </c>
      <c r="IH16" s="79">
        <v>0</v>
      </c>
      <c r="II16" s="79" t="s">
        <v>1304</v>
      </c>
      <c r="IJ16" s="79" t="s">
        <v>1304</v>
      </c>
      <c r="IK16" s="79" t="s">
        <v>1304</v>
      </c>
      <c r="IL16" s="79" t="s">
        <v>1304</v>
      </c>
      <c r="IM16" s="79" t="s">
        <v>1304</v>
      </c>
      <c r="IN16" s="79" t="s">
        <v>1304</v>
      </c>
      <c r="IO16" s="79" t="s">
        <v>1304</v>
      </c>
      <c r="IP16" s="79" t="s">
        <v>1304</v>
      </c>
      <c r="IQ16" s="79" t="s">
        <v>1304</v>
      </c>
      <c r="IR16" s="79" t="s">
        <v>1304</v>
      </c>
      <c r="IS16" s="79" t="s">
        <v>1304</v>
      </c>
      <c r="IT16" s="79" t="s">
        <v>1304</v>
      </c>
      <c r="IU16" s="79" t="s">
        <v>1304</v>
      </c>
      <c r="IV16" s="79" t="s">
        <v>1304</v>
      </c>
      <c r="IW16" s="79" t="s">
        <v>1304</v>
      </c>
      <c r="IX16" s="79">
        <v>0</v>
      </c>
      <c r="IY16" s="79">
        <v>0</v>
      </c>
      <c r="IZ16" s="79">
        <v>0</v>
      </c>
      <c r="JA16" s="79">
        <v>0</v>
      </c>
      <c r="JB16" s="79">
        <v>0</v>
      </c>
      <c r="JC16" s="79">
        <v>0</v>
      </c>
      <c r="JD16" s="79">
        <v>0</v>
      </c>
      <c r="JE16" s="79">
        <v>0</v>
      </c>
      <c r="JF16" s="79">
        <v>0</v>
      </c>
      <c r="JG16" s="79">
        <v>0</v>
      </c>
      <c r="JH16" s="79">
        <v>0</v>
      </c>
      <c r="JI16" s="79">
        <v>0</v>
      </c>
      <c r="JJ16" s="93">
        <v>0</v>
      </c>
      <c r="JK16" s="93">
        <v>0</v>
      </c>
      <c r="JL16" s="93">
        <v>0</v>
      </c>
      <c r="JM16" s="93">
        <v>0</v>
      </c>
      <c r="JN16" s="93">
        <v>0</v>
      </c>
      <c r="JO16" s="93">
        <v>0</v>
      </c>
      <c r="JP16" s="93">
        <v>0</v>
      </c>
      <c r="JQ16" s="93">
        <v>0</v>
      </c>
      <c r="JR16" s="93">
        <v>0</v>
      </c>
      <c r="JS16" s="93">
        <v>0</v>
      </c>
      <c r="JT16" s="93">
        <v>0</v>
      </c>
      <c r="JU16" s="93">
        <v>0</v>
      </c>
      <c r="JV16" s="93">
        <v>0</v>
      </c>
      <c r="JW16" s="79">
        <v>0</v>
      </c>
      <c r="JX16" s="79">
        <v>0</v>
      </c>
      <c r="JY16" s="79">
        <v>0</v>
      </c>
      <c r="JZ16" s="79">
        <v>0</v>
      </c>
      <c r="KA16" s="79">
        <v>0</v>
      </c>
      <c r="KB16" s="79">
        <v>0</v>
      </c>
      <c r="KC16" s="79">
        <v>0</v>
      </c>
      <c r="KD16" s="79">
        <v>0</v>
      </c>
      <c r="KE16" s="79">
        <v>0</v>
      </c>
      <c r="KF16" s="79">
        <v>0</v>
      </c>
      <c r="KG16" s="79">
        <v>0</v>
      </c>
      <c r="KH16" s="79">
        <v>0</v>
      </c>
      <c r="KI16" s="79">
        <v>0</v>
      </c>
      <c r="KJ16" s="79" t="s">
        <v>3440</v>
      </c>
      <c r="KK16" s="79" t="s">
        <v>1304</v>
      </c>
      <c r="KL16" s="79">
        <v>0</v>
      </c>
      <c r="KM16" s="79" t="s">
        <v>1304</v>
      </c>
      <c r="KN16" s="79">
        <v>0</v>
      </c>
      <c r="KO16" s="79" t="s">
        <v>1304</v>
      </c>
      <c r="KP16" s="79" t="s">
        <v>1304</v>
      </c>
      <c r="KQ16" s="79" t="s">
        <v>1304</v>
      </c>
      <c r="KR16" s="79" t="s">
        <v>1304</v>
      </c>
      <c r="KS16" s="79" t="s">
        <v>1304</v>
      </c>
      <c r="KT16" s="79" t="s">
        <v>1304</v>
      </c>
      <c r="KU16" s="79" t="s">
        <v>1304</v>
      </c>
      <c r="KV16" s="79" t="s">
        <v>3440</v>
      </c>
      <c r="KW16" s="79" t="s">
        <v>3440</v>
      </c>
      <c r="KX16" s="79">
        <v>0</v>
      </c>
      <c r="KY16" s="79">
        <v>0</v>
      </c>
      <c r="KZ16" s="79">
        <v>0</v>
      </c>
      <c r="LA16" s="79" t="s">
        <v>1304</v>
      </c>
      <c r="LB16" s="79" t="s">
        <v>1304</v>
      </c>
      <c r="LC16" s="79" t="s">
        <v>1304</v>
      </c>
      <c r="LD16" s="79" t="s">
        <v>1304</v>
      </c>
      <c r="LE16" s="79" t="s">
        <v>1304</v>
      </c>
      <c r="LF16" s="79" t="s">
        <v>1304</v>
      </c>
      <c r="LG16" s="79" t="s">
        <v>1304</v>
      </c>
      <c r="LH16" s="93">
        <v>0</v>
      </c>
      <c r="LI16" s="93" t="s">
        <v>3526</v>
      </c>
      <c r="LJ16" s="93" t="s">
        <v>3528</v>
      </c>
      <c r="LK16" s="93">
        <v>0</v>
      </c>
      <c r="LL16" s="93">
        <v>0</v>
      </c>
      <c r="LM16" s="93" t="s">
        <v>1304</v>
      </c>
      <c r="LN16" s="93" t="s">
        <v>1304</v>
      </c>
      <c r="LO16" s="93">
        <v>0</v>
      </c>
      <c r="LP16" s="93">
        <v>0</v>
      </c>
      <c r="LQ16" s="93">
        <v>7927525000</v>
      </c>
      <c r="LR16" s="93">
        <v>0</v>
      </c>
      <c r="LS16" s="93">
        <v>0</v>
      </c>
      <c r="LT16" s="93">
        <v>0</v>
      </c>
      <c r="LU16" s="93">
        <v>0</v>
      </c>
      <c r="LV16" s="79" t="s">
        <v>3440</v>
      </c>
      <c r="LW16" s="79" t="s">
        <v>3440</v>
      </c>
      <c r="LX16" s="79">
        <v>0</v>
      </c>
      <c r="LY16" s="79">
        <v>0</v>
      </c>
      <c r="LZ16" s="79">
        <v>0</v>
      </c>
      <c r="MA16" s="79" t="s">
        <v>1304</v>
      </c>
      <c r="MB16" s="79" t="s">
        <v>1304</v>
      </c>
      <c r="MC16" s="79" t="s">
        <v>1304</v>
      </c>
      <c r="MD16" s="79" t="s">
        <v>1304</v>
      </c>
      <c r="ME16" s="79" t="s">
        <v>1304</v>
      </c>
      <c r="MF16" s="79" t="s">
        <v>1304</v>
      </c>
      <c r="MG16" s="79" t="s">
        <v>1304</v>
      </c>
      <c r="MH16" s="79">
        <v>0</v>
      </c>
      <c r="MI16" s="79">
        <v>0</v>
      </c>
      <c r="MJ16">
        <v>95</v>
      </c>
      <c r="MK16" s="79">
        <v>0</v>
      </c>
      <c r="ML16" s="79">
        <v>0</v>
      </c>
      <c r="MM16" s="79">
        <v>0</v>
      </c>
      <c r="MN16" s="79">
        <v>0</v>
      </c>
      <c r="MO16" s="79">
        <v>0</v>
      </c>
      <c r="MP16" s="79">
        <v>0</v>
      </c>
      <c r="MQ16" s="79">
        <v>0</v>
      </c>
      <c r="MR16" s="79">
        <v>0</v>
      </c>
      <c r="MS16" s="79">
        <v>0</v>
      </c>
      <c r="MT16" s="79">
        <v>0</v>
      </c>
      <c r="MU16" s="79">
        <v>0</v>
      </c>
      <c r="MV16" s="79">
        <v>0</v>
      </c>
      <c r="MW16" s="79">
        <v>0</v>
      </c>
      <c r="MX16" s="79">
        <v>0</v>
      </c>
      <c r="MY16" s="79">
        <v>0</v>
      </c>
      <c r="MZ16" s="79">
        <v>0</v>
      </c>
      <c r="NA16" s="79">
        <v>0</v>
      </c>
      <c r="NB16" s="79">
        <v>0</v>
      </c>
      <c r="NC16" s="79">
        <v>0</v>
      </c>
      <c r="ND16" s="79">
        <v>0</v>
      </c>
      <c r="NE16" s="79">
        <v>0</v>
      </c>
      <c r="NF16" s="79">
        <v>0</v>
      </c>
      <c r="NG16" s="79">
        <v>0</v>
      </c>
      <c r="NH16" s="79">
        <v>0</v>
      </c>
      <c r="NI16" s="79" t="s">
        <v>3440</v>
      </c>
      <c r="NJ16" s="79" t="s">
        <v>3440</v>
      </c>
      <c r="NK16" s="79">
        <v>0</v>
      </c>
      <c r="NL16" s="79">
        <v>0</v>
      </c>
      <c r="NM16" s="79">
        <v>0</v>
      </c>
      <c r="NN16" s="79" t="s">
        <v>1304</v>
      </c>
      <c r="NO16" s="79" t="s">
        <v>1304</v>
      </c>
      <c r="NP16" s="79" t="s">
        <v>1304</v>
      </c>
      <c r="NQ16" s="79" t="s">
        <v>1304</v>
      </c>
      <c r="NR16" s="79" t="s">
        <v>1304</v>
      </c>
      <c r="NS16" s="79" t="s">
        <v>1304</v>
      </c>
      <c r="NT16" s="79" t="s">
        <v>1304</v>
      </c>
      <c r="NU16" s="79">
        <v>0</v>
      </c>
      <c r="NV16" s="79">
        <v>0</v>
      </c>
      <c r="NW16" s="79">
        <v>0</v>
      </c>
      <c r="NX16" s="79">
        <v>0</v>
      </c>
      <c r="NY16" s="79">
        <v>0</v>
      </c>
      <c r="NZ16" s="79">
        <v>0</v>
      </c>
      <c r="OA16" s="79">
        <v>0</v>
      </c>
      <c r="OB16" s="79">
        <v>0</v>
      </c>
      <c r="OC16" s="79">
        <v>0</v>
      </c>
      <c r="OD16" s="79">
        <v>0</v>
      </c>
      <c r="OE16" s="79">
        <v>0</v>
      </c>
      <c r="OF16" s="79">
        <v>0</v>
      </c>
      <c r="OG16" s="79">
        <v>0</v>
      </c>
      <c r="OH16" s="79">
        <v>0</v>
      </c>
      <c r="OI16" s="79">
        <v>0</v>
      </c>
      <c r="OJ16" s="79">
        <v>0</v>
      </c>
      <c r="OK16" s="79">
        <v>0</v>
      </c>
      <c r="OL16" s="79">
        <v>0</v>
      </c>
      <c r="OM16" s="79">
        <v>0</v>
      </c>
      <c r="ON16" s="79">
        <v>0</v>
      </c>
      <c r="OO16" s="79">
        <v>0</v>
      </c>
      <c r="OP16" s="79">
        <v>0</v>
      </c>
      <c r="OQ16" s="79">
        <v>0</v>
      </c>
      <c r="OR16" s="79">
        <v>0</v>
      </c>
      <c r="OS16" s="95"/>
      <c r="OT16" s="91"/>
      <c r="OU16" s="79" t="s">
        <v>3570</v>
      </c>
      <c r="OV16" s="79">
        <v>40</v>
      </c>
      <c r="OW16" s="79">
        <v>0</v>
      </c>
      <c r="OX16" s="79">
        <v>0</v>
      </c>
      <c r="OY16" s="79">
        <v>0</v>
      </c>
      <c r="OZ16" s="79">
        <v>0</v>
      </c>
      <c r="PA16" s="79">
        <v>0</v>
      </c>
      <c r="PB16" s="79">
        <v>0</v>
      </c>
      <c r="PC16" s="79">
        <v>0</v>
      </c>
      <c r="PD16" s="79">
        <v>0</v>
      </c>
      <c r="PE16" s="79">
        <v>0</v>
      </c>
      <c r="PF16" s="79">
        <v>0</v>
      </c>
      <c r="PG16" s="79">
        <v>0</v>
      </c>
      <c r="PH16" s="79">
        <v>0</v>
      </c>
      <c r="PI16" s="79">
        <v>0</v>
      </c>
      <c r="PJ16" s="79">
        <v>0</v>
      </c>
      <c r="PK16" s="79">
        <v>0</v>
      </c>
      <c r="PL16" s="79">
        <v>0</v>
      </c>
      <c r="PM16" s="79">
        <v>0</v>
      </c>
      <c r="PN16" s="79">
        <v>0</v>
      </c>
      <c r="PO16" s="79">
        <v>0</v>
      </c>
      <c r="PP16" s="79">
        <v>0</v>
      </c>
      <c r="PQ16" s="79">
        <v>0</v>
      </c>
      <c r="PR16" s="79">
        <v>0</v>
      </c>
      <c r="PS16" s="79">
        <v>0</v>
      </c>
      <c r="PT16" s="79">
        <v>0</v>
      </c>
      <c r="PU16" s="79">
        <v>0</v>
      </c>
      <c r="PV16" s="79">
        <v>0</v>
      </c>
      <c r="PW16" s="93">
        <v>0</v>
      </c>
      <c r="PX16" s="93">
        <v>0</v>
      </c>
      <c r="PY16" s="79" t="s">
        <v>3443</v>
      </c>
    </row>
    <row r="17" spans="1:441" ht="15.75" customHeight="1" x14ac:dyDescent="0.3">
      <c r="A17" s="79" t="s">
        <v>3591</v>
      </c>
      <c r="B17" s="79">
        <v>7868</v>
      </c>
      <c r="C17" s="79" t="s">
        <v>3592</v>
      </c>
      <c r="D17" s="89">
        <v>2020110010191</v>
      </c>
      <c r="E17" s="79" t="s">
        <v>3412</v>
      </c>
      <c r="F17" s="79" t="s">
        <v>3413</v>
      </c>
      <c r="G17" s="79" t="s">
        <v>3414</v>
      </c>
      <c r="H17" s="79" t="s">
        <v>3527</v>
      </c>
      <c r="I17" s="79" t="s">
        <v>3593</v>
      </c>
      <c r="J17" s="79" t="s">
        <v>3529</v>
      </c>
      <c r="K17" s="79" t="s">
        <v>84</v>
      </c>
      <c r="L17" s="79" t="s">
        <v>3530</v>
      </c>
      <c r="M17" s="79" t="s">
        <v>2635</v>
      </c>
      <c r="N17" s="79" t="s">
        <v>98</v>
      </c>
      <c r="O17" s="79" t="s">
        <v>3594</v>
      </c>
      <c r="P17" s="79" t="s">
        <v>3532</v>
      </c>
      <c r="Q17" s="79" t="s">
        <v>3533</v>
      </c>
      <c r="R17" s="79" t="s">
        <v>3534</v>
      </c>
      <c r="S17" s="79" t="s">
        <v>3595</v>
      </c>
      <c r="T17" s="79" t="s">
        <v>3596</v>
      </c>
      <c r="U17" s="79" t="s">
        <v>3597</v>
      </c>
      <c r="V17" s="79"/>
      <c r="W17" s="79"/>
      <c r="X17" s="79"/>
      <c r="Y17" s="79"/>
      <c r="Z17" s="79"/>
      <c r="AA17" s="79"/>
      <c r="AB17" s="79"/>
      <c r="AC17" s="79" t="s">
        <v>3595</v>
      </c>
      <c r="AD17" s="79"/>
      <c r="AE17" s="79"/>
      <c r="AF17" s="79"/>
      <c r="AG17" s="79" t="s">
        <v>1740</v>
      </c>
      <c r="AH17" s="79" t="s">
        <v>3538</v>
      </c>
      <c r="AI17" s="79" t="s">
        <v>3598</v>
      </c>
      <c r="AJ17" s="79">
        <v>0</v>
      </c>
      <c r="AK17" s="90">
        <v>44055</v>
      </c>
      <c r="AL17" s="79">
        <v>1</v>
      </c>
      <c r="AM17">
        <v>2024</v>
      </c>
      <c r="AN17" s="79" t="s">
        <v>3599</v>
      </c>
      <c r="AO17" s="79" t="s">
        <v>3600</v>
      </c>
      <c r="AP17" s="79">
        <v>2020</v>
      </c>
      <c r="AQ17" s="79">
        <v>2024</v>
      </c>
      <c r="AR17" s="79" t="s">
        <v>48</v>
      </c>
      <c r="AS17" s="79" t="s">
        <v>3601</v>
      </c>
      <c r="AT17" s="79" t="s">
        <v>42</v>
      </c>
      <c r="AU17" s="79" t="s">
        <v>542</v>
      </c>
      <c r="AV17" s="79">
        <v>2020</v>
      </c>
      <c r="AW17" s="79">
        <v>0</v>
      </c>
      <c r="AX17" s="79" t="s">
        <v>3431</v>
      </c>
      <c r="AY17" s="92">
        <v>1</v>
      </c>
      <c r="AZ17" s="92">
        <v>0</v>
      </c>
      <c r="BA17" s="79">
        <v>0</v>
      </c>
      <c r="BB17" s="79" t="s">
        <v>3602</v>
      </c>
      <c r="BC17" s="79" t="s">
        <v>3603</v>
      </c>
      <c r="BD17" s="79" t="s">
        <v>3604</v>
      </c>
      <c r="BE17" s="79" t="s">
        <v>3605</v>
      </c>
      <c r="BF17" s="91" t="s">
        <v>3606</v>
      </c>
      <c r="BG17" s="79">
        <v>3</v>
      </c>
      <c r="BH17" s="90">
        <v>45212</v>
      </c>
      <c r="BI17" s="79" t="s">
        <v>3548</v>
      </c>
      <c r="BJ17" s="79" t="s">
        <v>3047</v>
      </c>
      <c r="BK17" s="79">
        <v>100</v>
      </c>
      <c r="BL17" s="79">
        <v>5</v>
      </c>
      <c r="BM17" s="79">
        <v>21</v>
      </c>
      <c r="BN17" s="79">
        <v>29</v>
      </c>
      <c r="BO17" s="79">
        <v>35</v>
      </c>
      <c r="BP17" s="79">
        <v>10</v>
      </c>
      <c r="BQ17" s="79">
        <v>1016078097</v>
      </c>
      <c r="BR17" s="79">
        <v>71358137</v>
      </c>
      <c r="BS17" s="79">
        <v>256235081</v>
      </c>
      <c r="BT17" s="79">
        <v>290635798</v>
      </c>
      <c r="BU17" s="79">
        <v>201076081</v>
      </c>
      <c r="BV17" s="79">
        <v>196773000</v>
      </c>
      <c r="BW17" s="79">
        <v>5</v>
      </c>
      <c r="BX17" s="79">
        <v>21</v>
      </c>
      <c r="BY17" s="79">
        <v>29</v>
      </c>
      <c r="BZ17" s="79">
        <v>24</v>
      </c>
      <c r="CA17" s="79">
        <v>10</v>
      </c>
      <c r="CB17" s="79">
        <v>21</v>
      </c>
      <c r="CC17" s="79">
        <v>29</v>
      </c>
      <c r="CD17" s="79">
        <v>35</v>
      </c>
      <c r="CE17">
        <v>10</v>
      </c>
      <c r="CF17" s="79">
        <v>71358137</v>
      </c>
      <c r="CG17" s="79">
        <v>71358137</v>
      </c>
      <c r="CH17" s="79">
        <v>249532694</v>
      </c>
      <c r="CI17" s="79">
        <v>247629418</v>
      </c>
      <c r="CJ17" s="79">
        <v>290635798</v>
      </c>
      <c r="CK17" s="79">
        <v>289578423</v>
      </c>
      <c r="CL17" s="79">
        <v>201076081</v>
      </c>
      <c r="CM17" s="79">
        <v>160446163</v>
      </c>
      <c r="CN17" s="79">
        <v>5</v>
      </c>
      <c r="CO17" s="79">
        <v>21</v>
      </c>
      <c r="CP17" s="79">
        <v>29</v>
      </c>
      <c r="CQ17" s="79">
        <v>35</v>
      </c>
      <c r="CR17">
        <v>90</v>
      </c>
      <c r="CS17" s="79" t="s">
        <v>48</v>
      </c>
      <c r="CT17" s="79">
        <v>0</v>
      </c>
      <c r="CU17" s="79">
        <v>0</v>
      </c>
      <c r="CV17" s="79">
        <v>2.5</v>
      </c>
      <c r="CW17" s="79">
        <v>0</v>
      </c>
      <c r="CX17" s="79">
        <v>7.5</v>
      </c>
      <c r="CY17" s="79">
        <v>0</v>
      </c>
      <c r="CZ17" s="79">
        <v>0</v>
      </c>
      <c r="DA17" s="79">
        <v>0</v>
      </c>
      <c r="DB17" s="79">
        <v>0</v>
      </c>
      <c r="DC17" s="79">
        <v>0</v>
      </c>
      <c r="DD17" s="79">
        <v>0</v>
      </c>
      <c r="DE17" s="79">
        <v>0</v>
      </c>
      <c r="DF17">
        <v>10</v>
      </c>
      <c r="DG17">
        <v>10</v>
      </c>
      <c r="DH17">
        <v>10</v>
      </c>
      <c r="DI17">
        <v>10</v>
      </c>
      <c r="DJ17" s="79">
        <v>0</v>
      </c>
      <c r="DK17" s="79">
        <v>0</v>
      </c>
      <c r="DL17" s="79">
        <v>50</v>
      </c>
      <c r="DM17" s="79">
        <v>0</v>
      </c>
      <c r="DN17" s="79">
        <v>150</v>
      </c>
      <c r="DO17" s="79">
        <v>0</v>
      </c>
      <c r="DP17" s="79">
        <v>0</v>
      </c>
      <c r="DQ17" s="79">
        <v>0</v>
      </c>
      <c r="DR17" s="79">
        <v>0</v>
      </c>
      <c r="DS17" s="79">
        <v>0</v>
      </c>
      <c r="DT17" s="79">
        <v>0</v>
      </c>
      <c r="DU17" s="79">
        <v>0</v>
      </c>
      <c r="DV17" s="79">
        <v>200</v>
      </c>
      <c r="DW17" s="79">
        <v>0</v>
      </c>
      <c r="DX17" s="79">
        <v>0</v>
      </c>
      <c r="DY17" s="79">
        <v>0</v>
      </c>
      <c r="DZ17" s="79">
        <v>0</v>
      </c>
      <c r="EA17" s="79">
        <v>0</v>
      </c>
      <c r="EB17" s="79">
        <v>0</v>
      </c>
      <c r="EC17" s="79">
        <v>0</v>
      </c>
      <c r="ED17" s="79">
        <v>0</v>
      </c>
      <c r="EE17" s="79">
        <v>0</v>
      </c>
      <c r="EF17" s="79">
        <v>0</v>
      </c>
      <c r="EG17" s="79">
        <v>0</v>
      </c>
      <c r="EH17" s="79">
        <v>0</v>
      </c>
      <c r="EI17" s="79">
        <v>0</v>
      </c>
      <c r="EJ17" s="79">
        <v>0</v>
      </c>
      <c r="EK17" s="79">
        <v>0</v>
      </c>
      <c r="EL17" s="79">
        <v>0</v>
      </c>
      <c r="EM17" s="79" t="s">
        <v>3607</v>
      </c>
      <c r="EN17" s="79">
        <v>0</v>
      </c>
      <c r="EO17" s="79" t="s">
        <v>3608</v>
      </c>
      <c r="EP17" s="79">
        <v>0</v>
      </c>
      <c r="EQ17" s="79">
        <v>0</v>
      </c>
      <c r="ER17" s="79">
        <v>0</v>
      </c>
      <c r="ES17" s="79">
        <v>0</v>
      </c>
      <c r="ET17" s="79">
        <v>0</v>
      </c>
      <c r="EU17" s="79">
        <v>0</v>
      </c>
      <c r="EV17" s="79">
        <v>0</v>
      </c>
      <c r="EW17" s="79">
        <v>0</v>
      </c>
      <c r="EX17" s="79">
        <v>0</v>
      </c>
      <c r="EY17" s="79">
        <v>0</v>
      </c>
      <c r="EZ17" s="79">
        <v>0</v>
      </c>
      <c r="FA17" s="79">
        <v>0</v>
      </c>
      <c r="FB17" s="79">
        <v>0</v>
      </c>
      <c r="FC17" s="79">
        <v>0</v>
      </c>
      <c r="FD17" s="79">
        <v>0</v>
      </c>
      <c r="FE17" s="79">
        <v>0</v>
      </c>
      <c r="FF17" s="79">
        <v>0</v>
      </c>
      <c r="FG17" s="79">
        <v>0</v>
      </c>
      <c r="FH17" s="79">
        <v>0</v>
      </c>
      <c r="FI17" s="79">
        <v>196773000</v>
      </c>
      <c r="FJ17" s="79">
        <v>196773000</v>
      </c>
      <c r="FK17" s="79">
        <v>196773000</v>
      </c>
      <c r="FL17" s="79">
        <v>196773000</v>
      </c>
      <c r="FM17" s="79">
        <v>196773000</v>
      </c>
      <c r="FN17" s="79">
        <v>0</v>
      </c>
      <c r="FO17" s="79">
        <v>0</v>
      </c>
      <c r="FP17" s="79">
        <v>0</v>
      </c>
      <c r="FQ17" s="79">
        <v>0</v>
      </c>
      <c r="FR17" s="79">
        <v>0</v>
      </c>
      <c r="FS17" s="79">
        <v>0</v>
      </c>
      <c r="FT17" s="79">
        <v>0</v>
      </c>
      <c r="FU17" s="79">
        <v>196773000</v>
      </c>
      <c r="FV17" s="79">
        <v>196773000</v>
      </c>
      <c r="FW17" s="79">
        <v>196773000</v>
      </c>
      <c r="FX17" s="79">
        <v>196773000</v>
      </c>
      <c r="FY17" s="79">
        <v>196773000</v>
      </c>
      <c r="FZ17" s="79">
        <v>196773000</v>
      </c>
      <c r="GA17" s="79">
        <v>0</v>
      </c>
      <c r="GB17" s="79">
        <v>0</v>
      </c>
      <c r="GC17" s="79">
        <v>0</v>
      </c>
      <c r="GD17" s="79">
        <v>0</v>
      </c>
      <c r="GE17" s="79">
        <v>0</v>
      </c>
      <c r="GF17" s="79">
        <v>0</v>
      </c>
      <c r="GG17" s="79">
        <v>0</v>
      </c>
      <c r="GH17" s="79">
        <v>196773000</v>
      </c>
      <c r="GI17" s="79">
        <v>0</v>
      </c>
      <c r="GJ17" s="79">
        <v>0</v>
      </c>
      <c r="GK17" s="79">
        <v>0</v>
      </c>
      <c r="GL17" s="79">
        <v>0</v>
      </c>
      <c r="GM17" s="79">
        <v>0</v>
      </c>
      <c r="GN17" s="79">
        <v>0</v>
      </c>
      <c r="GO17" s="79">
        <v>0</v>
      </c>
      <c r="GP17" s="79">
        <v>0</v>
      </c>
      <c r="GQ17" s="79">
        <v>0</v>
      </c>
      <c r="GR17" s="79">
        <v>0</v>
      </c>
      <c r="GS17" s="79">
        <v>0</v>
      </c>
      <c r="GT17" s="79">
        <v>0</v>
      </c>
      <c r="GU17" s="79">
        <v>0</v>
      </c>
      <c r="GV17" s="79">
        <v>0</v>
      </c>
      <c r="GW17" s="79">
        <v>0</v>
      </c>
      <c r="GX17" s="79">
        <v>0</v>
      </c>
      <c r="GY17" s="79">
        <v>0</v>
      </c>
      <c r="GZ17" s="79">
        <v>0</v>
      </c>
      <c r="HA17" s="79">
        <v>0</v>
      </c>
      <c r="HB17" s="79">
        <v>0</v>
      </c>
      <c r="HC17" s="79">
        <v>0</v>
      </c>
      <c r="HD17" s="79">
        <v>0</v>
      </c>
      <c r="HE17" s="79">
        <v>0</v>
      </c>
      <c r="HF17" s="79">
        <v>0</v>
      </c>
      <c r="HG17" s="79">
        <v>0</v>
      </c>
      <c r="HH17" s="79">
        <v>0</v>
      </c>
      <c r="HI17" s="79">
        <v>0</v>
      </c>
      <c r="HJ17" s="79">
        <v>0</v>
      </c>
      <c r="HK17" s="79">
        <v>0</v>
      </c>
      <c r="HL17" s="79">
        <v>0</v>
      </c>
      <c r="HM17" s="79">
        <v>0</v>
      </c>
      <c r="HN17" s="79">
        <v>0</v>
      </c>
      <c r="HO17" s="79">
        <v>0</v>
      </c>
      <c r="HP17" s="79">
        <v>0</v>
      </c>
      <c r="HQ17" s="79">
        <v>0</v>
      </c>
      <c r="HR17" s="79">
        <v>0</v>
      </c>
      <c r="HS17" s="79">
        <v>0</v>
      </c>
      <c r="HT17" s="79">
        <v>0</v>
      </c>
      <c r="HU17" s="79">
        <v>0</v>
      </c>
      <c r="HV17" s="79">
        <v>0</v>
      </c>
      <c r="HW17" s="79">
        <v>0</v>
      </c>
      <c r="HX17" s="79">
        <v>0</v>
      </c>
      <c r="HY17" s="79">
        <v>0</v>
      </c>
      <c r="HZ17" s="79">
        <v>0</v>
      </c>
      <c r="IA17" s="79">
        <v>0</v>
      </c>
      <c r="IB17" s="79">
        <v>0</v>
      </c>
      <c r="IC17" s="79">
        <v>0</v>
      </c>
      <c r="ID17" s="79">
        <v>0</v>
      </c>
      <c r="IE17" s="79">
        <v>0</v>
      </c>
      <c r="IF17" s="79">
        <v>0</v>
      </c>
      <c r="IG17" s="79">
        <v>0</v>
      </c>
      <c r="IH17" s="79">
        <v>0</v>
      </c>
      <c r="II17" s="79" t="s">
        <v>1304</v>
      </c>
      <c r="IJ17" s="79" t="s">
        <v>1304</v>
      </c>
      <c r="IK17" s="79" t="s">
        <v>1304</v>
      </c>
      <c r="IL17" s="79" t="s">
        <v>1304</v>
      </c>
      <c r="IM17" s="79" t="s">
        <v>1304</v>
      </c>
      <c r="IN17" s="79" t="s">
        <v>1304</v>
      </c>
      <c r="IO17" s="79" t="s">
        <v>1304</v>
      </c>
      <c r="IP17" s="79" t="s">
        <v>1304</v>
      </c>
      <c r="IQ17" s="79" t="s">
        <v>1304</v>
      </c>
      <c r="IR17" s="79" t="s">
        <v>1304</v>
      </c>
      <c r="IS17" s="79" t="s">
        <v>1304</v>
      </c>
      <c r="IT17" s="79" t="s">
        <v>1304</v>
      </c>
      <c r="IU17" s="79" t="s">
        <v>1304</v>
      </c>
      <c r="IV17" s="79" t="s">
        <v>1304</v>
      </c>
      <c r="IW17" s="79" t="s">
        <v>1304</v>
      </c>
      <c r="IX17" s="79">
        <v>0</v>
      </c>
      <c r="IY17" s="79">
        <v>0</v>
      </c>
      <c r="IZ17" s="79">
        <v>0</v>
      </c>
      <c r="JA17" s="79">
        <v>0</v>
      </c>
      <c r="JB17" s="79">
        <v>0</v>
      </c>
      <c r="JC17" s="79">
        <v>0</v>
      </c>
      <c r="JD17" s="79">
        <v>0</v>
      </c>
      <c r="JE17" s="79">
        <v>0</v>
      </c>
      <c r="JF17" s="79">
        <v>0</v>
      </c>
      <c r="JG17" s="79">
        <v>0</v>
      </c>
      <c r="JH17" s="79">
        <v>0</v>
      </c>
      <c r="JI17" s="79">
        <v>0</v>
      </c>
      <c r="JJ17" s="93">
        <v>0</v>
      </c>
      <c r="JK17" s="93">
        <v>0</v>
      </c>
      <c r="JL17" s="93">
        <v>0</v>
      </c>
      <c r="JM17" s="93">
        <v>0</v>
      </c>
      <c r="JN17" s="93">
        <v>0</v>
      </c>
      <c r="JO17" s="93">
        <v>0</v>
      </c>
      <c r="JP17" s="93">
        <v>0</v>
      </c>
      <c r="JQ17" s="93">
        <v>0</v>
      </c>
      <c r="JR17" s="93">
        <v>0</v>
      </c>
      <c r="JS17" s="93">
        <v>0</v>
      </c>
      <c r="JT17" s="93">
        <v>0</v>
      </c>
      <c r="JU17" s="93">
        <v>0</v>
      </c>
      <c r="JV17" s="93">
        <v>0</v>
      </c>
      <c r="JW17" s="79">
        <v>0</v>
      </c>
      <c r="JX17" s="79">
        <v>0</v>
      </c>
      <c r="JY17" s="79">
        <v>0</v>
      </c>
      <c r="JZ17" s="79">
        <v>0</v>
      </c>
      <c r="KA17" s="79">
        <v>0</v>
      </c>
      <c r="KB17" s="79">
        <v>0</v>
      </c>
      <c r="KC17" s="79">
        <v>0</v>
      </c>
      <c r="KD17" s="79">
        <v>0</v>
      </c>
      <c r="KE17" s="79">
        <v>0</v>
      </c>
      <c r="KF17" s="79">
        <v>0</v>
      </c>
      <c r="KG17" s="79">
        <v>0</v>
      </c>
      <c r="KH17" s="79">
        <v>0</v>
      </c>
      <c r="KI17" s="79">
        <v>0</v>
      </c>
      <c r="KJ17" s="79" t="s">
        <v>3440</v>
      </c>
      <c r="KK17" s="79" t="s">
        <v>1304</v>
      </c>
      <c r="KL17" s="79">
        <v>0</v>
      </c>
      <c r="KM17" s="79" t="s">
        <v>1304</v>
      </c>
      <c r="KN17" s="79">
        <v>0</v>
      </c>
      <c r="KO17" s="79" t="s">
        <v>1304</v>
      </c>
      <c r="KP17" s="79" t="s">
        <v>1304</v>
      </c>
      <c r="KQ17" s="79" t="s">
        <v>1304</v>
      </c>
      <c r="KR17" s="79" t="s">
        <v>1304</v>
      </c>
      <c r="KS17" s="79" t="s">
        <v>1304</v>
      </c>
      <c r="KT17" s="79" t="s">
        <v>1304</v>
      </c>
      <c r="KU17" s="79" t="s">
        <v>1304</v>
      </c>
      <c r="KV17" s="79" t="s">
        <v>3440</v>
      </c>
      <c r="KW17" s="79" t="s">
        <v>3440</v>
      </c>
      <c r="KX17" s="79">
        <v>0</v>
      </c>
      <c r="KY17" s="79">
        <v>0</v>
      </c>
      <c r="KZ17" s="79">
        <v>0</v>
      </c>
      <c r="LA17" s="79" t="s">
        <v>1304</v>
      </c>
      <c r="LB17" s="79" t="s">
        <v>1304</v>
      </c>
      <c r="LC17" s="79" t="s">
        <v>1304</v>
      </c>
      <c r="LD17" s="79" t="s">
        <v>1304</v>
      </c>
      <c r="LE17" s="79" t="s">
        <v>1304</v>
      </c>
      <c r="LF17" s="79" t="s">
        <v>1304</v>
      </c>
      <c r="LG17" s="79" t="s">
        <v>1304</v>
      </c>
      <c r="LH17" s="93">
        <v>0</v>
      </c>
      <c r="LI17" s="93" t="s">
        <v>3555</v>
      </c>
      <c r="LJ17" s="93" t="s">
        <v>3593</v>
      </c>
      <c r="LK17" s="93">
        <v>0</v>
      </c>
      <c r="LL17" s="93">
        <v>0</v>
      </c>
      <c r="LM17" s="93">
        <v>0</v>
      </c>
      <c r="LN17" s="93">
        <v>0</v>
      </c>
      <c r="LO17" s="93">
        <v>0</v>
      </c>
      <c r="LP17" s="93">
        <v>0</v>
      </c>
      <c r="LQ17" s="93">
        <v>7927525000</v>
      </c>
      <c r="LR17" s="93">
        <v>0</v>
      </c>
      <c r="LS17" s="93">
        <v>0</v>
      </c>
      <c r="LT17" s="93">
        <v>0</v>
      </c>
      <c r="LU17" s="93">
        <v>0</v>
      </c>
      <c r="LV17" s="79" t="s">
        <v>3440</v>
      </c>
      <c r="LW17" s="79" t="s">
        <v>3440</v>
      </c>
      <c r="LX17" s="79">
        <v>0</v>
      </c>
      <c r="LY17" s="79">
        <v>0</v>
      </c>
      <c r="LZ17" s="79">
        <v>0</v>
      </c>
      <c r="MA17" s="79" t="s">
        <v>1304</v>
      </c>
      <c r="MB17" s="79" t="s">
        <v>1304</v>
      </c>
      <c r="MC17" s="79" t="s">
        <v>1304</v>
      </c>
      <c r="MD17" s="79" t="s">
        <v>1304</v>
      </c>
      <c r="ME17" s="79" t="s">
        <v>1304</v>
      </c>
      <c r="MF17" s="79" t="s">
        <v>1304</v>
      </c>
      <c r="MG17" s="79" t="s">
        <v>1304</v>
      </c>
      <c r="MH17" s="79">
        <v>0</v>
      </c>
      <c r="MI17" s="79">
        <v>0</v>
      </c>
      <c r="MJ17">
        <v>0</v>
      </c>
      <c r="MK17" s="79">
        <v>0</v>
      </c>
      <c r="ML17" s="79">
        <v>0</v>
      </c>
      <c r="MM17" s="79">
        <v>0</v>
      </c>
      <c r="MN17" s="79">
        <v>0</v>
      </c>
      <c r="MO17" s="79">
        <v>0</v>
      </c>
      <c r="MP17" s="79">
        <v>0</v>
      </c>
      <c r="MQ17" s="79">
        <v>0</v>
      </c>
      <c r="MR17" s="79">
        <v>0</v>
      </c>
      <c r="MS17" s="79">
        <v>0</v>
      </c>
      <c r="MT17" s="79">
        <v>0</v>
      </c>
      <c r="MU17" s="79">
        <v>0</v>
      </c>
      <c r="MV17" s="79">
        <v>0</v>
      </c>
      <c r="MW17" s="79">
        <v>0</v>
      </c>
      <c r="MX17" s="79">
        <v>0</v>
      </c>
      <c r="MY17" s="79">
        <v>0</v>
      </c>
      <c r="MZ17" s="79">
        <v>0</v>
      </c>
      <c r="NA17" s="79">
        <v>0</v>
      </c>
      <c r="NB17" s="79">
        <v>0</v>
      </c>
      <c r="NC17" s="79">
        <v>0</v>
      </c>
      <c r="ND17" s="79">
        <v>0</v>
      </c>
      <c r="NE17" s="79">
        <v>0</v>
      </c>
      <c r="NF17" s="79">
        <v>0</v>
      </c>
      <c r="NG17" s="79">
        <v>0</v>
      </c>
      <c r="NH17" s="79">
        <v>0</v>
      </c>
      <c r="NI17" s="79" t="s">
        <v>3440</v>
      </c>
      <c r="NJ17" s="79" t="s">
        <v>3440</v>
      </c>
      <c r="NK17" s="79">
        <v>0</v>
      </c>
      <c r="NL17" s="79">
        <v>0</v>
      </c>
      <c r="NM17" s="79">
        <v>0</v>
      </c>
      <c r="NN17" s="79" t="s">
        <v>1304</v>
      </c>
      <c r="NO17" s="79" t="s">
        <v>1304</v>
      </c>
      <c r="NP17" s="79" t="s">
        <v>1304</v>
      </c>
      <c r="NQ17" s="79" t="s">
        <v>1304</v>
      </c>
      <c r="NR17" s="79" t="s">
        <v>1304</v>
      </c>
      <c r="NS17" s="79" t="s">
        <v>1304</v>
      </c>
      <c r="NT17" s="79" t="s">
        <v>1304</v>
      </c>
      <c r="NU17" s="79">
        <v>0</v>
      </c>
      <c r="NV17" s="79">
        <v>0</v>
      </c>
      <c r="NW17" s="79">
        <v>0</v>
      </c>
      <c r="NX17" s="79">
        <v>0</v>
      </c>
      <c r="NY17" s="79">
        <v>0</v>
      </c>
      <c r="NZ17" s="79">
        <v>0</v>
      </c>
      <c r="OA17" s="79">
        <v>0</v>
      </c>
      <c r="OB17" s="79">
        <v>0</v>
      </c>
      <c r="OC17" s="79">
        <v>0</v>
      </c>
      <c r="OD17" s="79">
        <v>0</v>
      </c>
      <c r="OE17" s="79">
        <v>0</v>
      </c>
      <c r="OF17" s="79">
        <v>0</v>
      </c>
      <c r="OG17" s="79">
        <v>0</v>
      </c>
      <c r="OH17" s="79">
        <v>0</v>
      </c>
      <c r="OI17" s="79">
        <v>0</v>
      </c>
      <c r="OJ17" s="79">
        <v>0</v>
      </c>
      <c r="OK17" s="79">
        <v>0</v>
      </c>
      <c r="OL17" s="79">
        <v>0</v>
      </c>
      <c r="OM17" s="79">
        <v>0</v>
      </c>
      <c r="ON17" s="79">
        <v>0</v>
      </c>
      <c r="OO17" s="79">
        <v>0</v>
      </c>
      <c r="OP17" s="79">
        <v>0</v>
      </c>
      <c r="OQ17" s="79">
        <v>0</v>
      </c>
      <c r="OR17" s="79">
        <v>0</v>
      </c>
      <c r="OS17" s="79"/>
      <c r="OT17" s="91"/>
      <c r="OU17" s="79" t="s">
        <v>3591</v>
      </c>
      <c r="OV17" s="79">
        <v>10</v>
      </c>
      <c r="OW17" s="79">
        <v>0</v>
      </c>
      <c r="OX17" s="79">
        <v>0</v>
      </c>
      <c r="OY17" s="79">
        <v>0</v>
      </c>
      <c r="OZ17" s="79">
        <v>0</v>
      </c>
      <c r="PA17" s="79">
        <v>0</v>
      </c>
      <c r="PB17" s="79">
        <v>0</v>
      </c>
      <c r="PC17" s="79">
        <v>0</v>
      </c>
      <c r="PD17" s="79">
        <v>0</v>
      </c>
      <c r="PE17" s="79">
        <v>0</v>
      </c>
      <c r="PF17" s="79">
        <v>0</v>
      </c>
      <c r="PG17" s="79">
        <v>0</v>
      </c>
      <c r="PH17" s="79">
        <v>0</v>
      </c>
      <c r="PI17" s="79">
        <v>0</v>
      </c>
      <c r="PJ17" s="79">
        <v>0</v>
      </c>
      <c r="PK17" s="79">
        <v>0</v>
      </c>
      <c r="PL17" s="79">
        <v>0</v>
      </c>
      <c r="PM17" s="79">
        <v>0</v>
      </c>
      <c r="PN17" s="79">
        <v>0</v>
      </c>
      <c r="PO17" s="79">
        <v>0</v>
      </c>
      <c r="PP17" s="79">
        <v>0</v>
      </c>
      <c r="PQ17" s="79">
        <v>0</v>
      </c>
      <c r="PR17" s="79">
        <v>0</v>
      </c>
      <c r="PS17" s="79">
        <v>0</v>
      </c>
      <c r="PT17" s="79">
        <v>0</v>
      </c>
      <c r="PU17" s="79">
        <v>0</v>
      </c>
      <c r="PV17" s="79">
        <v>0</v>
      </c>
      <c r="PW17" s="93">
        <v>0</v>
      </c>
      <c r="PX17" s="93">
        <v>0</v>
      </c>
      <c r="PY17" s="79" t="s">
        <v>3443</v>
      </c>
    </row>
    <row r="18" spans="1:441" ht="15.75" customHeight="1" x14ac:dyDescent="0.3">
      <c r="A18" s="79" t="s">
        <v>3609</v>
      </c>
      <c r="B18" s="79">
        <v>7868</v>
      </c>
      <c r="C18" s="79" t="s">
        <v>3610</v>
      </c>
      <c r="D18" s="89">
        <v>2020110010191</v>
      </c>
      <c r="E18" s="79" t="s">
        <v>3412</v>
      </c>
      <c r="F18" s="79" t="s">
        <v>3413</v>
      </c>
      <c r="G18" s="79" t="s">
        <v>3414</v>
      </c>
      <c r="H18" s="79" t="s">
        <v>3527</v>
      </c>
      <c r="I18" s="79" t="s">
        <v>3593</v>
      </c>
      <c r="J18" s="79" t="s">
        <v>3529</v>
      </c>
      <c r="K18" s="79" t="s">
        <v>84</v>
      </c>
      <c r="L18" s="79" t="s">
        <v>3530</v>
      </c>
      <c r="M18" s="79" t="s">
        <v>2635</v>
      </c>
      <c r="N18" s="79" t="s">
        <v>396</v>
      </c>
      <c r="O18" s="79" t="s">
        <v>1588</v>
      </c>
      <c r="P18" s="79" t="s">
        <v>3556</v>
      </c>
      <c r="Q18" s="79" t="s">
        <v>3557</v>
      </c>
      <c r="R18" s="79" t="s">
        <v>3534</v>
      </c>
      <c r="S18" s="79" t="s">
        <v>3611</v>
      </c>
      <c r="T18" s="79" t="s">
        <v>3612</v>
      </c>
      <c r="U18" s="79"/>
      <c r="V18" s="79"/>
      <c r="W18" s="79"/>
      <c r="X18" s="79"/>
      <c r="Y18" s="79"/>
      <c r="Z18" s="79"/>
      <c r="AA18" s="79"/>
      <c r="AB18" s="79"/>
      <c r="AC18" s="79" t="s">
        <v>3611</v>
      </c>
      <c r="AD18" s="79"/>
      <c r="AE18" s="79"/>
      <c r="AF18" s="79"/>
      <c r="AG18" s="79" t="s">
        <v>1740</v>
      </c>
      <c r="AH18" s="79" t="s">
        <v>3426</v>
      </c>
      <c r="AI18" s="79" t="s">
        <v>3613</v>
      </c>
      <c r="AJ18" s="79" t="s">
        <v>3614</v>
      </c>
      <c r="AK18" s="90">
        <v>44055</v>
      </c>
      <c r="AL18" s="79">
        <v>1</v>
      </c>
      <c r="AM18">
        <v>2024</v>
      </c>
      <c r="AN18" s="91" t="s">
        <v>3615</v>
      </c>
      <c r="AO18" s="79" t="s">
        <v>3616</v>
      </c>
      <c r="AP18" s="79">
        <v>2020</v>
      </c>
      <c r="AQ18" s="79">
        <v>2024</v>
      </c>
      <c r="AR18" s="79" t="s">
        <v>41</v>
      </c>
      <c r="AS18" s="79" t="s">
        <v>557</v>
      </c>
      <c r="AT18" s="79" t="s">
        <v>42</v>
      </c>
      <c r="AU18" s="79" t="s">
        <v>1008</v>
      </c>
      <c r="AV18" s="79">
        <v>2020</v>
      </c>
      <c r="AW18" s="79">
        <v>0</v>
      </c>
      <c r="AX18" s="79" t="s">
        <v>3431</v>
      </c>
      <c r="AY18" s="92">
        <v>1</v>
      </c>
      <c r="AZ18" s="92">
        <v>0</v>
      </c>
      <c r="BA18" s="79">
        <v>0</v>
      </c>
      <c r="BB18" s="79" t="s">
        <v>3617</v>
      </c>
      <c r="BC18" s="79" t="s">
        <v>3618</v>
      </c>
      <c r="BD18" s="79" t="s">
        <v>3619</v>
      </c>
      <c r="BE18" s="79" t="s">
        <v>3620</v>
      </c>
      <c r="BF18" s="79" t="s">
        <v>3547</v>
      </c>
      <c r="BG18" s="79">
        <v>3</v>
      </c>
      <c r="BH18" s="90">
        <v>45212</v>
      </c>
      <c r="BI18" s="79" t="s">
        <v>3548</v>
      </c>
      <c r="BJ18" s="79" t="s">
        <v>3047</v>
      </c>
      <c r="BK18" s="79">
        <v>100</v>
      </c>
      <c r="BL18" s="79">
        <v>11</v>
      </c>
      <c r="BM18" s="79">
        <v>32</v>
      </c>
      <c r="BN18" s="79">
        <v>54</v>
      </c>
      <c r="BO18" s="79">
        <v>81</v>
      </c>
      <c r="BP18" s="79">
        <v>100</v>
      </c>
      <c r="BQ18" s="79">
        <v>1963279147</v>
      </c>
      <c r="BR18" s="79">
        <v>431753088</v>
      </c>
      <c r="BS18" s="79">
        <v>411051145</v>
      </c>
      <c r="BT18" s="79">
        <v>474629444</v>
      </c>
      <c r="BU18" s="79">
        <v>253770470</v>
      </c>
      <c r="BV18" s="79">
        <v>392075000</v>
      </c>
      <c r="BW18" s="79">
        <v>11</v>
      </c>
      <c r="BX18" s="79">
        <v>32</v>
      </c>
      <c r="BY18" s="79">
        <v>54</v>
      </c>
      <c r="BZ18" s="79">
        <v>81</v>
      </c>
      <c r="CA18" s="79">
        <v>100</v>
      </c>
      <c r="CB18" s="79">
        <v>21</v>
      </c>
      <c r="CC18" s="79">
        <v>22</v>
      </c>
      <c r="CD18" s="79">
        <v>27</v>
      </c>
      <c r="CE18">
        <v>19</v>
      </c>
      <c r="CF18" s="79">
        <v>431753088</v>
      </c>
      <c r="CG18" s="79">
        <v>404879847</v>
      </c>
      <c r="CH18" s="79">
        <v>411015618</v>
      </c>
      <c r="CI18" s="79">
        <v>406759681</v>
      </c>
      <c r="CJ18" s="79">
        <v>474629444</v>
      </c>
      <c r="CK18" s="79">
        <v>474629444</v>
      </c>
      <c r="CL18" s="79">
        <v>253664386</v>
      </c>
      <c r="CM18" s="79">
        <v>212030226</v>
      </c>
      <c r="CN18" s="79">
        <v>11</v>
      </c>
      <c r="CO18" s="79">
        <v>32</v>
      </c>
      <c r="CP18" s="79">
        <v>54</v>
      </c>
      <c r="CQ18" s="79">
        <v>81</v>
      </c>
      <c r="CR18">
        <v>81</v>
      </c>
      <c r="CS18" s="79" t="s">
        <v>48</v>
      </c>
      <c r="CT18" s="79">
        <v>0</v>
      </c>
      <c r="CU18" s="79">
        <v>0</v>
      </c>
      <c r="CV18" s="79">
        <v>9.5</v>
      </c>
      <c r="CW18" s="79">
        <v>0</v>
      </c>
      <c r="CX18" s="79">
        <v>9.5</v>
      </c>
      <c r="CY18" s="79">
        <v>0</v>
      </c>
      <c r="CZ18" s="79">
        <v>0</v>
      </c>
      <c r="DA18" s="79">
        <v>0</v>
      </c>
      <c r="DB18" s="79">
        <v>0</v>
      </c>
      <c r="DC18" s="79">
        <v>0</v>
      </c>
      <c r="DD18" s="79">
        <v>0</v>
      </c>
      <c r="DE18" s="79">
        <v>0</v>
      </c>
      <c r="DF18">
        <v>100</v>
      </c>
      <c r="DG18">
        <v>100</v>
      </c>
      <c r="DH18">
        <v>19</v>
      </c>
      <c r="DI18">
        <v>19</v>
      </c>
      <c r="DJ18" s="79">
        <v>0</v>
      </c>
      <c r="DK18" s="79">
        <v>0</v>
      </c>
      <c r="DL18" s="79">
        <v>100</v>
      </c>
      <c r="DM18" s="79">
        <v>0</v>
      </c>
      <c r="DN18" s="79">
        <v>100</v>
      </c>
      <c r="DO18" s="79">
        <v>0</v>
      </c>
      <c r="DP18" s="79">
        <v>0</v>
      </c>
      <c r="DQ18" s="79">
        <v>0</v>
      </c>
      <c r="DR18" s="79">
        <v>0</v>
      </c>
      <c r="DS18" s="79">
        <v>0</v>
      </c>
      <c r="DT18" s="79">
        <v>0</v>
      </c>
      <c r="DU18" s="79">
        <v>0</v>
      </c>
      <c r="DV18" s="79">
        <v>200</v>
      </c>
      <c r="DW18" s="79">
        <v>0</v>
      </c>
      <c r="DX18" s="79">
        <v>0</v>
      </c>
      <c r="DY18" s="79">
        <v>0</v>
      </c>
      <c r="DZ18" s="79">
        <v>0</v>
      </c>
      <c r="EA18" s="79">
        <v>0</v>
      </c>
      <c r="EB18" s="79">
        <v>0</v>
      </c>
      <c r="EC18" s="79">
        <v>0</v>
      </c>
      <c r="ED18" s="79">
        <v>0</v>
      </c>
      <c r="EE18" s="79">
        <v>0</v>
      </c>
      <c r="EF18" s="79">
        <v>0</v>
      </c>
      <c r="EG18" s="79">
        <v>0</v>
      </c>
      <c r="EH18" s="79">
        <v>0</v>
      </c>
      <c r="EI18" s="79">
        <v>0</v>
      </c>
      <c r="EJ18" s="79">
        <v>0</v>
      </c>
      <c r="EK18" s="79">
        <v>0</v>
      </c>
      <c r="EL18" s="79">
        <v>0</v>
      </c>
      <c r="EM18" s="79" t="s">
        <v>3621</v>
      </c>
      <c r="EN18" s="79">
        <v>0</v>
      </c>
      <c r="EO18" s="79" t="s">
        <v>3622</v>
      </c>
      <c r="EP18" s="79">
        <v>0</v>
      </c>
      <c r="EQ18" s="79">
        <v>0</v>
      </c>
      <c r="ER18" s="79">
        <v>0</v>
      </c>
      <c r="ES18" s="79">
        <v>0</v>
      </c>
      <c r="ET18" s="79">
        <v>0</v>
      </c>
      <c r="EU18" s="79">
        <v>0</v>
      </c>
      <c r="EV18" s="79">
        <v>0</v>
      </c>
      <c r="EW18" s="79">
        <v>0</v>
      </c>
      <c r="EX18" s="79">
        <v>0</v>
      </c>
      <c r="EY18" s="79">
        <v>0</v>
      </c>
      <c r="EZ18" s="79">
        <v>0</v>
      </c>
      <c r="FA18" s="79">
        <v>0</v>
      </c>
      <c r="FB18" s="79">
        <v>0</v>
      </c>
      <c r="FC18" s="79">
        <v>0</v>
      </c>
      <c r="FD18" s="79">
        <v>0</v>
      </c>
      <c r="FE18" s="79">
        <v>0</v>
      </c>
      <c r="FF18" s="79">
        <v>0</v>
      </c>
      <c r="FG18" s="79">
        <v>0</v>
      </c>
      <c r="FH18" s="79">
        <v>0</v>
      </c>
      <c r="FI18" s="79">
        <v>392075000</v>
      </c>
      <c r="FJ18" s="79">
        <v>392075000</v>
      </c>
      <c r="FK18" s="79">
        <v>392075000</v>
      </c>
      <c r="FL18" s="79">
        <v>392075000</v>
      </c>
      <c r="FM18" s="79">
        <v>392075000</v>
      </c>
      <c r="FN18" s="79">
        <v>0</v>
      </c>
      <c r="FO18" s="79">
        <v>0</v>
      </c>
      <c r="FP18" s="79">
        <v>0</v>
      </c>
      <c r="FQ18" s="79">
        <v>0</v>
      </c>
      <c r="FR18" s="79">
        <v>0</v>
      </c>
      <c r="FS18" s="79">
        <v>0</v>
      </c>
      <c r="FT18" s="79">
        <v>0</v>
      </c>
      <c r="FU18" s="79">
        <v>392075000</v>
      </c>
      <c r="FV18" s="79">
        <v>392075000</v>
      </c>
      <c r="FW18" s="79">
        <v>392075000</v>
      </c>
      <c r="FX18" s="79">
        <v>392075000</v>
      </c>
      <c r="FY18" s="79">
        <v>392075000</v>
      </c>
      <c r="FZ18" s="79">
        <v>392075000</v>
      </c>
      <c r="GA18" s="79">
        <v>0</v>
      </c>
      <c r="GB18" s="79">
        <v>0</v>
      </c>
      <c r="GC18" s="79">
        <v>0</v>
      </c>
      <c r="GD18" s="79">
        <v>0</v>
      </c>
      <c r="GE18" s="79">
        <v>0</v>
      </c>
      <c r="GF18" s="79">
        <v>0</v>
      </c>
      <c r="GG18" s="79">
        <v>0</v>
      </c>
      <c r="GH18" s="79">
        <v>392075000</v>
      </c>
      <c r="GI18" s="79">
        <v>0</v>
      </c>
      <c r="GJ18" s="79">
        <v>0</v>
      </c>
      <c r="GK18" s="79">
        <v>0</v>
      </c>
      <c r="GL18" s="79">
        <v>0</v>
      </c>
      <c r="GM18" s="79">
        <v>0</v>
      </c>
      <c r="GN18" s="79">
        <v>0</v>
      </c>
      <c r="GO18" s="79">
        <v>0</v>
      </c>
      <c r="GP18" s="79">
        <v>0</v>
      </c>
      <c r="GQ18" s="79">
        <v>0</v>
      </c>
      <c r="GR18" s="79">
        <v>0</v>
      </c>
      <c r="GS18" s="79">
        <v>0</v>
      </c>
      <c r="GT18" s="79">
        <v>0</v>
      </c>
      <c r="GU18" s="79">
        <v>0</v>
      </c>
      <c r="GV18" s="79">
        <v>0</v>
      </c>
      <c r="GW18" s="79">
        <v>0</v>
      </c>
      <c r="GX18" s="79">
        <v>0</v>
      </c>
      <c r="GY18" s="79">
        <v>0</v>
      </c>
      <c r="GZ18" s="79">
        <v>0</v>
      </c>
      <c r="HA18" s="79">
        <v>0</v>
      </c>
      <c r="HB18" s="79">
        <v>0</v>
      </c>
      <c r="HC18" s="79">
        <v>0</v>
      </c>
      <c r="HD18" s="79">
        <v>0</v>
      </c>
      <c r="HE18" s="79">
        <v>0</v>
      </c>
      <c r="HF18" s="79">
        <v>0</v>
      </c>
      <c r="HG18" s="79">
        <v>0</v>
      </c>
      <c r="HH18" s="79">
        <v>0</v>
      </c>
      <c r="HI18" s="79">
        <v>0</v>
      </c>
      <c r="HJ18" s="79">
        <v>0</v>
      </c>
      <c r="HK18" s="79">
        <v>0</v>
      </c>
      <c r="HL18" s="79">
        <v>0</v>
      </c>
      <c r="HM18" s="79">
        <v>0</v>
      </c>
      <c r="HN18" s="79">
        <v>0</v>
      </c>
      <c r="HO18" s="79">
        <v>0</v>
      </c>
      <c r="HP18" s="79">
        <v>0</v>
      </c>
      <c r="HQ18" s="79">
        <v>0</v>
      </c>
      <c r="HR18" s="79">
        <v>0</v>
      </c>
      <c r="HS18" s="79">
        <v>0</v>
      </c>
      <c r="HT18" s="79">
        <v>0</v>
      </c>
      <c r="HU18" s="79">
        <v>0</v>
      </c>
      <c r="HV18" s="79">
        <v>0</v>
      </c>
      <c r="HW18" s="79">
        <v>0</v>
      </c>
      <c r="HX18" s="79">
        <v>0</v>
      </c>
      <c r="HY18" s="79">
        <v>0</v>
      </c>
      <c r="HZ18" s="79">
        <v>0</v>
      </c>
      <c r="IA18" s="79">
        <v>0</v>
      </c>
      <c r="IB18" s="79">
        <v>0</v>
      </c>
      <c r="IC18" s="79">
        <v>0</v>
      </c>
      <c r="ID18" s="79">
        <v>0</v>
      </c>
      <c r="IE18" s="79">
        <v>0</v>
      </c>
      <c r="IF18" s="79">
        <v>0</v>
      </c>
      <c r="IG18" s="79">
        <v>0</v>
      </c>
      <c r="IH18" s="79">
        <v>0</v>
      </c>
      <c r="II18" s="79" t="s">
        <v>1304</v>
      </c>
      <c r="IJ18" s="79" t="s">
        <v>1304</v>
      </c>
      <c r="IK18" s="79" t="s">
        <v>1304</v>
      </c>
      <c r="IL18" s="79" t="s">
        <v>1304</v>
      </c>
      <c r="IM18" s="79" t="s">
        <v>1304</v>
      </c>
      <c r="IN18" s="79" t="s">
        <v>1304</v>
      </c>
      <c r="IO18" s="79" t="s">
        <v>1304</v>
      </c>
      <c r="IP18" s="79" t="s">
        <v>1304</v>
      </c>
      <c r="IQ18" s="79" t="s">
        <v>1304</v>
      </c>
      <c r="IR18" s="79" t="s">
        <v>1304</v>
      </c>
      <c r="IS18" s="79" t="s">
        <v>1304</v>
      </c>
      <c r="IT18" s="79" t="s">
        <v>1304</v>
      </c>
      <c r="IU18" s="79" t="s">
        <v>1304</v>
      </c>
      <c r="IV18" s="79" t="s">
        <v>1304</v>
      </c>
      <c r="IW18" s="79" t="s">
        <v>1304</v>
      </c>
      <c r="IX18" s="79">
        <v>0</v>
      </c>
      <c r="IY18" s="79">
        <v>0</v>
      </c>
      <c r="IZ18" s="79">
        <v>0</v>
      </c>
      <c r="JA18" s="79">
        <v>0</v>
      </c>
      <c r="JB18" s="79">
        <v>0</v>
      </c>
      <c r="JC18" s="79">
        <v>0</v>
      </c>
      <c r="JD18" s="79">
        <v>0</v>
      </c>
      <c r="JE18" s="79">
        <v>0</v>
      </c>
      <c r="JF18" s="79">
        <v>0</v>
      </c>
      <c r="JG18" s="79">
        <v>0</v>
      </c>
      <c r="JH18" s="79">
        <v>0</v>
      </c>
      <c r="JI18" s="79">
        <v>0</v>
      </c>
      <c r="JJ18" s="93">
        <v>0</v>
      </c>
      <c r="JK18" s="93">
        <v>0</v>
      </c>
      <c r="JL18" s="93">
        <v>0</v>
      </c>
      <c r="JM18" s="93">
        <v>0</v>
      </c>
      <c r="JN18" s="93">
        <v>0</v>
      </c>
      <c r="JO18" s="93">
        <v>0</v>
      </c>
      <c r="JP18" s="93">
        <v>0</v>
      </c>
      <c r="JQ18" s="93">
        <v>0</v>
      </c>
      <c r="JR18" s="93">
        <v>0</v>
      </c>
      <c r="JS18" s="93">
        <v>0</v>
      </c>
      <c r="JT18" s="93">
        <v>0</v>
      </c>
      <c r="JU18" s="93">
        <v>0</v>
      </c>
      <c r="JV18" s="93">
        <v>0</v>
      </c>
      <c r="JW18" s="79">
        <v>0</v>
      </c>
      <c r="JX18" s="79">
        <v>0</v>
      </c>
      <c r="JY18" s="79">
        <v>0</v>
      </c>
      <c r="JZ18" s="79">
        <v>0</v>
      </c>
      <c r="KA18" s="79">
        <v>0</v>
      </c>
      <c r="KB18" s="79">
        <v>0</v>
      </c>
      <c r="KC18" s="79">
        <v>0</v>
      </c>
      <c r="KD18" s="79">
        <v>0</v>
      </c>
      <c r="KE18" s="79">
        <v>0</v>
      </c>
      <c r="KF18" s="79">
        <v>0</v>
      </c>
      <c r="KG18" s="79">
        <v>0</v>
      </c>
      <c r="KH18" s="79">
        <v>0</v>
      </c>
      <c r="KI18" s="79">
        <v>0</v>
      </c>
      <c r="KJ18" s="79" t="s">
        <v>3440</v>
      </c>
      <c r="KK18" s="79" t="s">
        <v>1304</v>
      </c>
      <c r="KL18" s="79">
        <v>0</v>
      </c>
      <c r="KM18" s="79" t="s">
        <v>1304</v>
      </c>
      <c r="KN18" s="79">
        <v>0</v>
      </c>
      <c r="KO18" s="79" t="s">
        <v>1304</v>
      </c>
      <c r="KP18" s="79" t="s">
        <v>1304</v>
      </c>
      <c r="KQ18" s="79" t="s">
        <v>1304</v>
      </c>
      <c r="KR18" s="79" t="s">
        <v>1304</v>
      </c>
      <c r="KS18" s="79" t="s">
        <v>1304</v>
      </c>
      <c r="KT18" s="79" t="s">
        <v>1304</v>
      </c>
      <c r="KU18" s="79" t="s">
        <v>1304</v>
      </c>
      <c r="KV18" s="79" t="s">
        <v>3440</v>
      </c>
      <c r="KW18" s="79" t="s">
        <v>3440</v>
      </c>
      <c r="KX18" s="79">
        <v>0</v>
      </c>
      <c r="KY18" s="79">
        <v>0</v>
      </c>
      <c r="KZ18" s="79">
        <v>0</v>
      </c>
      <c r="LA18" s="79" t="s">
        <v>1304</v>
      </c>
      <c r="LB18" s="79" t="s">
        <v>1304</v>
      </c>
      <c r="LC18" s="79" t="s">
        <v>1304</v>
      </c>
      <c r="LD18" s="79" t="s">
        <v>1304</v>
      </c>
      <c r="LE18" s="79" t="s">
        <v>1304</v>
      </c>
      <c r="LF18" s="79" t="s">
        <v>1304</v>
      </c>
      <c r="LG18" s="79" t="s">
        <v>1304</v>
      </c>
      <c r="LH18" s="93">
        <v>0</v>
      </c>
      <c r="LI18" s="93" t="s">
        <v>3555</v>
      </c>
      <c r="LJ18" s="93" t="s">
        <v>3593</v>
      </c>
      <c r="LK18" s="93">
        <v>0</v>
      </c>
      <c r="LL18" s="93">
        <v>0</v>
      </c>
      <c r="LM18" s="93" t="s">
        <v>1304</v>
      </c>
      <c r="LN18" s="93" t="s">
        <v>1304</v>
      </c>
      <c r="LO18" s="93">
        <v>0</v>
      </c>
      <c r="LP18" s="93">
        <v>0</v>
      </c>
      <c r="LQ18" s="93">
        <v>7927525000</v>
      </c>
      <c r="LR18" s="93">
        <v>0</v>
      </c>
      <c r="LS18" s="93">
        <v>0</v>
      </c>
      <c r="LT18" s="93">
        <v>0</v>
      </c>
      <c r="LU18" s="93">
        <v>0</v>
      </c>
      <c r="LV18" s="79" t="s">
        <v>3440</v>
      </c>
      <c r="LW18" s="79" t="s">
        <v>3440</v>
      </c>
      <c r="LX18" s="79">
        <v>0</v>
      </c>
      <c r="LY18" s="79">
        <v>0</v>
      </c>
      <c r="LZ18" s="79">
        <v>0</v>
      </c>
      <c r="MA18" s="79" t="s">
        <v>1304</v>
      </c>
      <c r="MB18" s="79" t="s">
        <v>1304</v>
      </c>
      <c r="MC18" s="79" t="s">
        <v>1304</v>
      </c>
      <c r="MD18" s="79" t="s">
        <v>1304</v>
      </c>
      <c r="ME18" s="79" t="s">
        <v>1304</v>
      </c>
      <c r="MF18" s="79" t="s">
        <v>1304</v>
      </c>
      <c r="MG18" s="79" t="s">
        <v>1304</v>
      </c>
      <c r="MH18" s="79">
        <v>0</v>
      </c>
      <c r="MI18" s="79">
        <v>0</v>
      </c>
      <c r="MJ18">
        <v>81</v>
      </c>
      <c r="MK18" s="79">
        <v>0</v>
      </c>
      <c r="ML18" s="79">
        <v>0</v>
      </c>
      <c r="MM18" s="79">
        <v>0</v>
      </c>
      <c r="MN18" s="79">
        <v>0</v>
      </c>
      <c r="MO18" s="79">
        <v>0</v>
      </c>
      <c r="MP18" s="79">
        <v>0</v>
      </c>
      <c r="MQ18" s="79">
        <v>0</v>
      </c>
      <c r="MR18" s="79">
        <v>0</v>
      </c>
      <c r="MS18" s="79">
        <v>0</v>
      </c>
      <c r="MT18" s="79">
        <v>0</v>
      </c>
      <c r="MU18" s="79">
        <v>0</v>
      </c>
      <c r="MV18" s="79">
        <v>0</v>
      </c>
      <c r="MW18" s="79">
        <v>0</v>
      </c>
      <c r="MX18" s="79">
        <v>0</v>
      </c>
      <c r="MY18" s="79">
        <v>0</v>
      </c>
      <c r="MZ18" s="79">
        <v>0</v>
      </c>
      <c r="NA18" s="79">
        <v>0</v>
      </c>
      <c r="NB18" s="79">
        <v>0</v>
      </c>
      <c r="NC18" s="79">
        <v>0</v>
      </c>
      <c r="ND18" s="79">
        <v>0</v>
      </c>
      <c r="NE18" s="79">
        <v>0</v>
      </c>
      <c r="NF18" s="79">
        <v>0</v>
      </c>
      <c r="NG18" s="79">
        <v>0</v>
      </c>
      <c r="NH18" s="79">
        <v>0</v>
      </c>
      <c r="NI18" s="79" t="s">
        <v>3440</v>
      </c>
      <c r="NJ18" s="79" t="s">
        <v>3440</v>
      </c>
      <c r="NK18" s="79">
        <v>0</v>
      </c>
      <c r="NL18" s="79">
        <v>0</v>
      </c>
      <c r="NM18" s="79">
        <v>0</v>
      </c>
      <c r="NN18" s="79" t="s">
        <v>1304</v>
      </c>
      <c r="NO18" s="79" t="s">
        <v>1304</v>
      </c>
      <c r="NP18" s="79" t="s">
        <v>1304</v>
      </c>
      <c r="NQ18" s="79" t="s">
        <v>1304</v>
      </c>
      <c r="NR18" s="79" t="s">
        <v>1304</v>
      </c>
      <c r="NS18" s="79" t="s">
        <v>1304</v>
      </c>
      <c r="NT18" s="79" t="s">
        <v>1304</v>
      </c>
      <c r="NU18" s="79">
        <v>0</v>
      </c>
      <c r="NV18" s="79">
        <v>0</v>
      </c>
      <c r="NW18" s="79">
        <v>0</v>
      </c>
      <c r="NX18" s="79">
        <v>0</v>
      </c>
      <c r="NY18" s="79">
        <v>0</v>
      </c>
      <c r="NZ18" s="79">
        <v>0</v>
      </c>
      <c r="OA18" s="79">
        <v>0</v>
      </c>
      <c r="OB18" s="79">
        <v>0</v>
      </c>
      <c r="OC18" s="79">
        <v>0</v>
      </c>
      <c r="OD18" s="79">
        <v>0</v>
      </c>
      <c r="OE18" s="79">
        <v>0</v>
      </c>
      <c r="OF18" s="79">
        <v>0</v>
      </c>
      <c r="OG18" s="79">
        <v>0</v>
      </c>
      <c r="OH18" s="79">
        <v>0</v>
      </c>
      <c r="OI18" s="79">
        <v>0</v>
      </c>
      <c r="OJ18" s="79">
        <v>0</v>
      </c>
      <c r="OK18" s="79">
        <v>0</v>
      </c>
      <c r="OL18" s="79">
        <v>0</v>
      </c>
      <c r="OM18" s="79">
        <v>0</v>
      </c>
      <c r="ON18" s="79">
        <v>0</v>
      </c>
      <c r="OO18" s="79">
        <v>0</v>
      </c>
      <c r="OP18" s="79">
        <v>0</v>
      </c>
      <c r="OQ18" s="79">
        <v>0</v>
      </c>
      <c r="OR18" s="79">
        <v>0</v>
      </c>
      <c r="OS18" s="79"/>
      <c r="OT18" s="91"/>
      <c r="OU18" s="79" t="s">
        <v>3609</v>
      </c>
      <c r="OV18" s="79">
        <v>51</v>
      </c>
      <c r="OW18" s="79">
        <v>0</v>
      </c>
      <c r="OX18" s="79">
        <v>0</v>
      </c>
      <c r="OY18" s="79">
        <v>0</v>
      </c>
      <c r="OZ18" s="79">
        <v>0</v>
      </c>
      <c r="PA18" s="79">
        <v>0</v>
      </c>
      <c r="PB18" s="79">
        <v>0</v>
      </c>
      <c r="PC18" s="79">
        <v>0</v>
      </c>
      <c r="PD18" s="79">
        <v>0</v>
      </c>
      <c r="PE18" s="79">
        <v>0</v>
      </c>
      <c r="PF18" s="79">
        <v>0</v>
      </c>
      <c r="PG18" s="79">
        <v>0</v>
      </c>
      <c r="PH18" s="79">
        <v>0</v>
      </c>
      <c r="PI18" s="79">
        <v>0</v>
      </c>
      <c r="PJ18" s="79">
        <v>0</v>
      </c>
      <c r="PK18" s="79">
        <v>0</v>
      </c>
      <c r="PL18" s="79">
        <v>0</v>
      </c>
      <c r="PM18" s="79">
        <v>0</v>
      </c>
      <c r="PN18" s="79">
        <v>0</v>
      </c>
      <c r="PO18" s="79">
        <v>0</v>
      </c>
      <c r="PP18" s="79">
        <v>0</v>
      </c>
      <c r="PQ18" s="79">
        <v>0</v>
      </c>
      <c r="PR18" s="79">
        <v>0</v>
      </c>
      <c r="PS18" s="79">
        <v>0</v>
      </c>
      <c r="PT18" s="79">
        <v>0</v>
      </c>
      <c r="PU18" s="79">
        <v>0</v>
      </c>
      <c r="PV18" s="79">
        <v>0</v>
      </c>
      <c r="PW18" s="93">
        <v>0</v>
      </c>
      <c r="PX18" s="93">
        <v>0</v>
      </c>
      <c r="PY18" s="79" t="s">
        <v>3443</v>
      </c>
    </row>
    <row r="19" spans="1:441" ht="15.75" customHeight="1" x14ac:dyDescent="0.3">
      <c r="A19" s="79" t="s">
        <v>3623</v>
      </c>
      <c r="B19" s="79">
        <v>7868</v>
      </c>
      <c r="C19" s="79" t="s">
        <v>3624</v>
      </c>
      <c r="D19" s="89">
        <v>2020110010191</v>
      </c>
      <c r="E19" s="79" t="s">
        <v>3412</v>
      </c>
      <c r="F19" s="79" t="s">
        <v>3413</v>
      </c>
      <c r="G19" s="79" t="s">
        <v>3414</v>
      </c>
      <c r="H19" s="79" t="s">
        <v>3527</v>
      </c>
      <c r="I19" s="79" t="s">
        <v>3593</v>
      </c>
      <c r="J19" s="79" t="s">
        <v>3529</v>
      </c>
      <c r="K19" s="79" t="s">
        <v>84</v>
      </c>
      <c r="L19" s="79" t="s">
        <v>3530</v>
      </c>
      <c r="M19" s="79" t="s">
        <v>2635</v>
      </c>
      <c r="N19" s="79" t="s">
        <v>3572</v>
      </c>
      <c r="O19" s="79" t="s">
        <v>3573</v>
      </c>
      <c r="P19" s="79" t="s">
        <v>3574</v>
      </c>
      <c r="Q19" s="79" t="s">
        <v>3575</v>
      </c>
      <c r="R19" s="79" t="s">
        <v>3534</v>
      </c>
      <c r="S19" s="79" t="s">
        <v>3625</v>
      </c>
      <c r="T19" s="79" t="s">
        <v>3626</v>
      </c>
      <c r="U19" s="79"/>
      <c r="V19" s="79"/>
      <c r="W19" s="79"/>
      <c r="X19" s="79"/>
      <c r="Y19" s="79"/>
      <c r="Z19" s="79"/>
      <c r="AA19" s="79"/>
      <c r="AB19" s="79"/>
      <c r="AC19" s="79" t="s">
        <v>3625</v>
      </c>
      <c r="AD19" s="79"/>
      <c r="AE19" s="79"/>
      <c r="AF19" s="79"/>
      <c r="AG19" s="79" t="s">
        <v>3579</v>
      </c>
      <c r="AH19" s="79" t="s">
        <v>3580</v>
      </c>
      <c r="AI19" s="79" t="s">
        <v>3627</v>
      </c>
      <c r="AJ19" s="79" t="s">
        <v>3628</v>
      </c>
      <c r="AK19" s="90">
        <v>44055</v>
      </c>
      <c r="AL19" s="79">
        <v>1</v>
      </c>
      <c r="AM19">
        <v>2024</v>
      </c>
      <c r="AN19" s="79" t="s">
        <v>3629</v>
      </c>
      <c r="AO19" s="79" t="s">
        <v>3630</v>
      </c>
      <c r="AP19" s="79">
        <v>2020</v>
      </c>
      <c r="AQ19" s="79">
        <v>2024</v>
      </c>
      <c r="AR19" s="79" t="s">
        <v>41</v>
      </c>
      <c r="AS19" s="79" t="s">
        <v>557</v>
      </c>
      <c r="AT19" s="79" t="s">
        <v>42</v>
      </c>
      <c r="AU19" s="79" t="s">
        <v>912</v>
      </c>
      <c r="AV19" s="79">
        <v>2020</v>
      </c>
      <c r="AW19" s="79" t="s">
        <v>3431</v>
      </c>
      <c r="AX19" s="79" t="s">
        <v>3431</v>
      </c>
      <c r="AY19" s="92">
        <v>0</v>
      </c>
      <c r="AZ19" s="92">
        <v>1</v>
      </c>
      <c r="BA19" s="79">
        <v>0</v>
      </c>
      <c r="BB19" s="79" t="s">
        <v>3631</v>
      </c>
      <c r="BC19" s="79" t="s">
        <v>3632</v>
      </c>
      <c r="BD19" s="79" t="s">
        <v>3633</v>
      </c>
      <c r="BE19" s="79" t="s">
        <v>3634</v>
      </c>
      <c r="BF19" s="79" t="s">
        <v>3547</v>
      </c>
      <c r="BG19" s="79">
        <v>3</v>
      </c>
      <c r="BH19" s="90">
        <v>45212</v>
      </c>
      <c r="BI19" s="79" t="s">
        <v>3548</v>
      </c>
      <c r="BJ19" s="79" t="s">
        <v>3048</v>
      </c>
      <c r="BK19" s="79">
        <v>100</v>
      </c>
      <c r="BL19" s="79">
        <v>5</v>
      </c>
      <c r="BM19" s="79">
        <v>35</v>
      </c>
      <c r="BN19" s="79">
        <v>65</v>
      </c>
      <c r="BO19" s="79">
        <v>95</v>
      </c>
      <c r="BP19" s="79">
        <v>100</v>
      </c>
      <c r="BQ19" s="79">
        <v>4545978187</v>
      </c>
      <c r="BR19" s="79">
        <v>94168373</v>
      </c>
      <c r="BS19" s="79">
        <v>275031765</v>
      </c>
      <c r="BT19" s="79">
        <v>786281870</v>
      </c>
      <c r="BU19" s="79">
        <v>2255292179</v>
      </c>
      <c r="BV19" s="79">
        <v>1135204000</v>
      </c>
      <c r="BW19" s="79">
        <v>5</v>
      </c>
      <c r="BX19" s="79">
        <v>35</v>
      </c>
      <c r="BY19" s="79">
        <v>65</v>
      </c>
      <c r="BZ19" s="79">
        <v>95</v>
      </c>
      <c r="CA19" s="79">
        <v>100</v>
      </c>
      <c r="CB19" s="79">
        <v>30</v>
      </c>
      <c r="CC19" s="79">
        <v>30</v>
      </c>
      <c r="CD19" s="79">
        <v>30</v>
      </c>
      <c r="CE19">
        <v>5</v>
      </c>
      <c r="CF19" s="79">
        <v>78993390</v>
      </c>
      <c r="CG19" s="79">
        <v>78993390</v>
      </c>
      <c r="CH19" s="79">
        <v>275031765</v>
      </c>
      <c r="CI19" s="79">
        <v>274223120</v>
      </c>
      <c r="CJ19" s="79">
        <v>786281870</v>
      </c>
      <c r="CK19" s="79">
        <v>697243555</v>
      </c>
      <c r="CL19" s="79">
        <v>2119082083</v>
      </c>
      <c r="CM19" s="79">
        <v>1841487003</v>
      </c>
      <c r="CN19" s="79">
        <v>5</v>
      </c>
      <c r="CO19" s="79">
        <v>35</v>
      </c>
      <c r="CP19" s="79">
        <v>65</v>
      </c>
      <c r="CQ19" s="79">
        <v>95</v>
      </c>
      <c r="CR19">
        <v>95</v>
      </c>
      <c r="CS19" s="79" t="s">
        <v>48</v>
      </c>
      <c r="CT19" s="79">
        <v>0</v>
      </c>
      <c r="CU19" s="79">
        <v>0</v>
      </c>
      <c r="CV19" s="79">
        <v>2.5</v>
      </c>
      <c r="CW19" s="79">
        <v>0</v>
      </c>
      <c r="CX19" s="79">
        <v>2.5</v>
      </c>
      <c r="CY19" s="79">
        <v>0</v>
      </c>
      <c r="CZ19" s="79">
        <v>0</v>
      </c>
      <c r="DA19" s="79">
        <v>0</v>
      </c>
      <c r="DB19" s="79">
        <v>0</v>
      </c>
      <c r="DC19" s="79">
        <v>0</v>
      </c>
      <c r="DD19" s="79">
        <v>0</v>
      </c>
      <c r="DE19" s="79">
        <v>0</v>
      </c>
      <c r="DF19">
        <v>100</v>
      </c>
      <c r="DG19">
        <v>100</v>
      </c>
      <c r="DH19">
        <v>5</v>
      </c>
      <c r="DI19">
        <v>5</v>
      </c>
      <c r="DJ19" s="79">
        <v>0</v>
      </c>
      <c r="DK19" s="79">
        <v>0</v>
      </c>
      <c r="DL19" s="79">
        <v>2.5</v>
      </c>
      <c r="DM19" s="79">
        <v>0</v>
      </c>
      <c r="DN19" s="79">
        <v>2.5</v>
      </c>
      <c r="DO19" s="79">
        <v>0</v>
      </c>
      <c r="DP19" s="79">
        <v>0</v>
      </c>
      <c r="DQ19" s="79">
        <v>0</v>
      </c>
      <c r="DR19" s="79">
        <v>0</v>
      </c>
      <c r="DS19" s="79">
        <v>0</v>
      </c>
      <c r="DT19" s="79">
        <v>0</v>
      </c>
      <c r="DU19" s="79">
        <v>0</v>
      </c>
      <c r="DV19" s="79">
        <v>5</v>
      </c>
      <c r="DW19" s="79">
        <v>0</v>
      </c>
      <c r="DX19" s="79">
        <v>0</v>
      </c>
      <c r="DY19" s="79">
        <v>0</v>
      </c>
      <c r="DZ19" s="79">
        <v>0</v>
      </c>
      <c r="EA19" s="79">
        <v>0</v>
      </c>
      <c r="EB19" s="79">
        <v>0</v>
      </c>
      <c r="EC19" s="79">
        <v>0</v>
      </c>
      <c r="ED19" s="79">
        <v>0</v>
      </c>
      <c r="EE19" s="79">
        <v>0</v>
      </c>
      <c r="EF19" s="79">
        <v>0</v>
      </c>
      <c r="EG19" s="79">
        <v>0</v>
      </c>
      <c r="EH19" s="79">
        <v>0</v>
      </c>
      <c r="EI19" s="79">
        <v>0</v>
      </c>
      <c r="EJ19" s="79">
        <v>0</v>
      </c>
      <c r="EK19" s="79">
        <v>0</v>
      </c>
      <c r="EL19" s="79">
        <v>0</v>
      </c>
      <c r="EM19" s="79" t="s">
        <v>3635</v>
      </c>
      <c r="EN19" s="79">
        <v>0</v>
      </c>
      <c r="EO19" s="79" t="s">
        <v>3636</v>
      </c>
      <c r="EP19" s="79">
        <v>0</v>
      </c>
      <c r="EQ19" s="79">
        <v>0</v>
      </c>
      <c r="ER19" s="79">
        <v>0</v>
      </c>
      <c r="ES19" s="79">
        <v>0</v>
      </c>
      <c r="ET19" s="79">
        <v>0</v>
      </c>
      <c r="EU19" s="79">
        <v>0</v>
      </c>
      <c r="EV19" s="79">
        <v>0</v>
      </c>
      <c r="EW19" s="79">
        <v>0</v>
      </c>
      <c r="EX19" s="79">
        <v>0</v>
      </c>
      <c r="EY19" s="79">
        <v>0</v>
      </c>
      <c r="EZ19" s="79">
        <v>0</v>
      </c>
      <c r="FA19" s="79">
        <v>0</v>
      </c>
      <c r="FB19" s="79">
        <v>0</v>
      </c>
      <c r="FC19" s="79">
        <v>0</v>
      </c>
      <c r="FD19" s="79">
        <v>0</v>
      </c>
      <c r="FE19" s="79">
        <v>0</v>
      </c>
      <c r="FF19" s="79">
        <v>0</v>
      </c>
      <c r="FG19" s="79">
        <v>0</v>
      </c>
      <c r="FH19" s="79">
        <v>0</v>
      </c>
      <c r="FI19" s="79">
        <v>1135204000</v>
      </c>
      <c r="FJ19" s="79">
        <v>1135204000</v>
      </c>
      <c r="FK19" s="79">
        <v>1135204000</v>
      </c>
      <c r="FL19" s="79">
        <v>1135204000</v>
      </c>
      <c r="FM19" s="79">
        <v>1135204000</v>
      </c>
      <c r="FN19" s="79">
        <v>0</v>
      </c>
      <c r="FO19" s="79">
        <v>0</v>
      </c>
      <c r="FP19" s="79">
        <v>0</v>
      </c>
      <c r="FQ19" s="79">
        <v>0</v>
      </c>
      <c r="FR19" s="79">
        <v>0</v>
      </c>
      <c r="FS19" s="79">
        <v>0</v>
      </c>
      <c r="FT19" s="79">
        <v>0</v>
      </c>
      <c r="FU19" s="79">
        <v>1135204000</v>
      </c>
      <c r="FV19" s="79">
        <v>1135204000</v>
      </c>
      <c r="FW19" s="79">
        <v>1135204000</v>
      </c>
      <c r="FX19" s="79">
        <v>1135204000</v>
      </c>
      <c r="FY19" s="79">
        <v>1135204000</v>
      </c>
      <c r="FZ19" s="79">
        <v>1135204000</v>
      </c>
      <c r="GA19" s="79">
        <v>0</v>
      </c>
      <c r="GB19" s="79">
        <v>0</v>
      </c>
      <c r="GC19" s="79">
        <v>0</v>
      </c>
      <c r="GD19" s="79">
        <v>0</v>
      </c>
      <c r="GE19" s="79">
        <v>0</v>
      </c>
      <c r="GF19" s="79">
        <v>0</v>
      </c>
      <c r="GG19" s="79">
        <v>0</v>
      </c>
      <c r="GH19" s="79">
        <v>1135204000</v>
      </c>
      <c r="GI19" s="79">
        <v>0</v>
      </c>
      <c r="GJ19" s="79">
        <v>0</v>
      </c>
      <c r="GK19" s="79">
        <v>0</v>
      </c>
      <c r="GL19" s="79">
        <v>0</v>
      </c>
      <c r="GM19" s="79">
        <v>0</v>
      </c>
      <c r="GN19" s="79">
        <v>0</v>
      </c>
      <c r="GO19" s="79">
        <v>0</v>
      </c>
      <c r="GP19" s="79">
        <v>0</v>
      </c>
      <c r="GQ19" s="79">
        <v>0</v>
      </c>
      <c r="GR19" s="79">
        <v>0</v>
      </c>
      <c r="GS19" s="79">
        <v>0</v>
      </c>
      <c r="GT19" s="79">
        <v>0</v>
      </c>
      <c r="GU19" s="79">
        <v>0</v>
      </c>
      <c r="GV19" s="79">
        <v>0</v>
      </c>
      <c r="GW19" s="79">
        <v>0</v>
      </c>
      <c r="GX19" s="79">
        <v>0</v>
      </c>
      <c r="GY19" s="79">
        <v>0</v>
      </c>
      <c r="GZ19" s="79">
        <v>0</v>
      </c>
      <c r="HA19" s="79">
        <v>0</v>
      </c>
      <c r="HB19" s="79">
        <v>0</v>
      </c>
      <c r="HC19" s="79">
        <v>0</v>
      </c>
      <c r="HD19" s="79">
        <v>0</v>
      </c>
      <c r="HE19" s="79">
        <v>0</v>
      </c>
      <c r="HF19" s="79">
        <v>0</v>
      </c>
      <c r="HG19" s="79">
        <v>0</v>
      </c>
      <c r="HH19" s="79">
        <v>0</v>
      </c>
      <c r="HI19" s="79">
        <v>0</v>
      </c>
      <c r="HJ19" s="79">
        <v>0</v>
      </c>
      <c r="HK19" s="79">
        <v>0</v>
      </c>
      <c r="HL19" s="79">
        <v>0</v>
      </c>
      <c r="HM19" s="79">
        <v>0</v>
      </c>
      <c r="HN19" s="79">
        <v>0</v>
      </c>
      <c r="HO19" s="79">
        <v>0</v>
      </c>
      <c r="HP19" s="79">
        <v>0</v>
      </c>
      <c r="HQ19" s="79">
        <v>0</v>
      </c>
      <c r="HR19" s="79">
        <v>0</v>
      </c>
      <c r="HS19" s="79">
        <v>0</v>
      </c>
      <c r="HT19" s="79">
        <v>0</v>
      </c>
      <c r="HU19" s="79">
        <v>0</v>
      </c>
      <c r="HV19" s="79">
        <v>0</v>
      </c>
      <c r="HW19" s="79">
        <v>0</v>
      </c>
      <c r="HX19" s="79">
        <v>0</v>
      </c>
      <c r="HY19" s="79">
        <v>0</v>
      </c>
      <c r="HZ19" s="79">
        <v>0</v>
      </c>
      <c r="IA19" s="79">
        <v>0</v>
      </c>
      <c r="IB19" s="79">
        <v>0</v>
      </c>
      <c r="IC19" s="79">
        <v>0</v>
      </c>
      <c r="ID19" s="79">
        <v>0</v>
      </c>
      <c r="IE19" s="79">
        <v>0</v>
      </c>
      <c r="IF19" s="79">
        <v>0</v>
      </c>
      <c r="IG19" s="79">
        <v>0</v>
      </c>
      <c r="IH19" s="79">
        <v>0</v>
      </c>
      <c r="II19" s="79" t="s">
        <v>1304</v>
      </c>
      <c r="IJ19" s="79" t="s">
        <v>1304</v>
      </c>
      <c r="IK19" s="79" t="s">
        <v>1304</v>
      </c>
      <c r="IL19" s="79" t="s">
        <v>1304</v>
      </c>
      <c r="IM19" s="79" t="s">
        <v>1304</v>
      </c>
      <c r="IN19" s="79" t="s">
        <v>1304</v>
      </c>
      <c r="IO19" s="79" t="s">
        <v>1304</v>
      </c>
      <c r="IP19" s="79" t="s">
        <v>1304</v>
      </c>
      <c r="IQ19" s="79" t="s">
        <v>1304</v>
      </c>
      <c r="IR19" s="79" t="s">
        <v>1304</v>
      </c>
      <c r="IS19" s="79" t="s">
        <v>1304</v>
      </c>
      <c r="IT19" s="79" t="s">
        <v>1304</v>
      </c>
      <c r="IU19" s="79" t="s">
        <v>1304</v>
      </c>
      <c r="IV19" s="79" t="s">
        <v>1304</v>
      </c>
      <c r="IW19" s="79" t="s">
        <v>1304</v>
      </c>
      <c r="IX19" s="79">
        <v>0</v>
      </c>
      <c r="IY19" s="79">
        <v>0</v>
      </c>
      <c r="IZ19" s="79">
        <v>0</v>
      </c>
      <c r="JA19" s="79">
        <v>0</v>
      </c>
      <c r="JB19" s="79">
        <v>0</v>
      </c>
      <c r="JC19" s="79">
        <v>0</v>
      </c>
      <c r="JD19" s="79">
        <v>0</v>
      </c>
      <c r="JE19" s="79">
        <v>0</v>
      </c>
      <c r="JF19" s="79">
        <v>0</v>
      </c>
      <c r="JG19" s="79">
        <v>0</v>
      </c>
      <c r="JH19" s="79">
        <v>0</v>
      </c>
      <c r="JI19" s="79">
        <v>0</v>
      </c>
      <c r="JJ19" s="93">
        <v>0</v>
      </c>
      <c r="JK19" s="93">
        <v>0</v>
      </c>
      <c r="JL19" s="93">
        <v>0</v>
      </c>
      <c r="JM19" s="93">
        <v>0</v>
      </c>
      <c r="JN19" s="93">
        <v>0</v>
      </c>
      <c r="JO19" s="93">
        <v>0</v>
      </c>
      <c r="JP19" s="93">
        <v>0</v>
      </c>
      <c r="JQ19" s="93">
        <v>0</v>
      </c>
      <c r="JR19" s="93">
        <v>0</v>
      </c>
      <c r="JS19" s="93">
        <v>0</v>
      </c>
      <c r="JT19" s="93">
        <v>0</v>
      </c>
      <c r="JU19" s="93">
        <v>0</v>
      </c>
      <c r="JV19" s="93">
        <v>0</v>
      </c>
      <c r="JW19" s="79">
        <v>0</v>
      </c>
      <c r="JX19" s="79">
        <v>0</v>
      </c>
      <c r="JY19" s="79">
        <v>0</v>
      </c>
      <c r="JZ19" s="79">
        <v>0</v>
      </c>
      <c r="KA19" s="79">
        <v>0</v>
      </c>
      <c r="KB19" s="79">
        <v>0</v>
      </c>
      <c r="KC19" s="79">
        <v>0</v>
      </c>
      <c r="KD19" s="79">
        <v>0</v>
      </c>
      <c r="KE19" s="79">
        <v>0</v>
      </c>
      <c r="KF19" s="79">
        <v>0</v>
      </c>
      <c r="KG19" s="79">
        <v>0</v>
      </c>
      <c r="KH19" s="79">
        <v>0</v>
      </c>
      <c r="KI19" s="79">
        <v>0</v>
      </c>
      <c r="KJ19" s="79" t="s">
        <v>3440</v>
      </c>
      <c r="KK19" s="79" t="s">
        <v>1304</v>
      </c>
      <c r="KL19" s="79">
        <v>0</v>
      </c>
      <c r="KM19" s="79" t="s">
        <v>1304</v>
      </c>
      <c r="KN19" s="79">
        <v>0</v>
      </c>
      <c r="KO19" s="79" t="s">
        <v>1304</v>
      </c>
      <c r="KP19" s="79" t="s">
        <v>1304</v>
      </c>
      <c r="KQ19" s="79" t="s">
        <v>1304</v>
      </c>
      <c r="KR19" s="79" t="s">
        <v>1304</v>
      </c>
      <c r="KS19" s="79" t="s">
        <v>1304</v>
      </c>
      <c r="KT19" s="79" t="s">
        <v>1304</v>
      </c>
      <c r="KU19" s="79" t="s">
        <v>1304</v>
      </c>
      <c r="KV19" s="79" t="s">
        <v>3440</v>
      </c>
      <c r="KW19" s="79" t="s">
        <v>3440</v>
      </c>
      <c r="KX19" s="79">
        <v>0</v>
      </c>
      <c r="KY19" s="79">
        <v>0</v>
      </c>
      <c r="KZ19" s="79">
        <v>0</v>
      </c>
      <c r="LA19" s="79" t="s">
        <v>1304</v>
      </c>
      <c r="LB19" s="79" t="s">
        <v>1304</v>
      </c>
      <c r="LC19" s="79" t="s">
        <v>1304</v>
      </c>
      <c r="LD19" s="79" t="s">
        <v>1304</v>
      </c>
      <c r="LE19" s="79" t="s">
        <v>1304</v>
      </c>
      <c r="LF19" s="79" t="s">
        <v>1304</v>
      </c>
      <c r="LG19" s="79" t="s">
        <v>1304</v>
      </c>
      <c r="LH19" s="93">
        <v>0</v>
      </c>
      <c r="LI19" s="93" t="s">
        <v>3555</v>
      </c>
      <c r="LJ19" s="93" t="s">
        <v>3593</v>
      </c>
      <c r="LK19" s="93">
        <v>0</v>
      </c>
      <c r="LL19" s="93">
        <v>0</v>
      </c>
      <c r="LM19" s="93" t="s">
        <v>1304</v>
      </c>
      <c r="LN19" s="93" t="s">
        <v>1304</v>
      </c>
      <c r="LO19" s="93">
        <v>0</v>
      </c>
      <c r="LP19" s="93">
        <v>0</v>
      </c>
      <c r="LQ19" s="93">
        <v>7927525000</v>
      </c>
      <c r="LR19" s="93">
        <v>0</v>
      </c>
      <c r="LS19" s="93">
        <v>0</v>
      </c>
      <c r="LT19" s="93">
        <v>0</v>
      </c>
      <c r="LU19" s="93">
        <v>0</v>
      </c>
      <c r="LV19" s="79" t="s">
        <v>3440</v>
      </c>
      <c r="LW19" s="79" t="s">
        <v>3440</v>
      </c>
      <c r="LX19" s="79">
        <v>0</v>
      </c>
      <c r="LY19" s="79">
        <v>0</v>
      </c>
      <c r="LZ19" s="79">
        <v>0</v>
      </c>
      <c r="MA19" s="79" t="s">
        <v>1304</v>
      </c>
      <c r="MB19" s="79" t="s">
        <v>1304</v>
      </c>
      <c r="MC19" s="79" t="s">
        <v>1304</v>
      </c>
      <c r="MD19" s="79" t="s">
        <v>1304</v>
      </c>
      <c r="ME19" s="79" t="s">
        <v>1304</v>
      </c>
      <c r="MF19" s="79" t="s">
        <v>1304</v>
      </c>
      <c r="MG19" s="79" t="s">
        <v>1304</v>
      </c>
      <c r="MH19" s="79">
        <v>0</v>
      </c>
      <c r="MI19" s="79">
        <v>0</v>
      </c>
      <c r="MJ19">
        <v>95</v>
      </c>
      <c r="MK19" s="79">
        <v>0</v>
      </c>
      <c r="ML19" s="79">
        <v>0</v>
      </c>
      <c r="MM19" s="79">
        <v>0</v>
      </c>
      <c r="MN19" s="79">
        <v>0</v>
      </c>
      <c r="MO19" s="79">
        <v>0</v>
      </c>
      <c r="MP19" s="79">
        <v>0</v>
      </c>
      <c r="MQ19" s="79">
        <v>0</v>
      </c>
      <c r="MR19" s="79">
        <v>0</v>
      </c>
      <c r="MS19" s="79">
        <v>0</v>
      </c>
      <c r="MT19" s="79">
        <v>0</v>
      </c>
      <c r="MU19" s="79">
        <v>0</v>
      </c>
      <c r="MV19" s="79">
        <v>0</v>
      </c>
      <c r="MW19" s="79">
        <v>0</v>
      </c>
      <c r="MX19" s="79">
        <v>0</v>
      </c>
      <c r="MY19" s="79">
        <v>0</v>
      </c>
      <c r="MZ19" s="79">
        <v>0</v>
      </c>
      <c r="NA19" s="79">
        <v>0</v>
      </c>
      <c r="NB19" s="79">
        <v>0</v>
      </c>
      <c r="NC19" s="79">
        <v>0</v>
      </c>
      <c r="ND19" s="79">
        <v>0</v>
      </c>
      <c r="NE19" s="79">
        <v>0</v>
      </c>
      <c r="NF19" s="79">
        <v>0</v>
      </c>
      <c r="NG19" s="79">
        <v>0</v>
      </c>
      <c r="NH19" s="79">
        <v>0</v>
      </c>
      <c r="NI19" s="79" t="s">
        <v>3440</v>
      </c>
      <c r="NJ19" s="79" t="s">
        <v>3440</v>
      </c>
      <c r="NK19" s="79">
        <v>0</v>
      </c>
      <c r="NL19" s="79">
        <v>0</v>
      </c>
      <c r="NM19" s="79">
        <v>0</v>
      </c>
      <c r="NN19" s="79" t="s">
        <v>1304</v>
      </c>
      <c r="NO19" s="79" t="s">
        <v>1304</v>
      </c>
      <c r="NP19" s="79" t="s">
        <v>1304</v>
      </c>
      <c r="NQ19" s="79" t="s">
        <v>1304</v>
      </c>
      <c r="NR19" s="79" t="s">
        <v>1304</v>
      </c>
      <c r="NS19" s="79" t="s">
        <v>1304</v>
      </c>
      <c r="NT19" s="79" t="s">
        <v>1304</v>
      </c>
      <c r="NU19" s="79">
        <v>0</v>
      </c>
      <c r="NV19" s="79">
        <v>0</v>
      </c>
      <c r="NW19" s="79">
        <v>0</v>
      </c>
      <c r="NX19" s="79">
        <v>0</v>
      </c>
      <c r="NY19" s="79">
        <v>0</v>
      </c>
      <c r="NZ19" s="79">
        <v>0</v>
      </c>
      <c r="OA19" s="79">
        <v>0</v>
      </c>
      <c r="OB19" s="79">
        <v>0</v>
      </c>
      <c r="OC19" s="79">
        <v>0</v>
      </c>
      <c r="OD19" s="79">
        <v>0</v>
      </c>
      <c r="OE19" s="79">
        <v>0</v>
      </c>
      <c r="OF19" s="79">
        <v>0</v>
      </c>
      <c r="OG19" s="79">
        <v>0</v>
      </c>
      <c r="OH19" s="79">
        <v>0</v>
      </c>
      <c r="OI19" s="79">
        <v>0</v>
      </c>
      <c r="OJ19" s="79">
        <v>0</v>
      </c>
      <c r="OK19" s="79">
        <v>0</v>
      </c>
      <c r="OL19" s="79">
        <v>0</v>
      </c>
      <c r="OM19" s="79">
        <v>0</v>
      </c>
      <c r="ON19" s="79">
        <v>0</v>
      </c>
      <c r="OO19" s="79">
        <v>0</v>
      </c>
      <c r="OP19" s="79">
        <v>0</v>
      </c>
      <c r="OQ19" s="79">
        <v>0</v>
      </c>
      <c r="OR19" s="79">
        <v>0</v>
      </c>
      <c r="OS19" s="79"/>
      <c r="OT19" s="91"/>
      <c r="OU19" s="79" t="s">
        <v>3623</v>
      </c>
      <c r="OV19" s="79">
        <v>40</v>
      </c>
      <c r="OW19" s="79">
        <v>0</v>
      </c>
      <c r="OX19" s="79">
        <v>0</v>
      </c>
      <c r="OY19" s="79">
        <v>0</v>
      </c>
      <c r="OZ19" s="79">
        <v>0</v>
      </c>
      <c r="PA19" s="79">
        <v>0</v>
      </c>
      <c r="PB19" s="79">
        <v>0</v>
      </c>
      <c r="PC19" s="79">
        <v>0</v>
      </c>
      <c r="PD19" s="79">
        <v>0</v>
      </c>
      <c r="PE19" s="79">
        <v>0</v>
      </c>
      <c r="PF19" s="79">
        <v>0</v>
      </c>
      <c r="PG19" s="79">
        <v>0</v>
      </c>
      <c r="PH19" s="79">
        <v>0</v>
      </c>
      <c r="PI19" s="79">
        <v>0</v>
      </c>
      <c r="PJ19" s="79">
        <v>0</v>
      </c>
      <c r="PK19" s="79">
        <v>0</v>
      </c>
      <c r="PL19" s="79">
        <v>0</v>
      </c>
      <c r="PM19" s="79">
        <v>0</v>
      </c>
      <c r="PN19" s="79">
        <v>0</v>
      </c>
      <c r="PO19" s="79">
        <v>0</v>
      </c>
      <c r="PP19" s="79">
        <v>0</v>
      </c>
      <c r="PQ19" s="79">
        <v>0</v>
      </c>
      <c r="PR19" s="79">
        <v>0</v>
      </c>
      <c r="PS19" s="79">
        <v>0</v>
      </c>
      <c r="PT19" s="79">
        <v>0</v>
      </c>
      <c r="PU19" s="79">
        <v>0</v>
      </c>
      <c r="PV19" s="79">
        <v>0</v>
      </c>
      <c r="PW19" s="93">
        <v>0</v>
      </c>
      <c r="PX19" s="93">
        <v>0</v>
      </c>
      <c r="PY19" s="79" t="s">
        <v>3443</v>
      </c>
    </row>
    <row r="20" spans="1:441" ht="15.75" customHeight="1" x14ac:dyDescent="0.3">
      <c r="A20" s="79" t="s">
        <v>3637</v>
      </c>
      <c r="B20" s="79">
        <v>7868</v>
      </c>
      <c r="C20" s="79" t="s">
        <v>3638</v>
      </c>
      <c r="D20" s="89">
        <v>2020110010191</v>
      </c>
      <c r="E20" s="79" t="s">
        <v>3412</v>
      </c>
      <c r="F20" s="79" t="s">
        <v>3413</v>
      </c>
      <c r="G20" s="79" t="s">
        <v>3414</v>
      </c>
      <c r="H20" s="79" t="s">
        <v>3527</v>
      </c>
      <c r="I20" s="79" t="s">
        <v>3639</v>
      </c>
      <c r="J20" s="79" t="s">
        <v>3529</v>
      </c>
      <c r="K20" s="79" t="s">
        <v>84</v>
      </c>
      <c r="L20" s="79" t="s">
        <v>3530</v>
      </c>
      <c r="M20" s="79" t="s">
        <v>2635</v>
      </c>
      <c r="N20" s="79" t="s">
        <v>98</v>
      </c>
      <c r="O20" s="79" t="s">
        <v>3594</v>
      </c>
      <c r="P20" s="79" t="s">
        <v>3532</v>
      </c>
      <c r="Q20" s="79" t="s">
        <v>3533</v>
      </c>
      <c r="R20" s="79" t="s">
        <v>3534</v>
      </c>
      <c r="S20" s="79" t="s">
        <v>3640</v>
      </c>
      <c r="T20" s="79" t="s">
        <v>3641</v>
      </c>
      <c r="U20" s="79" t="s">
        <v>3642</v>
      </c>
      <c r="V20" s="79"/>
      <c r="W20" s="79"/>
      <c r="X20" s="79"/>
      <c r="Y20" s="79"/>
      <c r="Z20" s="79"/>
      <c r="AA20" s="79"/>
      <c r="AB20" s="79" t="s">
        <v>3643</v>
      </c>
      <c r="AC20" s="79" t="s">
        <v>3640</v>
      </c>
      <c r="AD20" s="79"/>
      <c r="AE20" s="79"/>
      <c r="AF20" s="79"/>
      <c r="AG20" s="79" t="s">
        <v>1740</v>
      </c>
      <c r="AH20" s="79" t="s">
        <v>3538</v>
      </c>
      <c r="AI20" s="79" t="s">
        <v>3644</v>
      </c>
      <c r="AJ20" s="79" t="s">
        <v>3645</v>
      </c>
      <c r="AK20" s="90">
        <v>44055</v>
      </c>
      <c r="AL20" s="79">
        <v>1</v>
      </c>
      <c r="AM20">
        <v>2024</v>
      </c>
      <c r="AN20" s="79" t="s">
        <v>3646</v>
      </c>
      <c r="AO20" s="79" t="s">
        <v>3647</v>
      </c>
      <c r="AP20" s="79">
        <v>2020</v>
      </c>
      <c r="AQ20" s="79">
        <v>2024</v>
      </c>
      <c r="AR20" s="79" t="s">
        <v>48</v>
      </c>
      <c r="AS20" s="79" t="s">
        <v>541</v>
      </c>
      <c r="AT20" s="79" t="s">
        <v>42</v>
      </c>
      <c r="AU20" s="79" t="s">
        <v>542</v>
      </c>
      <c r="AV20" s="79">
        <v>2020</v>
      </c>
      <c r="AW20" s="79">
        <v>0</v>
      </c>
      <c r="AX20" s="79" t="s">
        <v>3431</v>
      </c>
      <c r="AY20" s="92">
        <v>1</v>
      </c>
      <c r="AZ20" s="92">
        <v>0</v>
      </c>
      <c r="BA20" s="79">
        <v>0</v>
      </c>
      <c r="BB20" s="79" t="s">
        <v>3648</v>
      </c>
      <c r="BC20" s="79" t="s">
        <v>3649</v>
      </c>
      <c r="BD20" s="79" t="s">
        <v>3650</v>
      </c>
      <c r="BE20" s="79" t="s">
        <v>3651</v>
      </c>
      <c r="BF20" s="79" t="s">
        <v>3547</v>
      </c>
      <c r="BG20" s="79">
        <v>3</v>
      </c>
      <c r="BH20" s="90">
        <v>45212</v>
      </c>
      <c r="BI20" s="79" t="s">
        <v>3548</v>
      </c>
      <c r="BJ20" s="79" t="s">
        <v>3047</v>
      </c>
      <c r="BK20" s="79">
        <v>100</v>
      </c>
      <c r="BL20" s="79">
        <v>11</v>
      </c>
      <c r="BM20" s="79">
        <v>21</v>
      </c>
      <c r="BN20" s="79">
        <v>21</v>
      </c>
      <c r="BO20" s="79">
        <v>32</v>
      </c>
      <c r="BP20" s="79">
        <v>15</v>
      </c>
      <c r="BQ20" s="79">
        <v>5067046781</v>
      </c>
      <c r="BR20" s="79">
        <v>1221131137</v>
      </c>
      <c r="BS20" s="79">
        <v>1217501300</v>
      </c>
      <c r="BT20" s="79">
        <v>964637607</v>
      </c>
      <c r="BU20" s="79">
        <v>770616737</v>
      </c>
      <c r="BV20" s="79">
        <v>893160000</v>
      </c>
      <c r="BW20" s="79">
        <v>11</v>
      </c>
      <c r="BX20" s="79">
        <v>21</v>
      </c>
      <c r="BY20" s="79">
        <v>21</v>
      </c>
      <c r="BZ20" s="79">
        <v>22</v>
      </c>
      <c r="CA20" s="79">
        <v>15</v>
      </c>
      <c r="CB20" s="79">
        <v>21</v>
      </c>
      <c r="CC20" s="79">
        <v>21</v>
      </c>
      <c r="CD20" s="79">
        <v>32</v>
      </c>
      <c r="CE20">
        <v>15</v>
      </c>
      <c r="CF20" s="79">
        <v>1220046913</v>
      </c>
      <c r="CG20" s="79">
        <v>1120421978</v>
      </c>
      <c r="CH20" s="79">
        <v>1216972592</v>
      </c>
      <c r="CI20" s="79">
        <v>1121841091</v>
      </c>
      <c r="CJ20" s="79">
        <v>964637606</v>
      </c>
      <c r="CK20" s="79">
        <v>951668301</v>
      </c>
      <c r="CL20" s="79">
        <v>770317384</v>
      </c>
      <c r="CM20" s="79">
        <v>538048151</v>
      </c>
      <c r="CN20" s="79">
        <v>11</v>
      </c>
      <c r="CO20" s="79">
        <v>21</v>
      </c>
      <c r="CP20" s="79">
        <v>21</v>
      </c>
      <c r="CQ20" s="79">
        <v>32</v>
      </c>
      <c r="CR20">
        <v>85</v>
      </c>
      <c r="CS20" s="79" t="s">
        <v>48</v>
      </c>
      <c r="CT20" s="79">
        <v>0</v>
      </c>
      <c r="CU20" s="79">
        <v>1.6666666666666667</v>
      </c>
      <c r="CV20" s="79">
        <v>6.666666666666667</v>
      </c>
      <c r="CW20" s="79">
        <v>0</v>
      </c>
      <c r="CX20" s="79">
        <v>6.6666666666666652</v>
      </c>
      <c r="CY20" s="79">
        <v>0</v>
      </c>
      <c r="CZ20" s="79">
        <v>0</v>
      </c>
      <c r="DA20" s="79">
        <v>0</v>
      </c>
      <c r="DB20" s="79">
        <v>0</v>
      </c>
      <c r="DC20" s="79">
        <v>0</v>
      </c>
      <c r="DD20" s="79">
        <v>0</v>
      </c>
      <c r="DE20" s="79">
        <v>0</v>
      </c>
      <c r="DF20">
        <v>15</v>
      </c>
      <c r="DG20">
        <v>15</v>
      </c>
      <c r="DH20">
        <v>15</v>
      </c>
      <c r="DI20">
        <v>15</v>
      </c>
      <c r="DJ20" s="79">
        <v>0</v>
      </c>
      <c r="DK20" s="79">
        <v>33.333333333333336</v>
      </c>
      <c r="DL20" s="79">
        <v>133.33333333333334</v>
      </c>
      <c r="DM20" s="79">
        <v>0</v>
      </c>
      <c r="DN20" s="79">
        <v>133.33333333333331</v>
      </c>
      <c r="DO20" s="79">
        <v>0</v>
      </c>
      <c r="DP20" s="79">
        <v>0</v>
      </c>
      <c r="DQ20" s="79">
        <v>0</v>
      </c>
      <c r="DR20" s="79">
        <v>0</v>
      </c>
      <c r="DS20" s="79">
        <v>0</v>
      </c>
      <c r="DT20" s="79">
        <v>0</v>
      </c>
      <c r="DU20" s="79">
        <v>0</v>
      </c>
      <c r="DV20" s="79">
        <v>300</v>
      </c>
      <c r="DW20" s="79">
        <v>0</v>
      </c>
      <c r="DX20" s="79">
        <v>0</v>
      </c>
      <c r="DY20" s="79">
        <v>0</v>
      </c>
      <c r="DZ20" s="79">
        <v>0</v>
      </c>
      <c r="EA20" s="79">
        <v>0</v>
      </c>
      <c r="EB20" s="79">
        <v>0</v>
      </c>
      <c r="EC20" s="79">
        <v>0</v>
      </c>
      <c r="ED20" s="79">
        <v>0</v>
      </c>
      <c r="EE20" s="79">
        <v>0</v>
      </c>
      <c r="EF20" s="79">
        <v>0</v>
      </c>
      <c r="EG20" s="79">
        <v>0</v>
      </c>
      <c r="EH20" s="79">
        <v>0</v>
      </c>
      <c r="EI20" s="79">
        <v>0</v>
      </c>
      <c r="EJ20" s="79">
        <v>0</v>
      </c>
      <c r="EK20" s="79">
        <v>0</v>
      </c>
      <c r="EL20" s="79" t="s">
        <v>3652</v>
      </c>
      <c r="EM20" s="79" t="s">
        <v>3653</v>
      </c>
      <c r="EN20" s="79" t="s">
        <v>1304</v>
      </c>
      <c r="EO20" s="79" t="s">
        <v>3654</v>
      </c>
      <c r="EP20" s="79">
        <v>0</v>
      </c>
      <c r="EQ20" s="79">
        <v>0</v>
      </c>
      <c r="ER20" s="79">
        <v>0</v>
      </c>
      <c r="ES20" s="79">
        <v>0</v>
      </c>
      <c r="ET20" s="79">
        <v>0</v>
      </c>
      <c r="EU20" s="79">
        <v>0</v>
      </c>
      <c r="EV20" s="79">
        <v>0</v>
      </c>
      <c r="EW20" s="79">
        <v>0</v>
      </c>
      <c r="EX20" s="79">
        <v>0</v>
      </c>
      <c r="EY20" s="79">
        <v>0</v>
      </c>
      <c r="EZ20" s="79">
        <v>0</v>
      </c>
      <c r="FA20" s="79">
        <v>0</v>
      </c>
      <c r="FB20" s="79">
        <v>0</v>
      </c>
      <c r="FC20" s="79">
        <v>0</v>
      </c>
      <c r="FD20" s="79">
        <v>0</v>
      </c>
      <c r="FE20" s="79">
        <v>0</v>
      </c>
      <c r="FF20" s="79">
        <v>0</v>
      </c>
      <c r="FG20" s="79">
        <v>0</v>
      </c>
      <c r="FH20" s="79">
        <v>0</v>
      </c>
      <c r="FI20" s="79">
        <v>893160000</v>
      </c>
      <c r="FJ20" s="79">
        <v>893160000</v>
      </c>
      <c r="FK20" s="79">
        <v>893160000</v>
      </c>
      <c r="FL20" s="79">
        <v>893160000</v>
      </c>
      <c r="FM20" s="79">
        <v>893160000</v>
      </c>
      <c r="FN20" s="79">
        <v>0</v>
      </c>
      <c r="FO20" s="79">
        <v>0</v>
      </c>
      <c r="FP20" s="79">
        <v>0</v>
      </c>
      <c r="FQ20" s="79">
        <v>0</v>
      </c>
      <c r="FR20" s="79">
        <v>0</v>
      </c>
      <c r="FS20" s="79">
        <v>0</v>
      </c>
      <c r="FT20" s="79">
        <v>0</v>
      </c>
      <c r="FU20" s="79">
        <v>893160000</v>
      </c>
      <c r="FV20" s="79">
        <v>893160000</v>
      </c>
      <c r="FW20" s="79">
        <v>893160000</v>
      </c>
      <c r="FX20" s="79">
        <v>893160000</v>
      </c>
      <c r="FY20" s="79">
        <v>893160000</v>
      </c>
      <c r="FZ20" s="79">
        <v>893160000</v>
      </c>
      <c r="GA20" s="79">
        <v>0</v>
      </c>
      <c r="GB20" s="79">
        <v>0</v>
      </c>
      <c r="GC20" s="79">
        <v>0</v>
      </c>
      <c r="GD20" s="79">
        <v>0</v>
      </c>
      <c r="GE20" s="79">
        <v>0</v>
      </c>
      <c r="GF20" s="79">
        <v>0</v>
      </c>
      <c r="GG20" s="79">
        <v>0</v>
      </c>
      <c r="GH20" s="79">
        <v>893160000</v>
      </c>
      <c r="GI20" s="79">
        <v>0</v>
      </c>
      <c r="GJ20" s="79">
        <v>0</v>
      </c>
      <c r="GK20" s="79">
        <v>0</v>
      </c>
      <c r="GL20" s="79">
        <v>0</v>
      </c>
      <c r="GM20" s="79">
        <v>0</v>
      </c>
      <c r="GN20" s="79">
        <v>0</v>
      </c>
      <c r="GO20" s="79">
        <v>0</v>
      </c>
      <c r="GP20" s="79">
        <v>0</v>
      </c>
      <c r="GQ20" s="79">
        <v>0</v>
      </c>
      <c r="GR20" s="79">
        <v>0</v>
      </c>
      <c r="GS20" s="79">
        <v>0</v>
      </c>
      <c r="GT20" s="79">
        <v>0</v>
      </c>
      <c r="GU20" s="79">
        <v>0</v>
      </c>
      <c r="GV20" s="79">
        <v>0</v>
      </c>
      <c r="GW20" s="79">
        <v>0</v>
      </c>
      <c r="GX20" s="79">
        <v>0</v>
      </c>
      <c r="GY20" s="79">
        <v>0</v>
      </c>
      <c r="GZ20" s="79">
        <v>0</v>
      </c>
      <c r="HA20" s="79">
        <v>0</v>
      </c>
      <c r="HB20" s="79">
        <v>0</v>
      </c>
      <c r="HC20" s="79">
        <v>0</v>
      </c>
      <c r="HD20" s="79">
        <v>0</v>
      </c>
      <c r="HE20" s="79">
        <v>0</v>
      </c>
      <c r="HF20" s="79">
        <v>0</v>
      </c>
      <c r="HG20" s="79">
        <v>0</v>
      </c>
      <c r="HH20" s="79">
        <v>0</v>
      </c>
      <c r="HI20" s="79">
        <v>0</v>
      </c>
      <c r="HJ20" s="79">
        <v>0</v>
      </c>
      <c r="HK20" s="79">
        <v>0</v>
      </c>
      <c r="HL20" s="79">
        <v>0</v>
      </c>
      <c r="HM20" s="79">
        <v>0</v>
      </c>
      <c r="HN20" s="79">
        <v>0</v>
      </c>
      <c r="HO20" s="79">
        <v>0</v>
      </c>
      <c r="HP20" s="79">
        <v>0</v>
      </c>
      <c r="HQ20" s="79">
        <v>0</v>
      </c>
      <c r="HR20" s="79">
        <v>0</v>
      </c>
      <c r="HS20" s="79">
        <v>0</v>
      </c>
      <c r="HT20" s="79">
        <v>0</v>
      </c>
      <c r="HU20" s="79">
        <v>0</v>
      </c>
      <c r="HV20" s="79">
        <v>0</v>
      </c>
      <c r="HW20" s="79">
        <v>0</v>
      </c>
      <c r="HX20" s="79">
        <v>0</v>
      </c>
      <c r="HY20" s="79">
        <v>0</v>
      </c>
      <c r="HZ20" s="79">
        <v>0</v>
      </c>
      <c r="IA20" s="79">
        <v>0</v>
      </c>
      <c r="IB20" s="79">
        <v>0</v>
      </c>
      <c r="IC20" s="79">
        <v>0</v>
      </c>
      <c r="ID20" s="79">
        <v>0</v>
      </c>
      <c r="IE20" s="79">
        <v>0</v>
      </c>
      <c r="IF20" s="79">
        <v>0</v>
      </c>
      <c r="IG20" s="79">
        <v>0</v>
      </c>
      <c r="IH20" s="79">
        <v>0</v>
      </c>
      <c r="II20" s="79" t="s">
        <v>1304</v>
      </c>
      <c r="IJ20" s="79" t="s">
        <v>1304</v>
      </c>
      <c r="IK20" s="79" t="s">
        <v>1304</v>
      </c>
      <c r="IL20" s="79" t="s">
        <v>1304</v>
      </c>
      <c r="IM20" s="79" t="s">
        <v>1304</v>
      </c>
      <c r="IN20" s="79" t="s">
        <v>1304</v>
      </c>
      <c r="IO20" s="79" t="s">
        <v>1304</v>
      </c>
      <c r="IP20" s="79" t="s">
        <v>1304</v>
      </c>
      <c r="IQ20" s="79" t="s">
        <v>1304</v>
      </c>
      <c r="IR20" s="79" t="s">
        <v>1304</v>
      </c>
      <c r="IS20" s="79" t="s">
        <v>1304</v>
      </c>
      <c r="IT20" s="79" t="s">
        <v>1304</v>
      </c>
      <c r="IU20" s="79" t="s">
        <v>1304</v>
      </c>
      <c r="IV20" s="79" t="s">
        <v>1304</v>
      </c>
      <c r="IW20" s="79" t="s">
        <v>1304</v>
      </c>
      <c r="IX20" s="79">
        <v>0</v>
      </c>
      <c r="IY20" s="79">
        <v>0</v>
      </c>
      <c r="IZ20" s="79">
        <v>0</v>
      </c>
      <c r="JA20" s="79">
        <v>0</v>
      </c>
      <c r="JB20" s="79">
        <v>0</v>
      </c>
      <c r="JC20" s="79">
        <v>0</v>
      </c>
      <c r="JD20" s="79">
        <v>0</v>
      </c>
      <c r="JE20" s="79">
        <v>0</v>
      </c>
      <c r="JF20" s="79">
        <v>0</v>
      </c>
      <c r="JG20" s="79">
        <v>0</v>
      </c>
      <c r="JH20" s="79">
        <v>0</v>
      </c>
      <c r="JI20" s="79">
        <v>0</v>
      </c>
      <c r="JJ20" s="93">
        <v>0</v>
      </c>
      <c r="JK20" s="93">
        <v>0</v>
      </c>
      <c r="JL20" s="93">
        <v>0</v>
      </c>
      <c r="JM20" s="93">
        <v>0</v>
      </c>
      <c r="JN20" s="93">
        <v>0</v>
      </c>
      <c r="JO20" s="93">
        <v>0</v>
      </c>
      <c r="JP20" s="93">
        <v>0</v>
      </c>
      <c r="JQ20" s="93">
        <v>0</v>
      </c>
      <c r="JR20" s="93">
        <v>0</v>
      </c>
      <c r="JS20" s="93">
        <v>0</v>
      </c>
      <c r="JT20" s="93">
        <v>0</v>
      </c>
      <c r="JU20" s="93">
        <v>0</v>
      </c>
      <c r="JV20" s="93">
        <v>0</v>
      </c>
      <c r="JW20" s="79">
        <v>0</v>
      </c>
      <c r="JX20" s="79">
        <v>0</v>
      </c>
      <c r="JY20" s="79">
        <v>0</v>
      </c>
      <c r="JZ20" s="79">
        <v>0</v>
      </c>
      <c r="KA20" s="79">
        <v>0</v>
      </c>
      <c r="KB20" s="79">
        <v>0</v>
      </c>
      <c r="KC20" s="79">
        <v>0</v>
      </c>
      <c r="KD20" s="79">
        <v>0</v>
      </c>
      <c r="KE20" s="79">
        <v>0</v>
      </c>
      <c r="KF20" s="79">
        <v>0</v>
      </c>
      <c r="KG20" s="79">
        <v>0</v>
      </c>
      <c r="KH20" s="79">
        <v>0</v>
      </c>
      <c r="KI20" s="79">
        <v>0</v>
      </c>
      <c r="KJ20" s="79" t="s">
        <v>3440</v>
      </c>
      <c r="KK20" s="79">
        <v>0</v>
      </c>
      <c r="KL20" s="79">
        <v>0</v>
      </c>
      <c r="KM20" s="79" t="s">
        <v>1304</v>
      </c>
      <c r="KN20" s="79">
        <v>0</v>
      </c>
      <c r="KO20" s="79" t="s">
        <v>1304</v>
      </c>
      <c r="KP20" s="79" t="s">
        <v>1304</v>
      </c>
      <c r="KQ20" s="79" t="s">
        <v>1304</v>
      </c>
      <c r="KR20" s="79" t="s">
        <v>1304</v>
      </c>
      <c r="KS20" s="79" t="s">
        <v>1304</v>
      </c>
      <c r="KT20" s="79" t="s">
        <v>1304</v>
      </c>
      <c r="KU20" s="79" t="s">
        <v>1304</v>
      </c>
      <c r="KV20" s="79" t="s">
        <v>3440</v>
      </c>
      <c r="KW20" s="79">
        <v>0</v>
      </c>
      <c r="KX20" s="79">
        <v>0</v>
      </c>
      <c r="KY20" s="79">
        <v>0</v>
      </c>
      <c r="KZ20" s="79">
        <v>0</v>
      </c>
      <c r="LA20" s="79" t="s">
        <v>1304</v>
      </c>
      <c r="LB20" s="79" t="s">
        <v>1304</v>
      </c>
      <c r="LC20" s="79" t="s">
        <v>1304</v>
      </c>
      <c r="LD20" s="79" t="s">
        <v>1304</v>
      </c>
      <c r="LE20" s="79" t="s">
        <v>1304</v>
      </c>
      <c r="LF20" s="79" t="s">
        <v>1304</v>
      </c>
      <c r="LG20" s="79" t="s">
        <v>1304</v>
      </c>
      <c r="LH20" s="93">
        <v>0</v>
      </c>
      <c r="LI20" s="93" t="s">
        <v>3571</v>
      </c>
      <c r="LJ20" s="93" t="s">
        <v>3639</v>
      </c>
      <c r="LK20" s="93">
        <v>0</v>
      </c>
      <c r="LL20" s="93">
        <v>0</v>
      </c>
      <c r="LM20" s="93">
        <v>0</v>
      </c>
      <c r="LN20" s="93">
        <v>0</v>
      </c>
      <c r="LO20" s="93">
        <v>0</v>
      </c>
      <c r="LP20" s="93">
        <v>0</v>
      </c>
      <c r="LQ20" s="93">
        <v>7927525000</v>
      </c>
      <c r="LR20" s="93">
        <v>0</v>
      </c>
      <c r="LS20" s="93">
        <v>0</v>
      </c>
      <c r="LT20" s="93">
        <v>0</v>
      </c>
      <c r="LU20" s="93">
        <v>0</v>
      </c>
      <c r="LV20" s="79" t="s">
        <v>3440</v>
      </c>
      <c r="LW20" s="79">
        <v>0</v>
      </c>
      <c r="LX20" s="79">
        <v>0</v>
      </c>
      <c r="LY20" s="79">
        <v>0</v>
      </c>
      <c r="LZ20" s="79">
        <v>0</v>
      </c>
      <c r="MA20" s="79" t="s">
        <v>1304</v>
      </c>
      <c r="MB20" s="79" t="s">
        <v>1304</v>
      </c>
      <c r="MC20" s="79" t="s">
        <v>1304</v>
      </c>
      <c r="MD20" s="79" t="s">
        <v>1304</v>
      </c>
      <c r="ME20" s="79" t="s">
        <v>1304</v>
      </c>
      <c r="MF20" s="79" t="s">
        <v>1304</v>
      </c>
      <c r="MG20" s="79" t="s">
        <v>1304</v>
      </c>
      <c r="MH20" s="79">
        <v>0</v>
      </c>
      <c r="MI20" s="79">
        <v>0</v>
      </c>
      <c r="MJ20">
        <v>0</v>
      </c>
      <c r="MK20" s="79">
        <v>0</v>
      </c>
      <c r="ML20" s="79">
        <v>0</v>
      </c>
      <c r="MM20" s="79">
        <v>0</v>
      </c>
      <c r="MN20" s="79">
        <v>0</v>
      </c>
      <c r="MO20" s="79">
        <v>0</v>
      </c>
      <c r="MP20" s="79">
        <v>0</v>
      </c>
      <c r="MQ20" s="79">
        <v>0</v>
      </c>
      <c r="MR20" s="79">
        <v>0</v>
      </c>
      <c r="MS20" s="79">
        <v>0</v>
      </c>
      <c r="MT20" s="79">
        <v>0</v>
      </c>
      <c r="MU20" s="79">
        <v>0</v>
      </c>
      <c r="MV20" s="79">
        <v>0</v>
      </c>
      <c r="MW20" s="79">
        <v>0</v>
      </c>
      <c r="MX20" s="79">
        <v>0</v>
      </c>
      <c r="MY20" s="79">
        <v>0</v>
      </c>
      <c r="MZ20" s="79">
        <v>0</v>
      </c>
      <c r="NA20" s="79">
        <v>0</v>
      </c>
      <c r="NB20" s="79">
        <v>0</v>
      </c>
      <c r="NC20" s="79">
        <v>0</v>
      </c>
      <c r="ND20" s="79">
        <v>0</v>
      </c>
      <c r="NE20" s="79">
        <v>0</v>
      </c>
      <c r="NF20" s="79">
        <v>0</v>
      </c>
      <c r="NG20" s="79">
        <v>0</v>
      </c>
      <c r="NH20" s="79">
        <v>0</v>
      </c>
      <c r="NI20" s="79" t="s">
        <v>3440</v>
      </c>
      <c r="NJ20" s="79">
        <v>0</v>
      </c>
      <c r="NK20" s="79">
        <v>0</v>
      </c>
      <c r="NL20" s="79">
        <v>0</v>
      </c>
      <c r="NM20" s="79">
        <v>0</v>
      </c>
      <c r="NN20" s="79" t="s">
        <v>1304</v>
      </c>
      <c r="NO20" s="79" t="s">
        <v>1304</v>
      </c>
      <c r="NP20" s="79" t="s">
        <v>1304</v>
      </c>
      <c r="NQ20" s="79" t="s">
        <v>1304</v>
      </c>
      <c r="NR20" s="79" t="s">
        <v>1304</v>
      </c>
      <c r="NS20" s="79" t="s">
        <v>1304</v>
      </c>
      <c r="NT20" s="79" t="s">
        <v>1304</v>
      </c>
      <c r="NU20" s="79">
        <v>0</v>
      </c>
      <c r="NV20" s="79">
        <v>0</v>
      </c>
      <c r="NW20" s="79">
        <v>0</v>
      </c>
      <c r="NX20" s="79">
        <v>0</v>
      </c>
      <c r="NY20" s="79">
        <v>0</v>
      </c>
      <c r="NZ20" s="79">
        <v>0</v>
      </c>
      <c r="OA20" s="79">
        <v>0</v>
      </c>
      <c r="OB20" s="79">
        <v>0</v>
      </c>
      <c r="OC20" s="79">
        <v>0</v>
      </c>
      <c r="OD20" s="79">
        <v>0</v>
      </c>
      <c r="OE20" s="79">
        <v>0</v>
      </c>
      <c r="OF20" s="79">
        <v>0</v>
      </c>
      <c r="OG20" s="79">
        <v>0</v>
      </c>
      <c r="OH20" s="79">
        <v>0</v>
      </c>
      <c r="OI20" s="79">
        <v>0</v>
      </c>
      <c r="OJ20" s="79">
        <v>0</v>
      </c>
      <c r="OK20" s="79">
        <v>0</v>
      </c>
      <c r="OL20" s="79">
        <v>0</v>
      </c>
      <c r="OM20" s="79">
        <v>0</v>
      </c>
      <c r="ON20" s="79">
        <v>0</v>
      </c>
      <c r="OO20" s="79">
        <v>0</v>
      </c>
      <c r="OP20" s="79">
        <v>0</v>
      </c>
      <c r="OQ20" s="79">
        <v>0</v>
      </c>
      <c r="OR20" s="79">
        <v>0</v>
      </c>
      <c r="OS20" s="79"/>
      <c r="OT20" s="91"/>
      <c r="OU20" s="79" t="s">
        <v>3637</v>
      </c>
      <c r="OV20" s="79">
        <v>15</v>
      </c>
      <c r="OW20" s="79">
        <v>0</v>
      </c>
      <c r="OX20" s="79">
        <v>0</v>
      </c>
      <c r="OY20" s="79">
        <v>0</v>
      </c>
      <c r="OZ20" s="79">
        <v>0</v>
      </c>
      <c r="PA20" s="79">
        <v>0</v>
      </c>
      <c r="PB20" s="79">
        <v>0</v>
      </c>
      <c r="PC20" s="79">
        <v>0</v>
      </c>
      <c r="PD20" s="79">
        <v>0</v>
      </c>
      <c r="PE20" s="79">
        <v>0</v>
      </c>
      <c r="PF20" s="79">
        <v>0</v>
      </c>
      <c r="PG20" s="79">
        <v>0</v>
      </c>
      <c r="PH20" s="79">
        <v>0</v>
      </c>
      <c r="PI20" s="79">
        <v>0</v>
      </c>
      <c r="PJ20" s="79">
        <v>0</v>
      </c>
      <c r="PK20" s="79">
        <v>0</v>
      </c>
      <c r="PL20" s="79">
        <v>0</v>
      </c>
      <c r="PM20" s="79">
        <v>0</v>
      </c>
      <c r="PN20" s="79">
        <v>0</v>
      </c>
      <c r="PO20" s="79">
        <v>0</v>
      </c>
      <c r="PP20" s="79">
        <v>0</v>
      </c>
      <c r="PQ20" s="79">
        <v>0</v>
      </c>
      <c r="PR20" s="79">
        <v>0</v>
      </c>
      <c r="PS20" s="79">
        <v>0</v>
      </c>
      <c r="PT20" s="79">
        <v>0</v>
      </c>
      <c r="PU20" s="79">
        <v>0</v>
      </c>
      <c r="PV20" s="79">
        <v>0</v>
      </c>
      <c r="PW20" s="93">
        <v>0</v>
      </c>
      <c r="PX20" s="93">
        <v>0</v>
      </c>
      <c r="PY20" s="79" t="s">
        <v>3443</v>
      </c>
    </row>
    <row r="21" spans="1:441" ht="15.75" customHeight="1" x14ac:dyDescent="0.3">
      <c r="A21" s="79" t="s">
        <v>3655</v>
      </c>
      <c r="B21" s="79">
        <v>7868</v>
      </c>
      <c r="C21" s="79" t="s">
        <v>3656</v>
      </c>
      <c r="D21" s="89">
        <v>2020110010191</v>
      </c>
      <c r="E21" s="79" t="s">
        <v>3412</v>
      </c>
      <c r="F21" s="79" t="s">
        <v>3413</v>
      </c>
      <c r="G21" s="79" t="s">
        <v>3414</v>
      </c>
      <c r="H21" s="79" t="s">
        <v>3527</v>
      </c>
      <c r="I21" s="79" t="s">
        <v>3639</v>
      </c>
      <c r="J21" s="79" t="s">
        <v>3529</v>
      </c>
      <c r="K21" s="79" t="s">
        <v>84</v>
      </c>
      <c r="L21" s="79" t="s">
        <v>3530</v>
      </c>
      <c r="M21" s="79" t="s">
        <v>2635</v>
      </c>
      <c r="N21" s="79" t="s">
        <v>84</v>
      </c>
      <c r="O21" s="79" t="s">
        <v>3530</v>
      </c>
      <c r="P21" s="79" t="s">
        <v>2635</v>
      </c>
      <c r="Q21" s="79" t="s">
        <v>3657</v>
      </c>
      <c r="R21" s="79" t="s">
        <v>3534</v>
      </c>
      <c r="S21" s="79" t="s">
        <v>3658</v>
      </c>
      <c r="T21" s="79" t="s">
        <v>3659</v>
      </c>
      <c r="U21" s="79"/>
      <c r="V21" s="79"/>
      <c r="W21" s="79"/>
      <c r="X21" s="79"/>
      <c r="Y21" s="79"/>
      <c r="Z21" s="79"/>
      <c r="AA21" s="79"/>
      <c r="AB21" s="79"/>
      <c r="AC21" s="79" t="s">
        <v>3658</v>
      </c>
      <c r="AD21" s="79"/>
      <c r="AE21" s="79"/>
      <c r="AF21" s="79"/>
      <c r="AG21" s="79" t="s">
        <v>1740</v>
      </c>
      <c r="AH21" s="79" t="s">
        <v>3538</v>
      </c>
      <c r="AI21" s="79" t="s">
        <v>3660</v>
      </c>
      <c r="AJ21" s="79">
        <v>0</v>
      </c>
      <c r="AK21" s="90">
        <v>44055</v>
      </c>
      <c r="AL21" s="79">
        <v>1</v>
      </c>
      <c r="AM21">
        <v>2024</v>
      </c>
      <c r="AN21" s="79" t="s">
        <v>3661</v>
      </c>
      <c r="AO21" s="79" t="s">
        <v>3662</v>
      </c>
      <c r="AP21" s="79">
        <v>2020</v>
      </c>
      <c r="AQ21" s="79">
        <v>2024</v>
      </c>
      <c r="AR21" s="79" t="s">
        <v>48</v>
      </c>
      <c r="AS21" s="79" t="s">
        <v>3601</v>
      </c>
      <c r="AT21" s="79" t="s">
        <v>42</v>
      </c>
      <c r="AU21" s="79" t="s">
        <v>542</v>
      </c>
      <c r="AV21" s="79">
        <v>2020</v>
      </c>
      <c r="AW21" s="79" t="s">
        <v>3431</v>
      </c>
      <c r="AX21" s="79" t="s">
        <v>3431</v>
      </c>
      <c r="AY21" s="92">
        <v>1</v>
      </c>
      <c r="AZ21" s="92">
        <v>0</v>
      </c>
      <c r="BA21" s="79">
        <v>0</v>
      </c>
      <c r="BB21" s="92" t="s">
        <v>3663</v>
      </c>
      <c r="BC21" s="79" t="s">
        <v>3664</v>
      </c>
      <c r="BD21" s="79" t="s">
        <v>3665</v>
      </c>
      <c r="BE21" s="79" t="s">
        <v>3666</v>
      </c>
      <c r="BF21" s="79" t="s">
        <v>3547</v>
      </c>
      <c r="BG21" s="79">
        <v>3</v>
      </c>
      <c r="BH21" s="90">
        <v>45212</v>
      </c>
      <c r="BI21" s="79" t="s">
        <v>3548</v>
      </c>
      <c r="BJ21" s="79" t="s">
        <v>3047</v>
      </c>
      <c r="BK21" s="79">
        <v>100</v>
      </c>
      <c r="BL21" s="79">
        <v>5</v>
      </c>
      <c r="BM21" s="79">
        <v>28</v>
      </c>
      <c r="BN21" s="79">
        <v>28</v>
      </c>
      <c r="BO21" s="79">
        <v>28</v>
      </c>
      <c r="BP21" s="79">
        <v>11</v>
      </c>
      <c r="BQ21" s="79">
        <v>14310178110</v>
      </c>
      <c r="BR21" s="79">
        <v>992500650</v>
      </c>
      <c r="BS21" s="79">
        <v>2978107803</v>
      </c>
      <c r="BT21" s="79">
        <v>4011243520</v>
      </c>
      <c r="BU21" s="79">
        <v>3175521137</v>
      </c>
      <c r="BV21" s="79">
        <v>3152805000</v>
      </c>
      <c r="BW21" s="79">
        <v>5</v>
      </c>
      <c r="BX21" s="79">
        <v>28</v>
      </c>
      <c r="BY21" s="79">
        <v>28</v>
      </c>
      <c r="BZ21" s="79">
        <v>28</v>
      </c>
      <c r="CA21" s="79">
        <v>11</v>
      </c>
      <c r="CB21" s="79">
        <v>28</v>
      </c>
      <c r="CC21" s="79">
        <v>28.000000000000011</v>
      </c>
      <c r="CD21" s="79">
        <v>28</v>
      </c>
      <c r="CE21">
        <v>11</v>
      </c>
      <c r="CF21" s="79">
        <v>991962436</v>
      </c>
      <c r="CG21" s="79">
        <v>922337940</v>
      </c>
      <c r="CH21" s="79">
        <v>2866328865</v>
      </c>
      <c r="CI21" s="79">
        <v>2406318673</v>
      </c>
      <c r="CJ21" s="79">
        <v>4011222494</v>
      </c>
      <c r="CK21" s="79">
        <v>3649118384</v>
      </c>
      <c r="CL21" s="79">
        <v>3082324377</v>
      </c>
      <c r="CM21" s="79">
        <v>1849656680</v>
      </c>
      <c r="CN21" s="79">
        <v>5</v>
      </c>
      <c r="CO21" s="79">
        <v>28.000000000000011</v>
      </c>
      <c r="CP21" s="79">
        <v>28.000000000000011</v>
      </c>
      <c r="CQ21" s="79">
        <v>28</v>
      </c>
      <c r="CR21">
        <v>89.000000000000028</v>
      </c>
      <c r="CS21" s="79" t="s">
        <v>48</v>
      </c>
      <c r="CT21" s="79">
        <v>0</v>
      </c>
      <c r="CU21" s="79">
        <v>0</v>
      </c>
      <c r="CV21" s="79">
        <v>5.5</v>
      </c>
      <c r="CW21" s="79">
        <v>0</v>
      </c>
      <c r="CX21" s="79">
        <v>5.5</v>
      </c>
      <c r="CY21" s="79">
        <v>0</v>
      </c>
      <c r="CZ21" s="79">
        <v>0</v>
      </c>
      <c r="DA21" s="79">
        <v>0</v>
      </c>
      <c r="DB21" s="79">
        <v>0</v>
      </c>
      <c r="DC21" s="79">
        <v>0</v>
      </c>
      <c r="DD21" s="79">
        <v>0</v>
      </c>
      <c r="DE21" s="79">
        <v>0</v>
      </c>
      <c r="DF21">
        <v>11</v>
      </c>
      <c r="DG21">
        <v>11</v>
      </c>
      <c r="DH21">
        <v>11</v>
      </c>
      <c r="DI21">
        <v>11</v>
      </c>
      <c r="DJ21" s="79">
        <v>0</v>
      </c>
      <c r="DK21" s="79">
        <v>0</v>
      </c>
      <c r="DL21" s="79">
        <v>50</v>
      </c>
      <c r="DM21" s="79">
        <v>0</v>
      </c>
      <c r="DN21" s="79">
        <v>50</v>
      </c>
      <c r="DO21" s="79">
        <v>0</v>
      </c>
      <c r="DP21" s="79">
        <v>0</v>
      </c>
      <c r="DQ21" s="79">
        <v>0</v>
      </c>
      <c r="DR21" s="79">
        <v>0</v>
      </c>
      <c r="DS21" s="79">
        <v>0</v>
      </c>
      <c r="DT21" s="79">
        <v>0</v>
      </c>
      <c r="DU21" s="79">
        <v>0</v>
      </c>
      <c r="DV21" s="79">
        <v>100</v>
      </c>
      <c r="DW21" s="79">
        <v>0</v>
      </c>
      <c r="DX21" s="79">
        <v>0</v>
      </c>
      <c r="DY21" s="79">
        <v>0</v>
      </c>
      <c r="DZ21" s="79">
        <v>0</v>
      </c>
      <c r="EA21" s="79">
        <v>0</v>
      </c>
      <c r="EB21" s="79">
        <v>0</v>
      </c>
      <c r="EC21" s="79">
        <v>0</v>
      </c>
      <c r="ED21" s="79">
        <v>0</v>
      </c>
      <c r="EE21" s="79">
        <v>0</v>
      </c>
      <c r="EF21" s="79">
        <v>0</v>
      </c>
      <c r="EG21" s="79">
        <v>0</v>
      </c>
      <c r="EH21" s="79">
        <v>0</v>
      </c>
      <c r="EI21" s="79">
        <v>0</v>
      </c>
      <c r="EJ21" s="79">
        <v>0</v>
      </c>
      <c r="EK21" s="79">
        <v>0</v>
      </c>
      <c r="EL21" s="79">
        <v>0</v>
      </c>
      <c r="EM21" s="79" t="s">
        <v>3667</v>
      </c>
      <c r="EN21" s="79">
        <v>0</v>
      </c>
      <c r="EO21" s="79" t="s">
        <v>3668</v>
      </c>
      <c r="EP21" s="79">
        <v>0</v>
      </c>
      <c r="EQ21" s="79">
        <v>0</v>
      </c>
      <c r="ER21" s="79">
        <v>0</v>
      </c>
      <c r="ES21" s="79">
        <v>0</v>
      </c>
      <c r="ET21" s="79">
        <v>0</v>
      </c>
      <c r="EU21" s="79">
        <v>0</v>
      </c>
      <c r="EV21" s="79">
        <v>0</v>
      </c>
      <c r="EW21" s="79">
        <v>0</v>
      </c>
      <c r="EX21" s="79">
        <v>0</v>
      </c>
      <c r="EY21" s="79">
        <v>0</v>
      </c>
      <c r="EZ21" s="79">
        <v>0</v>
      </c>
      <c r="FA21" s="79">
        <v>0</v>
      </c>
      <c r="FB21" s="79">
        <v>0</v>
      </c>
      <c r="FC21" s="79">
        <v>0</v>
      </c>
      <c r="FD21" s="79">
        <v>0</v>
      </c>
      <c r="FE21" s="79">
        <v>0</v>
      </c>
      <c r="FF21" s="79">
        <v>0</v>
      </c>
      <c r="FG21" s="79">
        <v>0</v>
      </c>
      <c r="FH21" s="79">
        <v>0</v>
      </c>
      <c r="FI21" s="79">
        <v>3152805000</v>
      </c>
      <c r="FJ21" s="79">
        <v>3152805000</v>
      </c>
      <c r="FK21" s="79">
        <v>3152805000</v>
      </c>
      <c r="FL21" s="79">
        <v>3152805000</v>
      </c>
      <c r="FM21" s="79">
        <v>3152805000</v>
      </c>
      <c r="FN21" s="79">
        <v>0</v>
      </c>
      <c r="FO21" s="79">
        <v>0</v>
      </c>
      <c r="FP21" s="79">
        <v>0</v>
      </c>
      <c r="FQ21" s="79">
        <v>0</v>
      </c>
      <c r="FR21" s="79">
        <v>0</v>
      </c>
      <c r="FS21" s="79">
        <v>0</v>
      </c>
      <c r="FT21" s="79">
        <v>0</v>
      </c>
      <c r="FU21" s="79">
        <v>3152805000</v>
      </c>
      <c r="FV21" s="79">
        <v>3152805000</v>
      </c>
      <c r="FW21" s="79">
        <v>3152805000</v>
      </c>
      <c r="FX21" s="79">
        <v>3152805000</v>
      </c>
      <c r="FY21" s="79">
        <v>3152805000</v>
      </c>
      <c r="FZ21" s="79">
        <v>3152805000</v>
      </c>
      <c r="GA21" s="79">
        <v>0</v>
      </c>
      <c r="GB21" s="79">
        <v>0</v>
      </c>
      <c r="GC21" s="79">
        <v>0</v>
      </c>
      <c r="GD21" s="79">
        <v>0</v>
      </c>
      <c r="GE21" s="79">
        <v>0</v>
      </c>
      <c r="GF21" s="79">
        <v>0</v>
      </c>
      <c r="GG21" s="79">
        <v>0</v>
      </c>
      <c r="GH21" s="79">
        <v>3152805000</v>
      </c>
      <c r="GI21" s="79">
        <v>0</v>
      </c>
      <c r="GJ21" s="79">
        <v>0</v>
      </c>
      <c r="GK21" s="79">
        <v>0</v>
      </c>
      <c r="GL21" s="79">
        <v>0</v>
      </c>
      <c r="GM21" s="79">
        <v>0</v>
      </c>
      <c r="GN21" s="79">
        <v>0</v>
      </c>
      <c r="GO21" s="79">
        <v>0</v>
      </c>
      <c r="GP21" s="79">
        <v>0</v>
      </c>
      <c r="GQ21" s="79">
        <v>0</v>
      </c>
      <c r="GR21" s="79">
        <v>0</v>
      </c>
      <c r="GS21" s="79">
        <v>0</v>
      </c>
      <c r="GT21" s="79">
        <v>0</v>
      </c>
      <c r="GU21" s="79">
        <v>0</v>
      </c>
      <c r="GV21" s="79">
        <v>0</v>
      </c>
      <c r="GW21" s="79">
        <v>0</v>
      </c>
      <c r="GX21" s="79">
        <v>0</v>
      </c>
      <c r="GY21" s="79">
        <v>0</v>
      </c>
      <c r="GZ21" s="79">
        <v>0</v>
      </c>
      <c r="HA21" s="79">
        <v>0</v>
      </c>
      <c r="HB21" s="79">
        <v>0</v>
      </c>
      <c r="HC21" s="79">
        <v>0</v>
      </c>
      <c r="HD21" s="79">
        <v>0</v>
      </c>
      <c r="HE21" s="79">
        <v>0</v>
      </c>
      <c r="HF21" s="79">
        <v>0</v>
      </c>
      <c r="HG21" s="79">
        <v>0</v>
      </c>
      <c r="HH21" s="79">
        <v>0</v>
      </c>
      <c r="HI21" s="79">
        <v>0</v>
      </c>
      <c r="HJ21" s="79">
        <v>0</v>
      </c>
      <c r="HK21" s="79">
        <v>0</v>
      </c>
      <c r="HL21" s="79">
        <v>0</v>
      </c>
      <c r="HM21" s="79">
        <v>0</v>
      </c>
      <c r="HN21" s="79">
        <v>0</v>
      </c>
      <c r="HO21" s="79">
        <v>0</v>
      </c>
      <c r="HP21" s="79">
        <v>0</v>
      </c>
      <c r="HQ21" s="79">
        <v>0</v>
      </c>
      <c r="HR21" s="79">
        <v>0</v>
      </c>
      <c r="HS21" s="79">
        <v>0</v>
      </c>
      <c r="HT21" s="79">
        <v>0</v>
      </c>
      <c r="HU21" s="79">
        <v>0</v>
      </c>
      <c r="HV21" s="79">
        <v>0</v>
      </c>
      <c r="HW21" s="79">
        <v>0</v>
      </c>
      <c r="HX21" s="79">
        <v>0</v>
      </c>
      <c r="HY21" s="79">
        <v>0</v>
      </c>
      <c r="HZ21" s="79">
        <v>0</v>
      </c>
      <c r="IA21" s="79">
        <v>0</v>
      </c>
      <c r="IB21" s="79">
        <v>0</v>
      </c>
      <c r="IC21" s="79">
        <v>0</v>
      </c>
      <c r="ID21" s="79">
        <v>0</v>
      </c>
      <c r="IE21" s="79">
        <v>0</v>
      </c>
      <c r="IF21" s="79">
        <v>0</v>
      </c>
      <c r="IG21" s="79">
        <v>0</v>
      </c>
      <c r="IH21" s="79">
        <v>0</v>
      </c>
      <c r="II21" s="79" t="s">
        <v>1304</v>
      </c>
      <c r="IJ21" s="79" t="s">
        <v>1304</v>
      </c>
      <c r="IK21" s="79" t="s">
        <v>1304</v>
      </c>
      <c r="IL21" s="79" t="s">
        <v>1304</v>
      </c>
      <c r="IM21" s="79" t="s">
        <v>1304</v>
      </c>
      <c r="IN21" s="79" t="s">
        <v>1304</v>
      </c>
      <c r="IO21" s="79" t="s">
        <v>1304</v>
      </c>
      <c r="IP21" s="79" t="s">
        <v>1304</v>
      </c>
      <c r="IQ21" s="79" t="s">
        <v>1304</v>
      </c>
      <c r="IR21" s="79" t="s">
        <v>1304</v>
      </c>
      <c r="IS21" s="79" t="s">
        <v>1304</v>
      </c>
      <c r="IT21" s="79" t="s">
        <v>1304</v>
      </c>
      <c r="IU21" s="79" t="s">
        <v>1304</v>
      </c>
      <c r="IV21" s="79" t="s">
        <v>1304</v>
      </c>
      <c r="IW21" s="79" t="s">
        <v>1304</v>
      </c>
      <c r="IX21" s="79">
        <v>0</v>
      </c>
      <c r="IY21" s="79">
        <v>0</v>
      </c>
      <c r="IZ21" s="79">
        <v>0</v>
      </c>
      <c r="JA21" s="79">
        <v>0</v>
      </c>
      <c r="JB21" s="79">
        <v>0</v>
      </c>
      <c r="JC21" s="79">
        <v>0</v>
      </c>
      <c r="JD21" s="79">
        <v>0</v>
      </c>
      <c r="JE21" s="79">
        <v>0</v>
      </c>
      <c r="JF21" s="79">
        <v>0</v>
      </c>
      <c r="JG21" s="79">
        <v>0</v>
      </c>
      <c r="JH21" s="79">
        <v>0</v>
      </c>
      <c r="JI21" s="79">
        <v>0</v>
      </c>
      <c r="JJ21" s="93">
        <v>0</v>
      </c>
      <c r="JK21" s="93">
        <v>0</v>
      </c>
      <c r="JL21" s="93">
        <v>0</v>
      </c>
      <c r="JM21" s="93">
        <v>0</v>
      </c>
      <c r="JN21" s="93">
        <v>0</v>
      </c>
      <c r="JO21" s="93">
        <v>0</v>
      </c>
      <c r="JP21" s="93">
        <v>0</v>
      </c>
      <c r="JQ21" s="93">
        <v>0</v>
      </c>
      <c r="JR21" s="93">
        <v>0</v>
      </c>
      <c r="JS21" s="93">
        <v>0</v>
      </c>
      <c r="JT21" s="93">
        <v>0</v>
      </c>
      <c r="JU21" s="93">
        <v>0</v>
      </c>
      <c r="JV21" s="93">
        <v>0</v>
      </c>
      <c r="JW21" s="79">
        <v>0</v>
      </c>
      <c r="JX21" s="79">
        <v>0</v>
      </c>
      <c r="JY21" s="79">
        <v>0</v>
      </c>
      <c r="JZ21" s="79">
        <v>0</v>
      </c>
      <c r="KA21" s="79">
        <v>0</v>
      </c>
      <c r="KB21" s="79">
        <v>0</v>
      </c>
      <c r="KC21" s="79">
        <v>0</v>
      </c>
      <c r="KD21" s="79">
        <v>0</v>
      </c>
      <c r="KE21" s="79">
        <v>0</v>
      </c>
      <c r="KF21" s="79">
        <v>0</v>
      </c>
      <c r="KG21" s="79">
        <v>0</v>
      </c>
      <c r="KH21" s="79">
        <v>0</v>
      </c>
      <c r="KI21" s="79">
        <v>0</v>
      </c>
      <c r="KJ21" s="79" t="s">
        <v>3440</v>
      </c>
      <c r="KK21" s="79" t="s">
        <v>1304</v>
      </c>
      <c r="KL21" s="79">
        <v>0</v>
      </c>
      <c r="KM21" s="79" t="s">
        <v>1304</v>
      </c>
      <c r="KN21" s="79">
        <v>0</v>
      </c>
      <c r="KO21" s="79" t="s">
        <v>1304</v>
      </c>
      <c r="KP21" s="79" t="s">
        <v>1304</v>
      </c>
      <c r="KQ21" s="79" t="s">
        <v>1304</v>
      </c>
      <c r="KR21" s="79" t="s">
        <v>1304</v>
      </c>
      <c r="KS21" s="79" t="s">
        <v>1304</v>
      </c>
      <c r="KT21" s="79" t="s">
        <v>1304</v>
      </c>
      <c r="KU21" s="79" t="s">
        <v>1304</v>
      </c>
      <c r="KV21" s="79" t="s">
        <v>3440</v>
      </c>
      <c r="KW21" s="79" t="s">
        <v>3440</v>
      </c>
      <c r="KX21" s="79">
        <v>0</v>
      </c>
      <c r="KY21" s="79">
        <v>0</v>
      </c>
      <c r="KZ21" s="79">
        <v>0</v>
      </c>
      <c r="LA21" s="79" t="s">
        <v>1304</v>
      </c>
      <c r="LB21" s="79" t="s">
        <v>1304</v>
      </c>
      <c r="LC21" s="79" t="s">
        <v>1304</v>
      </c>
      <c r="LD21" s="79" t="s">
        <v>1304</v>
      </c>
      <c r="LE21" s="79" t="s">
        <v>1304</v>
      </c>
      <c r="LF21" s="79" t="s">
        <v>1304</v>
      </c>
      <c r="LG21" s="79" t="s">
        <v>1304</v>
      </c>
      <c r="LH21" s="93">
        <v>0</v>
      </c>
      <c r="LI21" s="93" t="s">
        <v>3571</v>
      </c>
      <c r="LJ21" s="93" t="s">
        <v>3639</v>
      </c>
      <c r="LK21" s="93">
        <v>0</v>
      </c>
      <c r="LL21" s="93">
        <v>0</v>
      </c>
      <c r="LM21" s="93" t="s">
        <v>1304</v>
      </c>
      <c r="LN21" s="93" t="s">
        <v>1304</v>
      </c>
      <c r="LO21" s="93">
        <v>0</v>
      </c>
      <c r="LP21" s="93">
        <v>0</v>
      </c>
      <c r="LQ21" s="93">
        <v>7927525000</v>
      </c>
      <c r="LR21" s="93">
        <v>0</v>
      </c>
      <c r="LS21" s="93">
        <v>0</v>
      </c>
      <c r="LT21" s="93">
        <v>0</v>
      </c>
      <c r="LU21" s="93">
        <v>0</v>
      </c>
      <c r="LV21" s="79" t="s">
        <v>3440</v>
      </c>
      <c r="LW21" s="79" t="s">
        <v>3440</v>
      </c>
      <c r="LX21" s="79">
        <v>0</v>
      </c>
      <c r="LY21" s="79">
        <v>0</v>
      </c>
      <c r="LZ21" s="79">
        <v>0</v>
      </c>
      <c r="MA21" s="79" t="s">
        <v>1304</v>
      </c>
      <c r="MB21" s="79" t="s">
        <v>1304</v>
      </c>
      <c r="MC21" s="79" t="s">
        <v>1304</v>
      </c>
      <c r="MD21" s="79" t="s">
        <v>1304</v>
      </c>
      <c r="ME21" s="79" t="s">
        <v>1304</v>
      </c>
      <c r="MF21" s="79" t="s">
        <v>1304</v>
      </c>
      <c r="MG21" s="79" t="s">
        <v>1304</v>
      </c>
      <c r="MH21" s="79">
        <v>0</v>
      </c>
      <c r="MI21" s="79">
        <v>0</v>
      </c>
      <c r="MJ21">
        <v>0</v>
      </c>
      <c r="MK21" s="79">
        <v>0</v>
      </c>
      <c r="ML21" s="79">
        <v>0</v>
      </c>
      <c r="MM21" s="79">
        <v>0</v>
      </c>
      <c r="MN21" s="79">
        <v>0</v>
      </c>
      <c r="MO21" s="79">
        <v>0</v>
      </c>
      <c r="MP21" s="79">
        <v>0</v>
      </c>
      <c r="MQ21" s="79">
        <v>0</v>
      </c>
      <c r="MR21" s="79">
        <v>0</v>
      </c>
      <c r="MS21" s="79">
        <v>0</v>
      </c>
      <c r="MT21" s="79">
        <v>0</v>
      </c>
      <c r="MU21" s="79">
        <v>0</v>
      </c>
      <c r="MV21" s="79">
        <v>0</v>
      </c>
      <c r="MW21" s="79">
        <v>0</v>
      </c>
      <c r="MX21" s="79">
        <v>0</v>
      </c>
      <c r="MY21" s="79">
        <v>0</v>
      </c>
      <c r="MZ21" s="79">
        <v>0</v>
      </c>
      <c r="NA21" s="79">
        <v>0</v>
      </c>
      <c r="NB21" s="79">
        <v>0</v>
      </c>
      <c r="NC21" s="79">
        <v>0</v>
      </c>
      <c r="ND21" s="79">
        <v>0</v>
      </c>
      <c r="NE21" s="79">
        <v>0</v>
      </c>
      <c r="NF21" s="79">
        <v>0</v>
      </c>
      <c r="NG21" s="79">
        <v>0</v>
      </c>
      <c r="NH21" s="79">
        <v>0</v>
      </c>
      <c r="NI21" s="79" t="s">
        <v>3440</v>
      </c>
      <c r="NJ21" s="79" t="s">
        <v>3440</v>
      </c>
      <c r="NK21" s="79">
        <v>0</v>
      </c>
      <c r="NL21" s="79">
        <v>0</v>
      </c>
      <c r="NM21" s="79">
        <v>0</v>
      </c>
      <c r="NN21" s="79" t="s">
        <v>1304</v>
      </c>
      <c r="NO21" s="79" t="s">
        <v>1304</v>
      </c>
      <c r="NP21" s="79" t="s">
        <v>1304</v>
      </c>
      <c r="NQ21" s="79" t="s">
        <v>1304</v>
      </c>
      <c r="NR21" s="79" t="s">
        <v>1304</v>
      </c>
      <c r="NS21" s="79" t="s">
        <v>1304</v>
      </c>
      <c r="NT21" s="79" t="s">
        <v>1304</v>
      </c>
      <c r="NU21" s="79">
        <v>0</v>
      </c>
      <c r="NV21" s="79">
        <v>0</v>
      </c>
      <c r="NW21" s="79">
        <v>0</v>
      </c>
      <c r="NX21" s="79">
        <v>0</v>
      </c>
      <c r="NY21" s="79">
        <v>0</v>
      </c>
      <c r="NZ21" s="79">
        <v>0</v>
      </c>
      <c r="OA21" s="79">
        <v>0</v>
      </c>
      <c r="OB21" s="79">
        <v>0</v>
      </c>
      <c r="OC21" s="79">
        <v>0</v>
      </c>
      <c r="OD21" s="79">
        <v>0</v>
      </c>
      <c r="OE21" s="79">
        <v>0</v>
      </c>
      <c r="OF21" s="79">
        <v>0</v>
      </c>
      <c r="OG21" s="79">
        <v>0</v>
      </c>
      <c r="OH21" s="79">
        <v>0</v>
      </c>
      <c r="OI21" s="79">
        <v>0</v>
      </c>
      <c r="OJ21" s="79">
        <v>0</v>
      </c>
      <c r="OK21" s="79">
        <v>0</v>
      </c>
      <c r="OL21" s="79">
        <v>0</v>
      </c>
      <c r="OM21" s="79">
        <v>0</v>
      </c>
      <c r="ON21" s="79">
        <v>0</v>
      </c>
      <c r="OO21" s="79">
        <v>0</v>
      </c>
      <c r="OP21" s="79">
        <v>0</v>
      </c>
      <c r="OQ21" s="79">
        <v>0</v>
      </c>
      <c r="OR21" s="79">
        <v>0</v>
      </c>
      <c r="OS21" s="79"/>
      <c r="OT21" s="91"/>
      <c r="OU21" s="79" t="s">
        <v>3655</v>
      </c>
      <c r="OV21" s="79">
        <v>11</v>
      </c>
      <c r="OW21" s="79">
        <v>0</v>
      </c>
      <c r="OX21" s="79">
        <v>0</v>
      </c>
      <c r="OY21" s="79">
        <v>0</v>
      </c>
      <c r="OZ21" s="79">
        <v>0</v>
      </c>
      <c r="PA21" s="79">
        <v>0</v>
      </c>
      <c r="PB21" s="79">
        <v>0</v>
      </c>
      <c r="PC21" s="79">
        <v>0</v>
      </c>
      <c r="PD21" s="79">
        <v>0</v>
      </c>
      <c r="PE21" s="79">
        <v>0</v>
      </c>
      <c r="PF21" s="79">
        <v>0</v>
      </c>
      <c r="PG21" s="79">
        <v>0</v>
      </c>
      <c r="PH21" s="79">
        <v>0</v>
      </c>
      <c r="PI21" s="79">
        <v>0</v>
      </c>
      <c r="PJ21" s="79">
        <v>0</v>
      </c>
      <c r="PK21" s="79">
        <v>0</v>
      </c>
      <c r="PL21" s="79">
        <v>0</v>
      </c>
      <c r="PM21" s="79">
        <v>0</v>
      </c>
      <c r="PN21" s="79">
        <v>0</v>
      </c>
      <c r="PO21" s="79">
        <v>0</v>
      </c>
      <c r="PP21" s="79">
        <v>0</v>
      </c>
      <c r="PQ21" s="79">
        <v>0</v>
      </c>
      <c r="PR21" s="79">
        <v>0</v>
      </c>
      <c r="PS21" s="79">
        <v>0</v>
      </c>
      <c r="PT21" s="79">
        <v>0</v>
      </c>
      <c r="PU21" s="79">
        <v>0</v>
      </c>
      <c r="PV21" s="79">
        <v>0</v>
      </c>
      <c r="PW21" s="93">
        <v>0</v>
      </c>
      <c r="PX21" s="93">
        <v>0</v>
      </c>
      <c r="PY21" s="79" t="s">
        <v>3443</v>
      </c>
    </row>
    <row r="22" spans="1:441" ht="15.75" customHeight="1" x14ac:dyDescent="0.3">
      <c r="A22" s="79" t="s">
        <v>3669</v>
      </c>
      <c r="B22" s="79">
        <v>7868</v>
      </c>
      <c r="C22" s="79" t="s">
        <v>3670</v>
      </c>
      <c r="D22" s="89">
        <v>2020110010191</v>
      </c>
      <c r="E22" s="79" t="s">
        <v>3412</v>
      </c>
      <c r="F22" s="79" t="s">
        <v>3413</v>
      </c>
      <c r="G22" s="79" t="s">
        <v>3414</v>
      </c>
      <c r="H22" s="79" t="s">
        <v>3527</v>
      </c>
      <c r="I22" s="79" t="s">
        <v>3639</v>
      </c>
      <c r="J22" s="79" t="s">
        <v>3529</v>
      </c>
      <c r="K22" s="79" t="s">
        <v>84</v>
      </c>
      <c r="L22" s="79" t="s">
        <v>3530</v>
      </c>
      <c r="M22" s="79" t="s">
        <v>2635</v>
      </c>
      <c r="N22" s="79" t="s">
        <v>98</v>
      </c>
      <c r="O22" s="79" t="s">
        <v>3594</v>
      </c>
      <c r="P22" s="79" t="s">
        <v>3532</v>
      </c>
      <c r="Q22" s="79" t="s">
        <v>3533</v>
      </c>
      <c r="R22" s="79" t="s">
        <v>3534</v>
      </c>
      <c r="S22" s="79" t="s">
        <v>3671</v>
      </c>
      <c r="T22" s="79" t="s">
        <v>3672</v>
      </c>
      <c r="U22" s="79"/>
      <c r="V22" s="79"/>
      <c r="W22" s="79"/>
      <c r="X22" s="79"/>
      <c r="Y22" s="79"/>
      <c r="Z22" s="79"/>
      <c r="AA22" s="79"/>
      <c r="AB22" s="79"/>
      <c r="AC22" s="79" t="s">
        <v>3671</v>
      </c>
      <c r="AD22" s="79"/>
      <c r="AE22" s="79"/>
      <c r="AF22" s="79"/>
      <c r="AG22" s="79" t="s">
        <v>1740</v>
      </c>
      <c r="AH22" s="79" t="s">
        <v>3538</v>
      </c>
      <c r="AI22" s="79" t="s">
        <v>3673</v>
      </c>
      <c r="AJ22" s="79" t="s">
        <v>3674</v>
      </c>
      <c r="AK22" s="90">
        <v>44055</v>
      </c>
      <c r="AL22" s="79">
        <v>1</v>
      </c>
      <c r="AM22">
        <v>2024</v>
      </c>
      <c r="AN22" s="79" t="s">
        <v>3675</v>
      </c>
      <c r="AO22" s="79" t="s">
        <v>3676</v>
      </c>
      <c r="AP22" s="79">
        <v>2020</v>
      </c>
      <c r="AQ22" s="79">
        <v>2024</v>
      </c>
      <c r="AR22" s="79" t="s">
        <v>41</v>
      </c>
      <c r="AS22" s="79" t="s">
        <v>541</v>
      </c>
      <c r="AT22" s="79" t="s">
        <v>42</v>
      </c>
      <c r="AU22" s="79" t="s">
        <v>542</v>
      </c>
      <c r="AV22" s="79">
        <v>2020</v>
      </c>
      <c r="AW22" s="79">
        <v>0</v>
      </c>
      <c r="AX22" s="79" t="s">
        <v>3431</v>
      </c>
      <c r="AY22" s="92">
        <v>1</v>
      </c>
      <c r="AZ22" s="92">
        <v>0</v>
      </c>
      <c r="BA22" s="79">
        <v>0</v>
      </c>
      <c r="BB22" s="79" t="s">
        <v>3677</v>
      </c>
      <c r="BC22" s="79" t="s">
        <v>3678</v>
      </c>
      <c r="BD22" s="79" t="s">
        <v>3679</v>
      </c>
      <c r="BE22" s="79" t="s">
        <v>3680</v>
      </c>
      <c r="BF22" s="79" t="s">
        <v>3547</v>
      </c>
      <c r="BG22" s="79">
        <v>3</v>
      </c>
      <c r="BH22" s="90">
        <v>45212</v>
      </c>
      <c r="BI22" s="79" t="s">
        <v>3548</v>
      </c>
      <c r="BJ22" s="79" t="s">
        <v>3047</v>
      </c>
      <c r="BK22" s="79">
        <v>100</v>
      </c>
      <c r="BL22" s="79">
        <v>0</v>
      </c>
      <c r="BM22" s="79">
        <v>0</v>
      </c>
      <c r="BN22" s="79">
        <v>20</v>
      </c>
      <c r="BO22" s="79">
        <v>100</v>
      </c>
      <c r="BP22" s="79">
        <v>0</v>
      </c>
      <c r="BQ22" s="79">
        <v>410828562</v>
      </c>
      <c r="BR22" s="79">
        <v>0</v>
      </c>
      <c r="BS22" s="79">
        <v>0</v>
      </c>
      <c r="BT22" s="79">
        <v>410828562</v>
      </c>
      <c r="BU22" s="79">
        <v>0</v>
      </c>
      <c r="BV22" s="79">
        <v>0</v>
      </c>
      <c r="BW22" s="79">
        <v>0</v>
      </c>
      <c r="BX22" s="79">
        <v>0</v>
      </c>
      <c r="BY22" s="79">
        <v>60</v>
      </c>
      <c r="BZ22" s="79">
        <v>100</v>
      </c>
      <c r="CA22" s="79">
        <v>0</v>
      </c>
      <c r="CB22" s="79">
        <v>0</v>
      </c>
      <c r="CC22" s="79">
        <v>20</v>
      </c>
      <c r="CD22" s="79">
        <v>80</v>
      </c>
      <c r="CE22">
        <v>0</v>
      </c>
      <c r="CF22" s="79">
        <v>0</v>
      </c>
      <c r="CG22" s="79">
        <v>0</v>
      </c>
      <c r="CH22" s="79">
        <v>0</v>
      </c>
      <c r="CI22" s="79">
        <v>0</v>
      </c>
      <c r="CJ22" s="79">
        <v>410828562</v>
      </c>
      <c r="CK22" s="79">
        <v>187348294</v>
      </c>
      <c r="CL22" s="79">
        <v>0</v>
      </c>
      <c r="CM22" s="79">
        <v>0</v>
      </c>
      <c r="CN22" s="79">
        <v>0</v>
      </c>
      <c r="CO22" s="79">
        <v>0</v>
      </c>
      <c r="CP22" s="79">
        <v>20</v>
      </c>
      <c r="CQ22" s="79">
        <v>100</v>
      </c>
      <c r="CR22">
        <v>100</v>
      </c>
      <c r="CS22" s="79" t="s">
        <v>48</v>
      </c>
      <c r="CT22" s="79">
        <v>0</v>
      </c>
      <c r="CU22" s="79">
        <v>0</v>
      </c>
      <c r="CV22" s="79">
        <v>0</v>
      </c>
      <c r="CW22" s="79">
        <v>0</v>
      </c>
      <c r="CX22" s="79">
        <v>0</v>
      </c>
      <c r="CY22" s="79">
        <v>0</v>
      </c>
      <c r="CZ22" s="79">
        <v>0</v>
      </c>
      <c r="DA22" s="79">
        <v>0</v>
      </c>
      <c r="DB22" s="79">
        <v>0</v>
      </c>
      <c r="DC22" s="79">
        <v>0</v>
      </c>
      <c r="DD22" s="79">
        <v>0</v>
      </c>
      <c r="DE22" s="79">
        <v>0</v>
      </c>
      <c r="DF22">
        <v>0</v>
      </c>
      <c r="DG22">
        <v>100</v>
      </c>
      <c r="DH22">
        <v>0</v>
      </c>
      <c r="DI22">
        <v>0</v>
      </c>
      <c r="DJ22" s="79">
        <v>0</v>
      </c>
      <c r="DK22" s="79">
        <v>0</v>
      </c>
      <c r="DL22" s="79">
        <v>0</v>
      </c>
      <c r="DM22" s="79">
        <v>0</v>
      </c>
      <c r="DN22" s="79">
        <v>0</v>
      </c>
      <c r="DO22" s="79">
        <v>0</v>
      </c>
      <c r="DP22" s="79">
        <v>0</v>
      </c>
      <c r="DQ22" s="79">
        <v>0</v>
      </c>
      <c r="DR22" s="79">
        <v>0</v>
      </c>
      <c r="DS22" s="79">
        <v>0</v>
      </c>
      <c r="DT22" s="79">
        <v>0</v>
      </c>
      <c r="DU22" s="79">
        <v>0</v>
      </c>
      <c r="DV22" s="79">
        <v>0</v>
      </c>
      <c r="DW22" s="79">
        <v>0</v>
      </c>
      <c r="DX22" s="79">
        <v>0</v>
      </c>
      <c r="DY22" s="79">
        <v>0</v>
      </c>
      <c r="DZ22" s="79">
        <v>0</v>
      </c>
      <c r="EA22" s="79">
        <v>0</v>
      </c>
      <c r="EB22" s="79">
        <v>0</v>
      </c>
      <c r="EC22" s="79">
        <v>0</v>
      </c>
      <c r="ED22" s="79">
        <v>0</v>
      </c>
      <c r="EE22" s="79">
        <v>0</v>
      </c>
      <c r="EF22" s="79">
        <v>0</v>
      </c>
      <c r="EG22" s="79">
        <v>0</v>
      </c>
      <c r="EH22" s="79">
        <v>0</v>
      </c>
      <c r="EI22" s="79">
        <v>0</v>
      </c>
      <c r="EJ22" s="79">
        <v>0</v>
      </c>
      <c r="EK22" s="79">
        <v>0</v>
      </c>
      <c r="EL22" s="79">
        <v>0</v>
      </c>
      <c r="EM22" s="79">
        <v>0</v>
      </c>
      <c r="EN22" s="79">
        <v>0</v>
      </c>
      <c r="EO22" s="79">
        <v>0</v>
      </c>
      <c r="EP22" s="79">
        <v>0</v>
      </c>
      <c r="EQ22" s="79">
        <v>0</v>
      </c>
      <c r="ER22" s="79">
        <v>0</v>
      </c>
      <c r="ES22" s="79">
        <v>0</v>
      </c>
      <c r="ET22" s="79">
        <v>0</v>
      </c>
      <c r="EU22" s="79">
        <v>0</v>
      </c>
      <c r="EV22" s="79">
        <v>0</v>
      </c>
      <c r="EW22" s="79">
        <v>0</v>
      </c>
      <c r="EX22" s="79">
        <v>0</v>
      </c>
      <c r="EY22" s="79">
        <v>0</v>
      </c>
      <c r="EZ22" s="79">
        <v>0</v>
      </c>
      <c r="FA22" s="79">
        <v>0</v>
      </c>
      <c r="FB22" s="79">
        <v>0</v>
      </c>
      <c r="FC22" s="79">
        <v>0</v>
      </c>
      <c r="FD22" s="79">
        <v>0</v>
      </c>
      <c r="FE22" s="79">
        <v>0</v>
      </c>
      <c r="FF22" s="79">
        <v>0</v>
      </c>
      <c r="FG22" s="79">
        <v>0</v>
      </c>
      <c r="FH22" s="79">
        <v>0</v>
      </c>
      <c r="FI22" s="79">
        <v>0</v>
      </c>
      <c r="FJ22" s="79">
        <v>0</v>
      </c>
      <c r="FK22" s="79">
        <v>0</v>
      </c>
      <c r="FL22" s="79">
        <v>0</v>
      </c>
      <c r="FM22" s="79">
        <v>0</v>
      </c>
      <c r="FN22" s="79">
        <v>0</v>
      </c>
      <c r="FO22" s="79">
        <v>0</v>
      </c>
      <c r="FP22" s="79">
        <v>0</v>
      </c>
      <c r="FQ22" s="79">
        <v>0</v>
      </c>
      <c r="FR22" s="79">
        <v>0</v>
      </c>
      <c r="FS22" s="79">
        <v>0</v>
      </c>
      <c r="FT22" s="79">
        <v>0</v>
      </c>
      <c r="FU22" s="79">
        <v>0</v>
      </c>
      <c r="FV22" s="79">
        <v>0</v>
      </c>
      <c r="FW22" s="79">
        <v>0</v>
      </c>
      <c r="FX22" s="79">
        <v>0</v>
      </c>
      <c r="FY22" s="79">
        <v>0</v>
      </c>
      <c r="FZ22" s="79">
        <v>0</v>
      </c>
      <c r="GA22" s="79">
        <v>0</v>
      </c>
      <c r="GB22" s="79">
        <v>0</v>
      </c>
      <c r="GC22" s="79">
        <v>0</v>
      </c>
      <c r="GD22" s="79">
        <v>0</v>
      </c>
      <c r="GE22" s="79">
        <v>0</v>
      </c>
      <c r="GF22" s="79">
        <v>0</v>
      </c>
      <c r="GG22" s="79">
        <v>0</v>
      </c>
      <c r="GH22" s="79">
        <v>0</v>
      </c>
      <c r="GI22" s="79">
        <v>0</v>
      </c>
      <c r="GJ22" s="79">
        <v>0</v>
      </c>
      <c r="GK22" s="79">
        <v>0</v>
      </c>
      <c r="GL22" s="79">
        <v>0</v>
      </c>
      <c r="GM22" s="79">
        <v>0</v>
      </c>
      <c r="GN22" s="79">
        <v>0</v>
      </c>
      <c r="GO22" s="79">
        <v>0</v>
      </c>
      <c r="GP22" s="79">
        <v>0</v>
      </c>
      <c r="GQ22" s="79">
        <v>0</v>
      </c>
      <c r="GR22" s="79">
        <v>0</v>
      </c>
      <c r="GS22" s="79">
        <v>0</v>
      </c>
      <c r="GT22" s="79">
        <v>0</v>
      </c>
      <c r="GU22" s="79">
        <v>0</v>
      </c>
      <c r="GV22" s="79">
        <v>0</v>
      </c>
      <c r="GW22" s="79">
        <v>0</v>
      </c>
      <c r="GX22" s="79">
        <v>0</v>
      </c>
      <c r="GY22" s="79">
        <v>0</v>
      </c>
      <c r="GZ22" s="79">
        <v>0</v>
      </c>
      <c r="HA22" s="79">
        <v>0</v>
      </c>
      <c r="HB22" s="79">
        <v>0</v>
      </c>
      <c r="HC22" s="79">
        <v>0</v>
      </c>
      <c r="HD22" s="79">
        <v>0</v>
      </c>
      <c r="HE22" s="79">
        <v>0</v>
      </c>
      <c r="HF22" s="79">
        <v>0</v>
      </c>
      <c r="HG22" s="79">
        <v>0</v>
      </c>
      <c r="HH22" s="79">
        <v>0</v>
      </c>
      <c r="HI22" s="79">
        <v>0</v>
      </c>
      <c r="HJ22" s="79">
        <v>0</v>
      </c>
      <c r="HK22" s="79">
        <v>0</v>
      </c>
      <c r="HL22" s="79">
        <v>0</v>
      </c>
      <c r="HM22" s="79">
        <v>0</v>
      </c>
      <c r="HN22" s="79">
        <v>0</v>
      </c>
      <c r="HO22" s="79">
        <v>0</v>
      </c>
      <c r="HP22" s="79">
        <v>0</v>
      </c>
      <c r="HQ22" s="79">
        <v>0</v>
      </c>
      <c r="HR22" s="79">
        <v>0</v>
      </c>
      <c r="HS22" s="79">
        <v>0</v>
      </c>
      <c r="HT22" s="79">
        <v>0</v>
      </c>
      <c r="HU22" s="79">
        <v>0</v>
      </c>
      <c r="HV22" s="79">
        <v>0</v>
      </c>
      <c r="HW22" s="79">
        <v>0</v>
      </c>
      <c r="HX22" s="79">
        <v>0</v>
      </c>
      <c r="HY22" s="79">
        <v>0</v>
      </c>
      <c r="HZ22" s="79">
        <v>0</v>
      </c>
      <c r="IA22" s="79">
        <v>0</v>
      </c>
      <c r="IB22" s="79">
        <v>0</v>
      </c>
      <c r="IC22" s="79">
        <v>0</v>
      </c>
      <c r="ID22" s="79">
        <v>0</v>
      </c>
      <c r="IE22" s="79">
        <v>0</v>
      </c>
      <c r="IF22" s="79">
        <v>0</v>
      </c>
      <c r="IG22" s="79">
        <v>0</v>
      </c>
      <c r="IH22" s="79">
        <v>0</v>
      </c>
      <c r="II22" s="79" t="s">
        <v>1304</v>
      </c>
      <c r="IJ22" s="79" t="s">
        <v>1304</v>
      </c>
      <c r="IK22" s="79" t="s">
        <v>1304</v>
      </c>
      <c r="IL22" s="79" t="s">
        <v>1304</v>
      </c>
      <c r="IM22" s="79" t="s">
        <v>1304</v>
      </c>
      <c r="IN22" s="79" t="s">
        <v>1304</v>
      </c>
      <c r="IO22" s="79" t="s">
        <v>1304</v>
      </c>
      <c r="IP22" s="79" t="s">
        <v>1304</v>
      </c>
      <c r="IQ22" s="79" t="s">
        <v>1304</v>
      </c>
      <c r="IR22" s="79" t="s">
        <v>1304</v>
      </c>
      <c r="IS22" s="79" t="s">
        <v>1304</v>
      </c>
      <c r="IT22" s="79" t="s">
        <v>1304</v>
      </c>
      <c r="IU22" s="79" t="s">
        <v>1304</v>
      </c>
      <c r="IV22" s="79" t="s">
        <v>1304</v>
      </c>
      <c r="IW22" s="79" t="s">
        <v>1304</v>
      </c>
      <c r="IX22" s="79">
        <v>0</v>
      </c>
      <c r="IY22" s="79">
        <v>0</v>
      </c>
      <c r="IZ22" s="79">
        <v>0</v>
      </c>
      <c r="JA22" s="79">
        <v>0</v>
      </c>
      <c r="JB22" s="79">
        <v>0</v>
      </c>
      <c r="JC22" s="79">
        <v>0</v>
      </c>
      <c r="JD22" s="79">
        <v>0</v>
      </c>
      <c r="JE22" s="79">
        <v>0</v>
      </c>
      <c r="JF22" s="79">
        <v>0</v>
      </c>
      <c r="JG22" s="79">
        <v>0</v>
      </c>
      <c r="JH22" s="79">
        <v>0</v>
      </c>
      <c r="JI22" s="79">
        <v>0</v>
      </c>
      <c r="JJ22" s="93">
        <v>0</v>
      </c>
      <c r="JK22" s="93" t="s">
        <v>3473</v>
      </c>
      <c r="JL22" s="93" t="s">
        <v>3473</v>
      </c>
      <c r="JM22" s="93" t="s">
        <v>3473</v>
      </c>
      <c r="JN22" s="93" t="s">
        <v>3473</v>
      </c>
      <c r="JO22" s="93" t="s">
        <v>3473</v>
      </c>
      <c r="JP22" s="93" t="s">
        <v>3473</v>
      </c>
      <c r="JQ22" s="93" t="s">
        <v>3473</v>
      </c>
      <c r="JR22" s="93" t="s">
        <v>3473</v>
      </c>
      <c r="JS22" s="93" t="s">
        <v>3473</v>
      </c>
      <c r="JT22" s="93" t="s">
        <v>3473</v>
      </c>
      <c r="JU22" s="93" t="s">
        <v>3473</v>
      </c>
      <c r="JV22" s="93" t="s">
        <v>3473</v>
      </c>
      <c r="JW22" s="79">
        <v>0</v>
      </c>
      <c r="JX22" s="79">
        <v>0</v>
      </c>
      <c r="JY22" s="79">
        <v>0</v>
      </c>
      <c r="JZ22" s="79">
        <v>0</v>
      </c>
      <c r="KA22" s="79">
        <v>0</v>
      </c>
      <c r="KB22" s="79">
        <v>0</v>
      </c>
      <c r="KC22" s="79">
        <v>0</v>
      </c>
      <c r="KD22" s="79">
        <v>0</v>
      </c>
      <c r="KE22" s="79">
        <v>0</v>
      </c>
      <c r="KF22" s="79">
        <v>0</v>
      </c>
      <c r="KG22" s="79">
        <v>0</v>
      </c>
      <c r="KH22" s="79">
        <v>0</v>
      </c>
      <c r="KI22" s="79">
        <v>0</v>
      </c>
      <c r="KJ22" s="79" t="s">
        <v>3440</v>
      </c>
      <c r="KK22" s="79" t="s">
        <v>1304</v>
      </c>
      <c r="KL22" s="79" t="s">
        <v>1304</v>
      </c>
      <c r="KM22" s="79" t="s">
        <v>1304</v>
      </c>
      <c r="KN22" s="79" t="s">
        <v>1304</v>
      </c>
      <c r="KO22" s="79" t="s">
        <v>1304</v>
      </c>
      <c r="KP22" s="79" t="s">
        <v>1304</v>
      </c>
      <c r="KQ22" s="79" t="s">
        <v>1304</v>
      </c>
      <c r="KR22" s="79" t="s">
        <v>1304</v>
      </c>
      <c r="KS22" s="79" t="s">
        <v>1304</v>
      </c>
      <c r="KT22" s="79" t="s">
        <v>1304</v>
      </c>
      <c r="KU22" s="79" t="s">
        <v>1304</v>
      </c>
      <c r="KV22" s="79" t="s">
        <v>3440</v>
      </c>
      <c r="KW22" s="79" t="s">
        <v>3440</v>
      </c>
      <c r="KX22" s="79" t="s">
        <v>3440</v>
      </c>
      <c r="KY22" s="79" t="s">
        <v>3440</v>
      </c>
      <c r="KZ22" s="79" t="s">
        <v>3440</v>
      </c>
      <c r="LA22" s="79" t="s">
        <v>1304</v>
      </c>
      <c r="LB22" s="79" t="s">
        <v>1304</v>
      </c>
      <c r="LC22" s="79" t="s">
        <v>1304</v>
      </c>
      <c r="LD22" s="79" t="s">
        <v>1304</v>
      </c>
      <c r="LE22" s="79" t="s">
        <v>1304</v>
      </c>
      <c r="LF22" s="79" t="s">
        <v>1304</v>
      </c>
      <c r="LG22" s="79" t="s">
        <v>1304</v>
      </c>
      <c r="LH22" s="93" t="s">
        <v>3440</v>
      </c>
      <c r="LI22" s="93" t="s">
        <v>3571</v>
      </c>
      <c r="LJ22" s="93" t="s">
        <v>3639</v>
      </c>
      <c r="LK22" s="93">
        <v>0</v>
      </c>
      <c r="LL22" s="93">
        <v>0</v>
      </c>
      <c r="LM22" s="93" t="s">
        <v>1304</v>
      </c>
      <c r="LN22" s="93" t="s">
        <v>1304</v>
      </c>
      <c r="LO22" s="93">
        <v>0</v>
      </c>
      <c r="LP22" s="93">
        <v>0</v>
      </c>
      <c r="LQ22" s="93">
        <v>7927525000</v>
      </c>
      <c r="LR22" s="93">
        <v>0</v>
      </c>
      <c r="LS22" s="93">
        <v>0</v>
      </c>
      <c r="LT22" s="93">
        <v>0</v>
      </c>
      <c r="LU22" s="93">
        <v>0</v>
      </c>
      <c r="LV22" s="79" t="s">
        <v>3440</v>
      </c>
      <c r="LW22" s="79" t="s">
        <v>3440</v>
      </c>
      <c r="LX22" s="79" t="s">
        <v>3440</v>
      </c>
      <c r="LY22" s="79" t="s">
        <v>3440</v>
      </c>
      <c r="LZ22" s="79" t="s">
        <v>3440</v>
      </c>
      <c r="MA22" s="79" t="s">
        <v>1304</v>
      </c>
      <c r="MB22" s="79" t="s">
        <v>1304</v>
      </c>
      <c r="MC22" s="79" t="s">
        <v>1304</v>
      </c>
      <c r="MD22" s="79" t="s">
        <v>1304</v>
      </c>
      <c r="ME22" s="79" t="s">
        <v>1304</v>
      </c>
      <c r="MF22" s="79" t="s">
        <v>1304</v>
      </c>
      <c r="MG22" s="79" t="s">
        <v>1304</v>
      </c>
      <c r="MH22" s="79">
        <v>0</v>
      </c>
      <c r="MI22" s="79">
        <v>0</v>
      </c>
      <c r="MJ22">
        <v>100</v>
      </c>
      <c r="MK22" s="79">
        <v>0</v>
      </c>
      <c r="ML22" s="79">
        <v>0</v>
      </c>
      <c r="MM22" s="79">
        <v>0</v>
      </c>
      <c r="MN22" s="79">
        <v>0</v>
      </c>
      <c r="MO22" s="79">
        <v>0</v>
      </c>
      <c r="MP22" s="79">
        <v>0</v>
      </c>
      <c r="MQ22" s="79">
        <v>0</v>
      </c>
      <c r="MR22" s="79">
        <v>0</v>
      </c>
      <c r="MS22" s="79">
        <v>0</v>
      </c>
      <c r="MT22" s="79">
        <v>0</v>
      </c>
      <c r="MU22" s="79">
        <v>0</v>
      </c>
      <c r="MV22" s="79">
        <v>0</v>
      </c>
      <c r="MW22" s="79">
        <v>0</v>
      </c>
      <c r="MX22" s="79">
        <v>0</v>
      </c>
      <c r="MY22" s="79">
        <v>0</v>
      </c>
      <c r="MZ22" s="79">
        <v>0</v>
      </c>
      <c r="NA22" s="79">
        <v>0</v>
      </c>
      <c r="NB22" s="79">
        <v>0</v>
      </c>
      <c r="NC22" s="79">
        <v>0</v>
      </c>
      <c r="ND22" s="79">
        <v>0</v>
      </c>
      <c r="NE22" s="79">
        <v>0</v>
      </c>
      <c r="NF22" s="79">
        <v>0</v>
      </c>
      <c r="NG22" s="79">
        <v>0</v>
      </c>
      <c r="NH22" s="79">
        <v>0</v>
      </c>
      <c r="NI22" s="79" t="s">
        <v>3440</v>
      </c>
      <c r="NJ22" s="79" t="s">
        <v>3440</v>
      </c>
      <c r="NK22" s="79" t="s">
        <v>3440</v>
      </c>
      <c r="NL22" s="79" t="s">
        <v>3440</v>
      </c>
      <c r="NM22" s="79" t="s">
        <v>3440</v>
      </c>
      <c r="NN22" s="79" t="s">
        <v>1304</v>
      </c>
      <c r="NO22" s="79" t="s">
        <v>1304</v>
      </c>
      <c r="NP22" s="79" t="s">
        <v>1304</v>
      </c>
      <c r="NQ22" s="79" t="s">
        <v>1304</v>
      </c>
      <c r="NR22" s="79" t="s">
        <v>1304</v>
      </c>
      <c r="NS22" s="79" t="s">
        <v>1304</v>
      </c>
      <c r="NT22" s="79" t="s">
        <v>1304</v>
      </c>
      <c r="NU22" s="79">
        <v>0</v>
      </c>
      <c r="NV22" s="79">
        <v>0</v>
      </c>
      <c r="NW22" s="79">
        <v>0</v>
      </c>
      <c r="NX22" s="79">
        <v>0</v>
      </c>
      <c r="NY22" s="79">
        <v>0</v>
      </c>
      <c r="NZ22" s="79">
        <v>0</v>
      </c>
      <c r="OA22" s="79">
        <v>0</v>
      </c>
      <c r="OB22" s="79">
        <v>0</v>
      </c>
      <c r="OC22" s="79">
        <v>0</v>
      </c>
      <c r="OD22" s="79">
        <v>0</v>
      </c>
      <c r="OE22" s="79">
        <v>0</v>
      </c>
      <c r="OF22" s="79">
        <v>0</v>
      </c>
      <c r="OG22" s="79">
        <v>0</v>
      </c>
      <c r="OH22" s="79">
        <v>0</v>
      </c>
      <c r="OI22" s="79">
        <v>0</v>
      </c>
      <c r="OJ22" s="79">
        <v>0</v>
      </c>
      <c r="OK22" s="79">
        <v>0</v>
      </c>
      <c r="OL22" s="79">
        <v>0</v>
      </c>
      <c r="OM22" s="79">
        <v>0</v>
      </c>
      <c r="ON22" s="79">
        <v>0</v>
      </c>
      <c r="OO22" s="79">
        <v>0</v>
      </c>
      <c r="OP22" s="79">
        <v>0</v>
      </c>
      <c r="OQ22" s="79">
        <v>0</v>
      </c>
      <c r="OR22" s="79">
        <v>0</v>
      </c>
      <c r="OS22" s="79"/>
      <c r="OT22" s="91"/>
      <c r="OU22" s="79" t="s">
        <v>3669</v>
      </c>
      <c r="OV22" s="79">
        <v>0</v>
      </c>
      <c r="OW22" s="79">
        <v>0</v>
      </c>
      <c r="OX22" s="79">
        <v>0</v>
      </c>
      <c r="OY22" s="79">
        <v>0</v>
      </c>
      <c r="OZ22" s="79">
        <v>0</v>
      </c>
      <c r="PA22" s="79">
        <v>0</v>
      </c>
      <c r="PB22" s="79">
        <v>0</v>
      </c>
      <c r="PC22" s="79">
        <v>0</v>
      </c>
      <c r="PD22" s="79">
        <v>0</v>
      </c>
      <c r="PE22" s="79">
        <v>0</v>
      </c>
      <c r="PF22" s="79">
        <v>0</v>
      </c>
      <c r="PG22" s="79">
        <v>0</v>
      </c>
      <c r="PH22" s="79">
        <v>0</v>
      </c>
      <c r="PI22" s="79">
        <v>0</v>
      </c>
      <c r="PJ22" s="79">
        <v>0</v>
      </c>
      <c r="PK22" s="79">
        <v>0</v>
      </c>
      <c r="PL22" s="79">
        <v>0</v>
      </c>
      <c r="PM22" s="79">
        <v>0</v>
      </c>
      <c r="PN22" s="79">
        <v>0</v>
      </c>
      <c r="PO22" s="79">
        <v>0</v>
      </c>
      <c r="PP22" s="79">
        <v>0</v>
      </c>
      <c r="PQ22" s="79">
        <v>0</v>
      </c>
      <c r="PR22" s="79">
        <v>0</v>
      </c>
      <c r="PS22" s="79">
        <v>0</v>
      </c>
      <c r="PT22" s="79">
        <v>0</v>
      </c>
      <c r="PU22" s="79">
        <v>0</v>
      </c>
      <c r="PV22" s="79">
        <v>0</v>
      </c>
      <c r="PW22" s="93">
        <v>0</v>
      </c>
      <c r="PX22" s="93">
        <v>0</v>
      </c>
      <c r="PY22" s="79" t="s">
        <v>3443</v>
      </c>
    </row>
    <row r="23" spans="1:441" ht="15.75" customHeight="1" x14ac:dyDescent="0.3">
      <c r="A23" s="79" t="s">
        <v>3681</v>
      </c>
      <c r="B23" s="79">
        <v>7868</v>
      </c>
      <c r="C23" s="79" t="s">
        <v>3682</v>
      </c>
      <c r="D23" s="89">
        <v>2020110010191</v>
      </c>
      <c r="E23" s="79" t="s">
        <v>3412</v>
      </c>
      <c r="F23" s="79" t="s">
        <v>3413</v>
      </c>
      <c r="G23" s="79" t="s">
        <v>3414</v>
      </c>
      <c r="H23" s="79" t="s">
        <v>3527</v>
      </c>
      <c r="I23" s="79" t="s">
        <v>3683</v>
      </c>
      <c r="J23" s="79" t="s">
        <v>3529</v>
      </c>
      <c r="K23" s="79" t="s">
        <v>84</v>
      </c>
      <c r="L23" s="79" t="s">
        <v>3530</v>
      </c>
      <c r="M23" s="79" t="s">
        <v>2635</v>
      </c>
      <c r="N23" s="79" t="s">
        <v>98</v>
      </c>
      <c r="O23" s="79" t="s">
        <v>3594</v>
      </c>
      <c r="P23" s="79" t="s">
        <v>3532</v>
      </c>
      <c r="Q23" s="79" t="s">
        <v>3533</v>
      </c>
      <c r="R23" s="79" t="s">
        <v>3534</v>
      </c>
      <c r="S23" s="79" t="s">
        <v>3684</v>
      </c>
      <c r="T23" s="79" t="s">
        <v>3685</v>
      </c>
      <c r="U23" s="79"/>
      <c r="V23" s="79"/>
      <c r="W23" s="79"/>
      <c r="X23" s="79"/>
      <c r="Y23" s="79"/>
      <c r="Z23" s="79"/>
      <c r="AA23" s="79"/>
      <c r="AB23" s="79"/>
      <c r="AC23" s="79" t="s">
        <v>3684</v>
      </c>
      <c r="AD23" s="79"/>
      <c r="AE23" s="79"/>
      <c r="AF23" s="79"/>
      <c r="AG23" s="79" t="s">
        <v>1740</v>
      </c>
      <c r="AH23" s="79" t="s">
        <v>3538</v>
      </c>
      <c r="AI23" s="79" t="s">
        <v>3686</v>
      </c>
      <c r="AJ23" s="79" t="s">
        <v>3687</v>
      </c>
      <c r="AK23" s="90">
        <v>44055</v>
      </c>
      <c r="AL23" s="79">
        <v>1</v>
      </c>
      <c r="AM23">
        <v>2024</v>
      </c>
      <c r="AN23" s="79" t="s">
        <v>3688</v>
      </c>
      <c r="AO23" s="79" t="s">
        <v>3689</v>
      </c>
      <c r="AP23" s="79">
        <v>2020</v>
      </c>
      <c r="AQ23" s="79">
        <v>2024</v>
      </c>
      <c r="AR23" s="79" t="s">
        <v>48</v>
      </c>
      <c r="AS23" s="79" t="s">
        <v>3601</v>
      </c>
      <c r="AT23" s="79" t="s">
        <v>42</v>
      </c>
      <c r="AU23" s="79" t="s">
        <v>912</v>
      </c>
      <c r="AV23" s="79">
        <v>2019</v>
      </c>
      <c r="AW23" s="79" t="s">
        <v>3431</v>
      </c>
      <c r="AX23" s="79" t="s">
        <v>3690</v>
      </c>
      <c r="AY23" s="92">
        <v>1</v>
      </c>
      <c r="AZ23" s="92">
        <v>0</v>
      </c>
      <c r="BA23" s="79">
        <v>0</v>
      </c>
      <c r="BB23" s="79" t="s">
        <v>3691</v>
      </c>
      <c r="BC23" s="79" t="s">
        <v>3692</v>
      </c>
      <c r="BD23" s="79" t="s">
        <v>3693</v>
      </c>
      <c r="BE23" s="79" t="s">
        <v>3694</v>
      </c>
      <c r="BF23" s="79" t="s">
        <v>3547</v>
      </c>
      <c r="BG23" s="79">
        <v>3</v>
      </c>
      <c r="BH23" s="90">
        <v>45212</v>
      </c>
      <c r="BI23" s="79" t="s">
        <v>3548</v>
      </c>
      <c r="BJ23" s="79" t="s">
        <v>3047</v>
      </c>
      <c r="BK23" s="79">
        <v>100</v>
      </c>
      <c r="BL23" s="79">
        <v>6</v>
      </c>
      <c r="BM23" s="79">
        <v>23</v>
      </c>
      <c r="BN23" s="79">
        <v>23</v>
      </c>
      <c r="BO23" s="79">
        <v>34</v>
      </c>
      <c r="BP23" s="79">
        <v>14</v>
      </c>
      <c r="BQ23" s="79">
        <v>2559152667</v>
      </c>
      <c r="BR23" s="79">
        <v>150616561</v>
      </c>
      <c r="BS23" s="79">
        <v>671706509</v>
      </c>
      <c r="BT23" s="79">
        <v>776005197</v>
      </c>
      <c r="BU23" s="79">
        <v>525294400</v>
      </c>
      <c r="BV23" s="79">
        <v>435530000</v>
      </c>
      <c r="BW23" s="79">
        <v>6</v>
      </c>
      <c r="BX23" s="79">
        <v>23</v>
      </c>
      <c r="BY23" s="79">
        <v>23</v>
      </c>
      <c r="BZ23" s="79">
        <v>24</v>
      </c>
      <c r="CA23" s="79">
        <v>14</v>
      </c>
      <c r="CB23" s="79">
        <v>23</v>
      </c>
      <c r="CC23" s="79">
        <v>23</v>
      </c>
      <c r="CD23" s="79">
        <v>34</v>
      </c>
      <c r="CE23">
        <v>14</v>
      </c>
      <c r="CF23" s="79">
        <v>150616560</v>
      </c>
      <c r="CG23" s="79">
        <v>150616560</v>
      </c>
      <c r="CH23" s="79">
        <v>671706509</v>
      </c>
      <c r="CI23" s="79">
        <v>621706509</v>
      </c>
      <c r="CJ23" s="79">
        <v>776005197</v>
      </c>
      <c r="CK23" s="79">
        <v>773097414</v>
      </c>
      <c r="CL23" s="79">
        <v>524025549</v>
      </c>
      <c r="CM23" s="79">
        <v>418424658</v>
      </c>
      <c r="CN23" s="79">
        <v>6.0000000000000009</v>
      </c>
      <c r="CO23" s="79">
        <v>23</v>
      </c>
      <c r="CP23" s="79">
        <v>23</v>
      </c>
      <c r="CQ23" s="79">
        <v>34</v>
      </c>
      <c r="CR23">
        <v>86</v>
      </c>
      <c r="CS23" s="79" t="s">
        <v>48</v>
      </c>
      <c r="CT23" s="79">
        <v>0</v>
      </c>
      <c r="CU23" s="79">
        <v>1.4000000000000001</v>
      </c>
      <c r="CV23" s="79">
        <v>6.3</v>
      </c>
      <c r="CW23" s="79">
        <v>0</v>
      </c>
      <c r="CX23" s="79">
        <v>6.3</v>
      </c>
      <c r="CY23" s="79">
        <v>0</v>
      </c>
      <c r="CZ23" s="79">
        <v>0</v>
      </c>
      <c r="DA23" s="79">
        <v>0</v>
      </c>
      <c r="DB23" s="79">
        <v>0</v>
      </c>
      <c r="DC23" s="79">
        <v>0</v>
      </c>
      <c r="DD23" s="79">
        <v>0</v>
      </c>
      <c r="DE23" s="79">
        <v>0</v>
      </c>
      <c r="DF23">
        <v>14</v>
      </c>
      <c r="DG23">
        <v>14</v>
      </c>
      <c r="DH23">
        <v>14</v>
      </c>
      <c r="DI23">
        <v>14</v>
      </c>
      <c r="DJ23" s="79">
        <v>0</v>
      </c>
      <c r="DK23" s="79">
        <v>20</v>
      </c>
      <c r="DL23" s="79">
        <v>90</v>
      </c>
      <c r="DM23" s="79">
        <v>0</v>
      </c>
      <c r="DN23" s="79">
        <v>90</v>
      </c>
      <c r="DO23" s="79">
        <v>0</v>
      </c>
      <c r="DP23" s="79">
        <v>0</v>
      </c>
      <c r="DQ23" s="79">
        <v>0</v>
      </c>
      <c r="DR23" s="79">
        <v>0</v>
      </c>
      <c r="DS23" s="79">
        <v>0</v>
      </c>
      <c r="DT23" s="79">
        <v>0</v>
      </c>
      <c r="DU23" s="79">
        <v>0</v>
      </c>
      <c r="DV23" s="79">
        <v>200</v>
      </c>
      <c r="DW23" s="79">
        <v>0</v>
      </c>
      <c r="DX23" s="79">
        <v>0</v>
      </c>
      <c r="DY23" s="79">
        <v>0</v>
      </c>
      <c r="DZ23" s="79">
        <v>0</v>
      </c>
      <c r="EA23" s="79">
        <v>0</v>
      </c>
      <c r="EB23" s="79">
        <v>0</v>
      </c>
      <c r="EC23" s="79">
        <v>0</v>
      </c>
      <c r="ED23" s="79">
        <v>0</v>
      </c>
      <c r="EE23" s="79">
        <v>0</v>
      </c>
      <c r="EF23" s="79">
        <v>0</v>
      </c>
      <c r="EG23" s="79">
        <v>0</v>
      </c>
      <c r="EH23" s="79">
        <v>0</v>
      </c>
      <c r="EI23" s="79">
        <v>0</v>
      </c>
      <c r="EJ23" s="79">
        <v>0</v>
      </c>
      <c r="EK23" s="79">
        <v>0</v>
      </c>
      <c r="EL23" s="79" t="s">
        <v>3695</v>
      </c>
      <c r="EM23" s="79" t="s">
        <v>3696</v>
      </c>
      <c r="EN23" s="79">
        <v>0</v>
      </c>
      <c r="EO23" s="79" t="s">
        <v>3697</v>
      </c>
      <c r="EP23" s="79">
        <v>0</v>
      </c>
      <c r="EQ23" s="79">
        <v>0</v>
      </c>
      <c r="ER23" s="79">
        <v>0</v>
      </c>
      <c r="ES23" s="79">
        <v>0</v>
      </c>
      <c r="ET23" s="79">
        <v>0</v>
      </c>
      <c r="EU23" s="79">
        <v>0</v>
      </c>
      <c r="EV23" s="79">
        <v>0</v>
      </c>
      <c r="EW23" s="79">
        <v>0</v>
      </c>
      <c r="EX23" s="79">
        <v>0</v>
      </c>
      <c r="EY23" s="79">
        <v>0</v>
      </c>
      <c r="EZ23" s="79">
        <v>0</v>
      </c>
      <c r="FA23" s="79">
        <v>0</v>
      </c>
      <c r="FB23" s="79">
        <v>0</v>
      </c>
      <c r="FC23" s="79">
        <v>0</v>
      </c>
      <c r="FD23" s="79">
        <v>0</v>
      </c>
      <c r="FE23" s="79">
        <v>0</v>
      </c>
      <c r="FF23" s="79">
        <v>0</v>
      </c>
      <c r="FG23" s="79">
        <v>0</v>
      </c>
      <c r="FH23" s="79">
        <v>0</v>
      </c>
      <c r="FI23" s="79">
        <v>435530000</v>
      </c>
      <c r="FJ23" s="79">
        <v>435530000</v>
      </c>
      <c r="FK23" s="79">
        <v>435530000</v>
      </c>
      <c r="FL23" s="79">
        <v>435530000</v>
      </c>
      <c r="FM23" s="79">
        <v>435530000</v>
      </c>
      <c r="FN23" s="79">
        <v>0</v>
      </c>
      <c r="FO23" s="79">
        <v>0</v>
      </c>
      <c r="FP23" s="79">
        <v>0</v>
      </c>
      <c r="FQ23" s="79">
        <v>0</v>
      </c>
      <c r="FR23" s="79">
        <v>0</v>
      </c>
      <c r="FS23" s="79">
        <v>0</v>
      </c>
      <c r="FT23" s="79">
        <v>0</v>
      </c>
      <c r="FU23" s="79">
        <v>435530000</v>
      </c>
      <c r="FV23" s="79">
        <v>435530000</v>
      </c>
      <c r="FW23" s="79">
        <v>435530000</v>
      </c>
      <c r="FX23" s="79">
        <v>435530000</v>
      </c>
      <c r="FY23" s="79">
        <v>435530000</v>
      </c>
      <c r="FZ23" s="79">
        <v>435530000</v>
      </c>
      <c r="GA23" s="79">
        <v>0</v>
      </c>
      <c r="GB23" s="79">
        <v>0</v>
      </c>
      <c r="GC23" s="79">
        <v>0</v>
      </c>
      <c r="GD23" s="79">
        <v>0</v>
      </c>
      <c r="GE23" s="79">
        <v>0</v>
      </c>
      <c r="GF23" s="79">
        <v>0</v>
      </c>
      <c r="GG23" s="79">
        <v>0</v>
      </c>
      <c r="GH23" s="79">
        <v>435530000</v>
      </c>
      <c r="GI23" s="79">
        <v>0</v>
      </c>
      <c r="GJ23" s="79">
        <v>0</v>
      </c>
      <c r="GK23" s="79">
        <v>0</v>
      </c>
      <c r="GL23" s="79">
        <v>0</v>
      </c>
      <c r="GM23" s="79">
        <v>0</v>
      </c>
      <c r="GN23" s="79">
        <v>0</v>
      </c>
      <c r="GO23" s="79">
        <v>0</v>
      </c>
      <c r="GP23" s="79">
        <v>0</v>
      </c>
      <c r="GQ23" s="79">
        <v>0</v>
      </c>
      <c r="GR23" s="79">
        <v>0</v>
      </c>
      <c r="GS23" s="79">
        <v>0</v>
      </c>
      <c r="GT23" s="79">
        <v>0</v>
      </c>
      <c r="GU23" s="79">
        <v>0</v>
      </c>
      <c r="GV23" s="79">
        <v>0</v>
      </c>
      <c r="GW23" s="79">
        <v>0</v>
      </c>
      <c r="GX23" s="79">
        <v>0</v>
      </c>
      <c r="GY23" s="79">
        <v>0</v>
      </c>
      <c r="GZ23" s="79">
        <v>0</v>
      </c>
      <c r="HA23" s="79">
        <v>0</v>
      </c>
      <c r="HB23" s="79">
        <v>0</v>
      </c>
      <c r="HC23" s="79">
        <v>0</v>
      </c>
      <c r="HD23" s="79">
        <v>0</v>
      </c>
      <c r="HE23" s="79">
        <v>0</v>
      </c>
      <c r="HF23" s="79">
        <v>0</v>
      </c>
      <c r="HG23" s="79">
        <v>0</v>
      </c>
      <c r="HH23" s="79">
        <v>0</v>
      </c>
      <c r="HI23" s="79">
        <v>0</v>
      </c>
      <c r="HJ23" s="79">
        <v>0</v>
      </c>
      <c r="HK23" s="79">
        <v>0</v>
      </c>
      <c r="HL23" s="79">
        <v>0</v>
      </c>
      <c r="HM23" s="79">
        <v>0</v>
      </c>
      <c r="HN23" s="79">
        <v>0</v>
      </c>
      <c r="HO23" s="79">
        <v>0</v>
      </c>
      <c r="HP23" s="79">
        <v>0</v>
      </c>
      <c r="HQ23" s="79">
        <v>0</v>
      </c>
      <c r="HR23" s="79">
        <v>0</v>
      </c>
      <c r="HS23" s="79">
        <v>0</v>
      </c>
      <c r="HT23" s="79">
        <v>0</v>
      </c>
      <c r="HU23" s="79">
        <v>0</v>
      </c>
      <c r="HV23" s="79">
        <v>0</v>
      </c>
      <c r="HW23" s="79">
        <v>0</v>
      </c>
      <c r="HX23" s="79">
        <v>0</v>
      </c>
      <c r="HY23" s="79">
        <v>0</v>
      </c>
      <c r="HZ23" s="79">
        <v>0</v>
      </c>
      <c r="IA23" s="79">
        <v>0</v>
      </c>
      <c r="IB23" s="79">
        <v>0</v>
      </c>
      <c r="IC23" s="79">
        <v>0</v>
      </c>
      <c r="ID23" s="79">
        <v>0</v>
      </c>
      <c r="IE23" s="79">
        <v>0</v>
      </c>
      <c r="IF23" s="79">
        <v>0</v>
      </c>
      <c r="IG23" s="79">
        <v>0</v>
      </c>
      <c r="IH23" s="79">
        <v>0</v>
      </c>
      <c r="II23" s="79" t="s">
        <v>1304</v>
      </c>
      <c r="IJ23" s="79" t="s">
        <v>1304</v>
      </c>
      <c r="IK23" s="79" t="s">
        <v>1304</v>
      </c>
      <c r="IL23" s="79" t="s">
        <v>1304</v>
      </c>
      <c r="IM23" s="79" t="s">
        <v>1304</v>
      </c>
      <c r="IN23" s="79" t="s">
        <v>1304</v>
      </c>
      <c r="IO23" s="79" t="s">
        <v>1304</v>
      </c>
      <c r="IP23" s="79" t="s">
        <v>1304</v>
      </c>
      <c r="IQ23" s="79" t="s">
        <v>1304</v>
      </c>
      <c r="IR23" s="79" t="s">
        <v>1304</v>
      </c>
      <c r="IS23" s="79" t="s">
        <v>1304</v>
      </c>
      <c r="IT23" s="79" t="s">
        <v>1304</v>
      </c>
      <c r="IU23" s="79" t="s">
        <v>1304</v>
      </c>
      <c r="IV23" s="79" t="s">
        <v>1304</v>
      </c>
      <c r="IW23" s="79" t="s">
        <v>1304</v>
      </c>
      <c r="IX23" s="79">
        <v>0</v>
      </c>
      <c r="IY23" s="79">
        <v>0</v>
      </c>
      <c r="IZ23" s="79">
        <v>0</v>
      </c>
      <c r="JA23" s="79">
        <v>0</v>
      </c>
      <c r="JB23" s="79">
        <v>0</v>
      </c>
      <c r="JC23" s="79">
        <v>0</v>
      </c>
      <c r="JD23" s="79">
        <v>0</v>
      </c>
      <c r="JE23" s="79">
        <v>0</v>
      </c>
      <c r="JF23" s="79">
        <v>0</v>
      </c>
      <c r="JG23" s="79">
        <v>0</v>
      </c>
      <c r="JH23" s="79">
        <v>0</v>
      </c>
      <c r="JI23" s="79">
        <v>0</v>
      </c>
      <c r="JJ23" s="93">
        <v>0</v>
      </c>
      <c r="JK23" s="93">
        <v>0</v>
      </c>
      <c r="JL23" s="93">
        <v>0</v>
      </c>
      <c r="JM23" s="93">
        <v>0</v>
      </c>
      <c r="JN23" s="93">
        <v>0</v>
      </c>
      <c r="JO23" s="93">
        <v>0</v>
      </c>
      <c r="JP23" s="93">
        <v>0</v>
      </c>
      <c r="JQ23" s="93">
        <v>0</v>
      </c>
      <c r="JR23" s="93">
        <v>0</v>
      </c>
      <c r="JS23" s="93">
        <v>0</v>
      </c>
      <c r="JT23" s="93">
        <v>0</v>
      </c>
      <c r="JU23" s="93">
        <v>0</v>
      </c>
      <c r="JV23" s="93">
        <v>0</v>
      </c>
      <c r="JW23" s="79">
        <v>0</v>
      </c>
      <c r="JX23" s="79">
        <v>0</v>
      </c>
      <c r="JY23" s="79">
        <v>0</v>
      </c>
      <c r="JZ23" s="79">
        <v>0</v>
      </c>
      <c r="KA23" s="79">
        <v>0</v>
      </c>
      <c r="KB23" s="79">
        <v>0</v>
      </c>
      <c r="KC23" s="79">
        <v>0</v>
      </c>
      <c r="KD23" s="79">
        <v>0</v>
      </c>
      <c r="KE23" s="79">
        <v>0</v>
      </c>
      <c r="KF23" s="79">
        <v>0</v>
      </c>
      <c r="KG23" s="79">
        <v>0</v>
      </c>
      <c r="KH23" s="79">
        <v>0</v>
      </c>
      <c r="KI23" s="79">
        <v>0</v>
      </c>
      <c r="KJ23" s="79" t="s">
        <v>3440</v>
      </c>
      <c r="KK23" s="79">
        <v>0</v>
      </c>
      <c r="KL23" s="79">
        <v>0</v>
      </c>
      <c r="KM23" s="79" t="s">
        <v>1304</v>
      </c>
      <c r="KN23" s="79">
        <v>0</v>
      </c>
      <c r="KO23" s="79" t="s">
        <v>1304</v>
      </c>
      <c r="KP23" s="79" t="s">
        <v>1304</v>
      </c>
      <c r="KQ23" s="79" t="s">
        <v>1304</v>
      </c>
      <c r="KR23" s="79" t="s">
        <v>1304</v>
      </c>
      <c r="KS23" s="79" t="s">
        <v>1304</v>
      </c>
      <c r="KT23" s="79" t="s">
        <v>1304</v>
      </c>
      <c r="KU23" s="79" t="s">
        <v>1304</v>
      </c>
      <c r="KV23" s="79" t="s">
        <v>3440</v>
      </c>
      <c r="KW23" s="79">
        <v>0</v>
      </c>
      <c r="KX23" s="79">
        <v>0</v>
      </c>
      <c r="KY23" s="79">
        <v>0</v>
      </c>
      <c r="KZ23" s="79">
        <v>0</v>
      </c>
      <c r="LA23" s="79" t="s">
        <v>1304</v>
      </c>
      <c r="LB23" s="79" t="s">
        <v>1304</v>
      </c>
      <c r="LC23" s="79" t="s">
        <v>1304</v>
      </c>
      <c r="LD23" s="79" t="s">
        <v>1304</v>
      </c>
      <c r="LE23" s="79" t="s">
        <v>1304</v>
      </c>
      <c r="LF23" s="79" t="s">
        <v>1304</v>
      </c>
      <c r="LG23" s="79" t="s">
        <v>1304</v>
      </c>
      <c r="LH23" s="93">
        <v>0</v>
      </c>
      <c r="LI23" s="93" t="s">
        <v>3592</v>
      </c>
      <c r="LJ23" s="93" t="s">
        <v>3683</v>
      </c>
      <c r="LK23" s="93">
        <v>0</v>
      </c>
      <c r="LL23" s="93">
        <v>0</v>
      </c>
      <c r="LM23" s="93">
        <v>0</v>
      </c>
      <c r="LN23" s="93">
        <v>0</v>
      </c>
      <c r="LO23" s="93">
        <v>0</v>
      </c>
      <c r="LP23" s="93">
        <v>0</v>
      </c>
      <c r="LQ23" s="93">
        <v>7927525000</v>
      </c>
      <c r="LR23" s="93">
        <v>0</v>
      </c>
      <c r="LS23" s="93">
        <v>0</v>
      </c>
      <c r="LT23" s="93">
        <v>0</v>
      </c>
      <c r="LU23" s="93">
        <v>0</v>
      </c>
      <c r="LV23" s="79" t="s">
        <v>3440</v>
      </c>
      <c r="LW23" s="79">
        <v>0</v>
      </c>
      <c r="LX23" s="79">
        <v>0</v>
      </c>
      <c r="LY23" s="79">
        <v>0</v>
      </c>
      <c r="LZ23" s="79">
        <v>0</v>
      </c>
      <c r="MA23" s="79" t="s">
        <v>1304</v>
      </c>
      <c r="MB23" s="79" t="s">
        <v>1304</v>
      </c>
      <c r="MC23" s="79" t="s">
        <v>1304</v>
      </c>
      <c r="MD23" s="79" t="s">
        <v>1304</v>
      </c>
      <c r="ME23" s="79" t="s">
        <v>1304</v>
      </c>
      <c r="MF23" s="79" t="s">
        <v>1304</v>
      </c>
      <c r="MG23" s="79" t="s">
        <v>1304</v>
      </c>
      <c r="MH23" s="79">
        <v>0</v>
      </c>
      <c r="MI23" s="79">
        <v>0</v>
      </c>
      <c r="MJ23">
        <v>0</v>
      </c>
      <c r="MK23" s="79">
        <v>0</v>
      </c>
      <c r="ML23" s="79">
        <v>0</v>
      </c>
      <c r="MM23" s="79">
        <v>0</v>
      </c>
      <c r="MN23" s="79">
        <v>0</v>
      </c>
      <c r="MO23" s="79">
        <v>0</v>
      </c>
      <c r="MP23" s="79">
        <v>0</v>
      </c>
      <c r="MQ23" s="79">
        <v>0</v>
      </c>
      <c r="MR23" s="79">
        <v>0</v>
      </c>
      <c r="MS23" s="79">
        <v>0</v>
      </c>
      <c r="MT23" s="79">
        <v>0</v>
      </c>
      <c r="MU23" s="79">
        <v>0</v>
      </c>
      <c r="MV23" s="79">
        <v>0</v>
      </c>
      <c r="MW23" s="79">
        <v>0</v>
      </c>
      <c r="MX23" s="79">
        <v>0</v>
      </c>
      <c r="MY23" s="79">
        <v>0</v>
      </c>
      <c r="MZ23" s="79">
        <v>0</v>
      </c>
      <c r="NA23" s="79">
        <v>0</v>
      </c>
      <c r="NB23" s="79">
        <v>0</v>
      </c>
      <c r="NC23" s="79">
        <v>0</v>
      </c>
      <c r="ND23" s="79">
        <v>0</v>
      </c>
      <c r="NE23" s="79">
        <v>0</v>
      </c>
      <c r="NF23" s="79">
        <v>0</v>
      </c>
      <c r="NG23" s="79">
        <v>0</v>
      </c>
      <c r="NH23" s="79">
        <v>0</v>
      </c>
      <c r="NI23" s="79" t="s">
        <v>3440</v>
      </c>
      <c r="NJ23" s="79">
        <v>0</v>
      </c>
      <c r="NK23" s="79">
        <v>0</v>
      </c>
      <c r="NL23" s="79">
        <v>0</v>
      </c>
      <c r="NM23" s="79">
        <v>0</v>
      </c>
      <c r="NN23" s="79" t="s">
        <v>1304</v>
      </c>
      <c r="NO23" s="79" t="s">
        <v>1304</v>
      </c>
      <c r="NP23" s="79" t="s">
        <v>1304</v>
      </c>
      <c r="NQ23" s="79" t="s">
        <v>1304</v>
      </c>
      <c r="NR23" s="79" t="s">
        <v>1304</v>
      </c>
      <c r="NS23" s="79" t="s">
        <v>1304</v>
      </c>
      <c r="NT23" s="79" t="s">
        <v>1304</v>
      </c>
      <c r="NU23" s="79">
        <v>0</v>
      </c>
      <c r="NV23" s="79">
        <v>0</v>
      </c>
      <c r="NW23" s="79">
        <v>0</v>
      </c>
      <c r="NX23" s="79">
        <v>0</v>
      </c>
      <c r="NY23" s="79">
        <v>0</v>
      </c>
      <c r="NZ23" s="79">
        <v>0</v>
      </c>
      <c r="OA23" s="79">
        <v>0</v>
      </c>
      <c r="OB23" s="79">
        <v>0</v>
      </c>
      <c r="OC23" s="79">
        <v>0</v>
      </c>
      <c r="OD23" s="79">
        <v>0</v>
      </c>
      <c r="OE23" s="79">
        <v>0</v>
      </c>
      <c r="OF23" s="79">
        <v>0</v>
      </c>
      <c r="OG23" s="79">
        <v>0</v>
      </c>
      <c r="OH23" s="79">
        <v>0</v>
      </c>
      <c r="OI23" s="79">
        <v>0</v>
      </c>
      <c r="OJ23" s="79">
        <v>0</v>
      </c>
      <c r="OK23" s="79">
        <v>0</v>
      </c>
      <c r="OL23" s="79">
        <v>0</v>
      </c>
      <c r="OM23" s="79">
        <v>0</v>
      </c>
      <c r="ON23" s="79">
        <v>0</v>
      </c>
      <c r="OO23" s="79">
        <v>0</v>
      </c>
      <c r="OP23" s="79">
        <v>0</v>
      </c>
      <c r="OQ23" s="79">
        <v>0</v>
      </c>
      <c r="OR23" s="79">
        <v>0</v>
      </c>
      <c r="OS23" s="79"/>
      <c r="OT23" s="91"/>
      <c r="OU23" s="79" t="s">
        <v>3681</v>
      </c>
      <c r="OV23" s="79">
        <v>14</v>
      </c>
      <c r="OW23" s="79">
        <v>0</v>
      </c>
      <c r="OX23" s="79">
        <v>0</v>
      </c>
      <c r="OY23" s="79">
        <v>0</v>
      </c>
      <c r="OZ23" s="79">
        <v>0</v>
      </c>
      <c r="PA23" s="79">
        <v>0</v>
      </c>
      <c r="PB23" s="79">
        <v>0</v>
      </c>
      <c r="PC23" s="79">
        <v>0</v>
      </c>
      <c r="PD23" s="79">
        <v>0</v>
      </c>
      <c r="PE23" s="79">
        <v>0</v>
      </c>
      <c r="PF23" s="79">
        <v>0</v>
      </c>
      <c r="PG23" s="79">
        <v>0</v>
      </c>
      <c r="PH23" s="79">
        <v>0</v>
      </c>
      <c r="PI23" s="79">
        <v>0</v>
      </c>
      <c r="PJ23" s="79">
        <v>0</v>
      </c>
      <c r="PK23" s="79">
        <v>0</v>
      </c>
      <c r="PL23" s="79">
        <v>0</v>
      </c>
      <c r="PM23" s="79">
        <v>0</v>
      </c>
      <c r="PN23" s="79">
        <v>0</v>
      </c>
      <c r="PO23" s="79">
        <v>0</v>
      </c>
      <c r="PP23" s="79">
        <v>0</v>
      </c>
      <c r="PQ23" s="79">
        <v>0</v>
      </c>
      <c r="PR23" s="79">
        <v>0</v>
      </c>
      <c r="PS23" s="79">
        <v>0</v>
      </c>
      <c r="PT23" s="79">
        <v>0</v>
      </c>
      <c r="PU23" s="79">
        <v>0</v>
      </c>
      <c r="PV23" s="79">
        <v>0</v>
      </c>
      <c r="PW23" s="93">
        <v>0</v>
      </c>
      <c r="PX23" s="93">
        <v>0</v>
      </c>
      <c r="PY23" s="79" t="s">
        <v>3443</v>
      </c>
    </row>
    <row r="24" spans="1:441" ht="15.75" customHeight="1" x14ac:dyDescent="0.3">
      <c r="A24" s="79" t="s">
        <v>3698</v>
      </c>
      <c r="B24" s="79">
        <v>7868</v>
      </c>
      <c r="C24" s="79" t="s">
        <v>3699</v>
      </c>
      <c r="D24" s="89">
        <v>2020110010191</v>
      </c>
      <c r="E24" s="79" t="s">
        <v>3412</v>
      </c>
      <c r="F24" s="79" t="s">
        <v>3413</v>
      </c>
      <c r="G24" s="79" t="s">
        <v>3414</v>
      </c>
      <c r="H24" s="79" t="s">
        <v>3527</v>
      </c>
      <c r="I24" s="79" t="s">
        <v>3683</v>
      </c>
      <c r="J24" s="79" t="s">
        <v>3529</v>
      </c>
      <c r="K24" s="79" t="s">
        <v>84</v>
      </c>
      <c r="L24" s="79" t="s">
        <v>3530</v>
      </c>
      <c r="M24" s="79" t="s">
        <v>2635</v>
      </c>
      <c r="N24" s="79" t="s">
        <v>476</v>
      </c>
      <c r="O24" s="79" t="s">
        <v>3700</v>
      </c>
      <c r="P24" s="79" t="s">
        <v>3701</v>
      </c>
      <c r="Q24" s="79" t="s">
        <v>3702</v>
      </c>
      <c r="R24" s="79" t="s">
        <v>3534</v>
      </c>
      <c r="S24" s="79" t="s">
        <v>3703</v>
      </c>
      <c r="T24" s="79" t="s">
        <v>3704</v>
      </c>
      <c r="U24" s="79"/>
      <c r="V24" s="79"/>
      <c r="W24" s="79"/>
      <c r="X24" s="79"/>
      <c r="Y24" s="79"/>
      <c r="Z24" s="79"/>
      <c r="AA24" s="79"/>
      <c r="AB24" s="79"/>
      <c r="AC24" s="79" t="s">
        <v>3703</v>
      </c>
      <c r="AD24" s="79"/>
      <c r="AE24" s="79"/>
      <c r="AF24" s="79"/>
      <c r="AG24" s="79" t="s">
        <v>1740</v>
      </c>
      <c r="AH24" s="79" t="s">
        <v>3426</v>
      </c>
      <c r="AI24" s="79" t="s">
        <v>3705</v>
      </c>
      <c r="AJ24" s="79" t="s">
        <v>3706</v>
      </c>
      <c r="AK24" s="90">
        <v>44055</v>
      </c>
      <c r="AL24" s="79">
        <v>1</v>
      </c>
      <c r="AM24">
        <v>2024</v>
      </c>
      <c r="AN24" s="79" t="s">
        <v>3707</v>
      </c>
      <c r="AO24" s="79" t="s">
        <v>3708</v>
      </c>
      <c r="AP24" s="79">
        <v>2020</v>
      </c>
      <c r="AQ24" s="79">
        <v>2024</v>
      </c>
      <c r="AR24" s="79" t="s">
        <v>48</v>
      </c>
      <c r="AS24" s="79" t="s">
        <v>557</v>
      </c>
      <c r="AT24" s="79" t="s">
        <v>42</v>
      </c>
      <c r="AU24" s="79" t="s">
        <v>912</v>
      </c>
      <c r="AV24" s="79">
        <v>2020</v>
      </c>
      <c r="AW24" s="79">
        <v>0</v>
      </c>
      <c r="AX24" s="79" t="s">
        <v>3431</v>
      </c>
      <c r="AY24" s="92">
        <v>1</v>
      </c>
      <c r="AZ24" s="92">
        <v>0</v>
      </c>
      <c r="BA24" s="79">
        <v>0</v>
      </c>
      <c r="BB24" s="79" t="s">
        <v>3709</v>
      </c>
      <c r="BC24" s="79" t="s">
        <v>3710</v>
      </c>
      <c r="BD24" s="79" t="s">
        <v>3711</v>
      </c>
      <c r="BE24" s="79" t="s">
        <v>3712</v>
      </c>
      <c r="BF24" s="79" t="s">
        <v>3547</v>
      </c>
      <c r="BG24" s="79">
        <v>3</v>
      </c>
      <c r="BH24" s="90">
        <v>45212</v>
      </c>
      <c r="BI24" s="79" t="s">
        <v>3548</v>
      </c>
      <c r="BJ24" s="79" t="s">
        <v>3047</v>
      </c>
      <c r="BK24" s="79">
        <v>100</v>
      </c>
      <c r="BL24" s="79">
        <v>6.58</v>
      </c>
      <c r="BM24" s="79">
        <v>22.72</v>
      </c>
      <c r="BN24" s="79">
        <v>28.7</v>
      </c>
      <c r="BO24" s="79">
        <v>24</v>
      </c>
      <c r="BP24" s="79">
        <v>18</v>
      </c>
      <c r="BQ24" s="79">
        <v>2316883220</v>
      </c>
      <c r="BR24" s="79">
        <v>215311312</v>
      </c>
      <c r="BS24" s="79">
        <v>940674422</v>
      </c>
      <c r="BT24" s="79">
        <v>453614106</v>
      </c>
      <c r="BU24" s="79">
        <v>364215380</v>
      </c>
      <c r="BV24" s="79">
        <v>343068000</v>
      </c>
      <c r="BW24" s="79">
        <v>9</v>
      </c>
      <c r="BX24" s="79">
        <v>24</v>
      </c>
      <c r="BY24" s="79">
        <v>25</v>
      </c>
      <c r="BZ24" s="79">
        <v>24</v>
      </c>
      <c r="CA24" s="79">
        <v>18</v>
      </c>
      <c r="CB24" s="79">
        <v>26.42</v>
      </c>
      <c r="CC24" s="79">
        <v>28.7</v>
      </c>
      <c r="CD24" s="79">
        <v>24</v>
      </c>
      <c r="CE24">
        <v>18</v>
      </c>
      <c r="CF24" s="79">
        <v>198439664</v>
      </c>
      <c r="CG24" s="79">
        <v>186461581</v>
      </c>
      <c r="CH24" s="79">
        <v>940674422</v>
      </c>
      <c r="CI24" s="79">
        <v>409119299</v>
      </c>
      <c r="CJ24" s="79">
        <v>453614106</v>
      </c>
      <c r="CK24" s="79">
        <v>453614106</v>
      </c>
      <c r="CL24" s="79">
        <v>351735969</v>
      </c>
      <c r="CM24" s="79">
        <v>254986109</v>
      </c>
      <c r="CN24" s="79">
        <v>6.58</v>
      </c>
      <c r="CO24" s="79">
        <v>22.72</v>
      </c>
      <c r="CP24" s="79">
        <v>28.7</v>
      </c>
      <c r="CQ24" s="79">
        <v>24</v>
      </c>
      <c r="CR24">
        <v>82</v>
      </c>
      <c r="CS24" s="79" t="s">
        <v>48</v>
      </c>
      <c r="CT24" s="79">
        <v>1.98</v>
      </c>
      <c r="CU24" s="79">
        <v>3.15</v>
      </c>
      <c r="CV24" s="79">
        <v>5.67</v>
      </c>
      <c r="CW24" s="79">
        <v>7.2</v>
      </c>
      <c r="CX24" s="79">
        <v>0</v>
      </c>
      <c r="CY24" s="79">
        <v>0</v>
      </c>
      <c r="CZ24" s="79">
        <v>0</v>
      </c>
      <c r="DA24" s="79">
        <v>0</v>
      </c>
      <c r="DB24" s="79">
        <v>0</v>
      </c>
      <c r="DC24" s="79">
        <v>0</v>
      </c>
      <c r="DD24" s="79">
        <v>0</v>
      </c>
      <c r="DE24" s="79">
        <v>0</v>
      </c>
      <c r="DF24">
        <v>18</v>
      </c>
      <c r="DG24">
        <v>18</v>
      </c>
      <c r="DH24">
        <v>18</v>
      </c>
      <c r="DI24">
        <v>18</v>
      </c>
      <c r="DJ24" s="79">
        <v>22</v>
      </c>
      <c r="DK24" s="79">
        <v>35</v>
      </c>
      <c r="DL24" s="79">
        <v>63</v>
      </c>
      <c r="DM24" s="79">
        <v>80</v>
      </c>
      <c r="DN24" s="79">
        <v>0</v>
      </c>
      <c r="DO24" s="79">
        <v>0</v>
      </c>
      <c r="DP24" s="79">
        <v>0</v>
      </c>
      <c r="DQ24" s="79">
        <v>0</v>
      </c>
      <c r="DR24" s="79">
        <v>0</v>
      </c>
      <c r="DS24" s="79">
        <v>0</v>
      </c>
      <c r="DT24" s="79">
        <v>0</v>
      </c>
      <c r="DU24" s="79">
        <v>0</v>
      </c>
      <c r="DV24" s="79">
        <v>200</v>
      </c>
      <c r="DW24" s="79">
        <v>0</v>
      </c>
      <c r="DX24" s="79">
        <v>0</v>
      </c>
      <c r="DY24" s="79">
        <v>0</v>
      </c>
      <c r="DZ24" s="79">
        <v>0</v>
      </c>
      <c r="EA24" s="79">
        <v>0</v>
      </c>
      <c r="EB24" s="79">
        <v>0</v>
      </c>
      <c r="EC24" s="79">
        <v>0</v>
      </c>
      <c r="ED24" s="79">
        <v>0</v>
      </c>
      <c r="EE24" s="79">
        <v>0</v>
      </c>
      <c r="EF24" s="79">
        <v>0</v>
      </c>
      <c r="EG24" s="79">
        <v>0</v>
      </c>
      <c r="EH24" s="79">
        <v>0</v>
      </c>
      <c r="EI24" s="79">
        <v>0</v>
      </c>
      <c r="EJ24" s="79">
        <v>0</v>
      </c>
      <c r="EK24" s="79" t="s">
        <v>3713</v>
      </c>
      <c r="EL24" s="79" t="s">
        <v>3714</v>
      </c>
      <c r="EM24" s="79" t="s">
        <v>3714</v>
      </c>
      <c r="EN24" s="79" t="s">
        <v>3715</v>
      </c>
      <c r="EO24" s="79">
        <v>0</v>
      </c>
      <c r="EP24" s="79">
        <v>0</v>
      </c>
      <c r="EQ24" s="79">
        <v>0</v>
      </c>
      <c r="ER24" s="79">
        <v>0</v>
      </c>
      <c r="ES24" s="79">
        <v>0</v>
      </c>
      <c r="ET24" s="79">
        <v>0</v>
      </c>
      <c r="EU24" s="79">
        <v>0</v>
      </c>
      <c r="EV24" s="79">
        <v>0</v>
      </c>
      <c r="EW24" s="79">
        <v>0</v>
      </c>
      <c r="EX24" s="79">
        <v>0</v>
      </c>
      <c r="EY24" s="79">
        <v>0</v>
      </c>
      <c r="EZ24" s="79">
        <v>0</v>
      </c>
      <c r="FA24" s="79">
        <v>0</v>
      </c>
      <c r="FB24" s="79">
        <v>0</v>
      </c>
      <c r="FC24" s="79">
        <v>0</v>
      </c>
      <c r="FD24" s="79">
        <v>0</v>
      </c>
      <c r="FE24" s="79">
        <v>0</v>
      </c>
      <c r="FF24" s="79">
        <v>0</v>
      </c>
      <c r="FG24" s="79">
        <v>0</v>
      </c>
      <c r="FH24" s="79">
        <v>0</v>
      </c>
      <c r="FI24" s="79">
        <v>343068000</v>
      </c>
      <c r="FJ24" s="79">
        <v>343068000</v>
      </c>
      <c r="FK24" s="79">
        <v>343068000</v>
      </c>
      <c r="FL24" s="79">
        <v>343068000</v>
      </c>
      <c r="FM24" s="79">
        <v>343068000</v>
      </c>
      <c r="FN24" s="79">
        <v>0</v>
      </c>
      <c r="FO24" s="79">
        <v>0</v>
      </c>
      <c r="FP24" s="79">
        <v>0</v>
      </c>
      <c r="FQ24" s="79">
        <v>0</v>
      </c>
      <c r="FR24" s="79">
        <v>0</v>
      </c>
      <c r="FS24" s="79">
        <v>0</v>
      </c>
      <c r="FT24" s="79">
        <v>0</v>
      </c>
      <c r="FU24" s="79">
        <v>343068000</v>
      </c>
      <c r="FV24" s="79">
        <v>343068000</v>
      </c>
      <c r="FW24" s="79">
        <v>343068000</v>
      </c>
      <c r="FX24" s="79">
        <v>343068000</v>
      </c>
      <c r="FY24" s="79">
        <v>343068000</v>
      </c>
      <c r="FZ24" s="79">
        <v>343068000</v>
      </c>
      <c r="GA24" s="79">
        <v>0</v>
      </c>
      <c r="GB24" s="79">
        <v>0</v>
      </c>
      <c r="GC24" s="79">
        <v>0</v>
      </c>
      <c r="GD24" s="79">
        <v>0</v>
      </c>
      <c r="GE24" s="79">
        <v>0</v>
      </c>
      <c r="GF24" s="79">
        <v>0</v>
      </c>
      <c r="GG24" s="79">
        <v>0</v>
      </c>
      <c r="GH24" s="79">
        <v>343068000</v>
      </c>
      <c r="GI24" s="79">
        <v>0</v>
      </c>
      <c r="GJ24" s="79">
        <v>0</v>
      </c>
      <c r="GK24" s="79">
        <v>0</v>
      </c>
      <c r="GL24" s="79">
        <v>0</v>
      </c>
      <c r="GM24" s="79">
        <v>0</v>
      </c>
      <c r="GN24" s="79">
        <v>0</v>
      </c>
      <c r="GO24" s="79">
        <v>0</v>
      </c>
      <c r="GP24" s="79">
        <v>0</v>
      </c>
      <c r="GQ24" s="79">
        <v>0</v>
      </c>
      <c r="GR24" s="79">
        <v>0</v>
      </c>
      <c r="GS24" s="79">
        <v>0</v>
      </c>
      <c r="GT24" s="79">
        <v>0</v>
      </c>
      <c r="GU24" s="79">
        <v>0</v>
      </c>
      <c r="GV24" s="79">
        <v>0</v>
      </c>
      <c r="GW24" s="79">
        <v>0</v>
      </c>
      <c r="GX24" s="79">
        <v>0</v>
      </c>
      <c r="GY24" s="79">
        <v>0</v>
      </c>
      <c r="GZ24" s="79">
        <v>0</v>
      </c>
      <c r="HA24" s="79">
        <v>0</v>
      </c>
      <c r="HB24" s="79">
        <v>0</v>
      </c>
      <c r="HC24" s="79">
        <v>0</v>
      </c>
      <c r="HD24" s="79">
        <v>0</v>
      </c>
      <c r="HE24" s="79">
        <v>0</v>
      </c>
      <c r="HF24" s="79">
        <v>0</v>
      </c>
      <c r="HG24" s="79">
        <v>0</v>
      </c>
      <c r="HH24" s="79">
        <v>0</v>
      </c>
      <c r="HI24" s="79">
        <v>0</v>
      </c>
      <c r="HJ24" s="79">
        <v>0</v>
      </c>
      <c r="HK24" s="79">
        <v>0</v>
      </c>
      <c r="HL24" s="79">
        <v>0</v>
      </c>
      <c r="HM24" s="79">
        <v>0</v>
      </c>
      <c r="HN24" s="79">
        <v>0</v>
      </c>
      <c r="HO24" s="79">
        <v>0</v>
      </c>
      <c r="HP24" s="79">
        <v>0</v>
      </c>
      <c r="HQ24" s="79">
        <v>0</v>
      </c>
      <c r="HR24" s="79">
        <v>0</v>
      </c>
      <c r="HS24" s="79">
        <v>0</v>
      </c>
      <c r="HT24" s="79">
        <v>0</v>
      </c>
      <c r="HU24" s="79">
        <v>0</v>
      </c>
      <c r="HV24" s="79">
        <v>0</v>
      </c>
      <c r="HW24" s="79">
        <v>0</v>
      </c>
      <c r="HX24" s="79">
        <v>0</v>
      </c>
      <c r="HY24" s="79">
        <v>0</v>
      </c>
      <c r="HZ24" s="79">
        <v>0</v>
      </c>
      <c r="IA24" s="79">
        <v>0</v>
      </c>
      <c r="IB24" s="79">
        <v>0</v>
      </c>
      <c r="IC24" s="79">
        <v>0</v>
      </c>
      <c r="ID24" s="79">
        <v>0</v>
      </c>
      <c r="IE24" s="79">
        <v>0</v>
      </c>
      <c r="IF24" s="79">
        <v>0</v>
      </c>
      <c r="IG24" s="79">
        <v>0</v>
      </c>
      <c r="IH24" s="79">
        <v>0</v>
      </c>
      <c r="II24" s="79" t="s">
        <v>1304</v>
      </c>
      <c r="IJ24" s="79" t="s">
        <v>1304</v>
      </c>
      <c r="IK24" s="79" t="s">
        <v>1304</v>
      </c>
      <c r="IL24" s="79" t="s">
        <v>1304</v>
      </c>
      <c r="IM24" s="79" t="s">
        <v>1304</v>
      </c>
      <c r="IN24" s="79" t="s">
        <v>1304</v>
      </c>
      <c r="IO24" s="79" t="s">
        <v>1304</v>
      </c>
      <c r="IP24" s="79" t="s">
        <v>1304</v>
      </c>
      <c r="IQ24" s="79" t="s">
        <v>1304</v>
      </c>
      <c r="IR24" s="79" t="s">
        <v>1304</v>
      </c>
      <c r="IS24" s="79" t="s">
        <v>1304</v>
      </c>
      <c r="IT24" s="79" t="s">
        <v>1304</v>
      </c>
      <c r="IU24" s="79" t="s">
        <v>1304</v>
      </c>
      <c r="IV24" s="79" t="s">
        <v>1304</v>
      </c>
      <c r="IW24" s="79" t="s">
        <v>1304</v>
      </c>
      <c r="IX24" s="79">
        <v>0</v>
      </c>
      <c r="IY24" s="79">
        <v>0</v>
      </c>
      <c r="IZ24" s="79">
        <v>0</v>
      </c>
      <c r="JA24" s="79">
        <v>0</v>
      </c>
      <c r="JB24" s="79">
        <v>0</v>
      </c>
      <c r="JC24" s="79">
        <v>0</v>
      </c>
      <c r="JD24" s="79">
        <v>0</v>
      </c>
      <c r="JE24" s="79">
        <v>0</v>
      </c>
      <c r="JF24" s="79">
        <v>0</v>
      </c>
      <c r="JG24" s="79">
        <v>0</v>
      </c>
      <c r="JH24" s="79">
        <v>0</v>
      </c>
      <c r="JI24" s="79">
        <v>0</v>
      </c>
      <c r="JJ24" s="93">
        <v>0</v>
      </c>
      <c r="JK24" s="93">
        <v>0</v>
      </c>
      <c r="JL24" s="93">
        <v>0</v>
      </c>
      <c r="JM24" s="93">
        <v>0</v>
      </c>
      <c r="JN24" s="93">
        <v>0</v>
      </c>
      <c r="JO24" s="93">
        <v>0</v>
      </c>
      <c r="JP24" s="93">
        <v>0</v>
      </c>
      <c r="JQ24" s="93">
        <v>0</v>
      </c>
      <c r="JR24" s="93">
        <v>0</v>
      </c>
      <c r="JS24" s="93">
        <v>0</v>
      </c>
      <c r="JT24" s="93">
        <v>0</v>
      </c>
      <c r="JU24" s="93">
        <v>0</v>
      </c>
      <c r="JV24" s="93">
        <v>0</v>
      </c>
      <c r="JW24" s="79">
        <v>0</v>
      </c>
      <c r="JX24" s="79">
        <v>0</v>
      </c>
      <c r="JY24" s="79">
        <v>0</v>
      </c>
      <c r="JZ24" s="79">
        <v>0</v>
      </c>
      <c r="KA24" s="79">
        <v>0</v>
      </c>
      <c r="KB24" s="79">
        <v>0</v>
      </c>
      <c r="KC24" s="79">
        <v>0</v>
      </c>
      <c r="KD24" s="79">
        <v>0</v>
      </c>
      <c r="KE24" s="79">
        <v>0</v>
      </c>
      <c r="KF24" s="79">
        <v>0</v>
      </c>
      <c r="KG24" s="79">
        <v>0</v>
      </c>
      <c r="KH24" s="79">
        <v>0</v>
      </c>
      <c r="KI24" s="79">
        <v>0</v>
      </c>
      <c r="KJ24" s="79">
        <v>0</v>
      </c>
      <c r="KK24" s="79">
        <v>0</v>
      </c>
      <c r="KL24" s="79">
        <v>0</v>
      </c>
      <c r="KM24" s="79">
        <v>0</v>
      </c>
      <c r="KN24" s="79" t="s">
        <v>1304</v>
      </c>
      <c r="KO24" s="79" t="s">
        <v>1304</v>
      </c>
      <c r="KP24" s="79" t="s">
        <v>1304</v>
      </c>
      <c r="KQ24" s="79" t="s">
        <v>1304</v>
      </c>
      <c r="KR24" s="79" t="s">
        <v>1304</v>
      </c>
      <c r="KS24" s="79" t="s">
        <v>1304</v>
      </c>
      <c r="KT24" s="79" t="s">
        <v>1304</v>
      </c>
      <c r="KU24" s="79" t="s">
        <v>1304</v>
      </c>
      <c r="KV24" s="79">
        <v>0</v>
      </c>
      <c r="KW24" s="79">
        <v>0</v>
      </c>
      <c r="KX24" s="79">
        <v>0</v>
      </c>
      <c r="KY24" s="79">
        <v>0</v>
      </c>
      <c r="KZ24" s="79">
        <v>0</v>
      </c>
      <c r="LA24" s="79" t="s">
        <v>1304</v>
      </c>
      <c r="LB24" s="79" t="s">
        <v>1304</v>
      </c>
      <c r="LC24" s="79" t="s">
        <v>1304</v>
      </c>
      <c r="LD24" s="79" t="s">
        <v>1304</v>
      </c>
      <c r="LE24" s="79" t="s">
        <v>1304</v>
      </c>
      <c r="LF24" s="79" t="s">
        <v>1304</v>
      </c>
      <c r="LG24" s="79" t="s">
        <v>1304</v>
      </c>
      <c r="LH24" s="93">
        <v>0</v>
      </c>
      <c r="LI24" s="93" t="s">
        <v>3592</v>
      </c>
      <c r="LJ24" s="93" t="s">
        <v>3683</v>
      </c>
      <c r="LK24" s="93">
        <v>0</v>
      </c>
      <c r="LL24" s="93">
        <v>0</v>
      </c>
      <c r="LM24" s="93" t="s">
        <v>1304</v>
      </c>
      <c r="LN24" s="93" t="s">
        <v>1304</v>
      </c>
      <c r="LO24" s="93">
        <v>0</v>
      </c>
      <c r="LP24" s="93">
        <v>0</v>
      </c>
      <c r="LQ24" s="93">
        <v>7927525000</v>
      </c>
      <c r="LR24" s="93">
        <v>0</v>
      </c>
      <c r="LS24" s="93">
        <v>0</v>
      </c>
      <c r="LT24" s="93">
        <v>0</v>
      </c>
      <c r="LU24" s="93">
        <v>0</v>
      </c>
      <c r="LV24" s="79">
        <v>0</v>
      </c>
      <c r="LW24" s="79">
        <v>0</v>
      </c>
      <c r="LX24" s="79">
        <v>0</v>
      </c>
      <c r="LY24" s="79">
        <v>0</v>
      </c>
      <c r="LZ24" s="79">
        <v>0</v>
      </c>
      <c r="MA24" s="79" t="s">
        <v>1304</v>
      </c>
      <c r="MB24" s="79" t="s">
        <v>1304</v>
      </c>
      <c r="MC24" s="79" t="s">
        <v>1304</v>
      </c>
      <c r="MD24" s="79" t="s">
        <v>1304</v>
      </c>
      <c r="ME24" s="79" t="s">
        <v>1304</v>
      </c>
      <c r="MF24" s="79" t="s">
        <v>1304</v>
      </c>
      <c r="MG24" s="79" t="s">
        <v>1304</v>
      </c>
      <c r="MH24" s="79">
        <v>0</v>
      </c>
      <c r="MI24" s="79">
        <v>0</v>
      </c>
      <c r="MJ24">
        <v>0</v>
      </c>
      <c r="MK24" s="79">
        <v>0</v>
      </c>
      <c r="ML24" s="79">
        <v>0</v>
      </c>
      <c r="MM24" s="79">
        <v>0</v>
      </c>
      <c r="MN24" s="79">
        <v>0</v>
      </c>
      <c r="MO24" s="79">
        <v>0</v>
      </c>
      <c r="MP24" s="79">
        <v>0</v>
      </c>
      <c r="MQ24" s="79">
        <v>0</v>
      </c>
      <c r="MR24" s="79">
        <v>0</v>
      </c>
      <c r="MS24" s="79">
        <v>0</v>
      </c>
      <c r="MT24" s="79">
        <v>0</v>
      </c>
      <c r="MU24" s="79">
        <v>0</v>
      </c>
      <c r="MV24" s="79">
        <v>0</v>
      </c>
      <c r="MW24" s="79">
        <v>0</v>
      </c>
      <c r="MX24" s="79">
        <v>0</v>
      </c>
      <c r="MY24" s="79">
        <v>0</v>
      </c>
      <c r="MZ24" s="79">
        <v>0</v>
      </c>
      <c r="NA24" s="79">
        <v>0</v>
      </c>
      <c r="NB24" s="79">
        <v>0</v>
      </c>
      <c r="NC24" s="79">
        <v>0</v>
      </c>
      <c r="ND24" s="79">
        <v>0</v>
      </c>
      <c r="NE24" s="79">
        <v>0</v>
      </c>
      <c r="NF24" s="79">
        <v>0</v>
      </c>
      <c r="NG24" s="79">
        <v>0</v>
      </c>
      <c r="NH24" s="79">
        <v>0</v>
      </c>
      <c r="NI24" s="79">
        <v>0</v>
      </c>
      <c r="NJ24" s="79">
        <v>0</v>
      </c>
      <c r="NK24" s="79">
        <v>0</v>
      </c>
      <c r="NL24" s="79">
        <v>0</v>
      </c>
      <c r="NM24" s="79">
        <v>0</v>
      </c>
      <c r="NN24" s="79" t="s">
        <v>1304</v>
      </c>
      <c r="NO24" s="79" t="s">
        <v>1304</v>
      </c>
      <c r="NP24" s="79" t="s">
        <v>1304</v>
      </c>
      <c r="NQ24" s="79" t="s">
        <v>1304</v>
      </c>
      <c r="NR24" s="79" t="s">
        <v>1304</v>
      </c>
      <c r="NS24" s="79" t="s">
        <v>1304</v>
      </c>
      <c r="NT24" s="79" t="s">
        <v>1304</v>
      </c>
      <c r="NU24" s="79">
        <v>0</v>
      </c>
      <c r="NV24" s="79">
        <v>0</v>
      </c>
      <c r="NW24" s="79">
        <v>0</v>
      </c>
      <c r="NX24" s="79">
        <v>0</v>
      </c>
      <c r="NY24" s="79">
        <v>0</v>
      </c>
      <c r="NZ24" s="79">
        <v>0</v>
      </c>
      <c r="OA24" s="79">
        <v>0</v>
      </c>
      <c r="OB24" s="79">
        <v>0</v>
      </c>
      <c r="OC24" s="79">
        <v>0</v>
      </c>
      <c r="OD24" s="79">
        <v>0</v>
      </c>
      <c r="OE24" s="79">
        <v>0</v>
      </c>
      <c r="OF24" s="79">
        <v>0</v>
      </c>
      <c r="OG24" s="79">
        <v>0</v>
      </c>
      <c r="OH24" s="79">
        <v>0</v>
      </c>
      <c r="OI24" s="79">
        <v>0</v>
      </c>
      <c r="OJ24" s="79">
        <v>0</v>
      </c>
      <c r="OK24" s="79">
        <v>0</v>
      </c>
      <c r="OL24" s="79">
        <v>0</v>
      </c>
      <c r="OM24" s="79">
        <v>0</v>
      </c>
      <c r="ON24" s="79">
        <v>0</v>
      </c>
      <c r="OO24" s="79">
        <v>0</v>
      </c>
      <c r="OP24" s="79">
        <v>0</v>
      </c>
      <c r="OQ24" s="79">
        <v>0</v>
      </c>
      <c r="OR24" s="79">
        <v>0</v>
      </c>
      <c r="OS24" s="79"/>
      <c r="OT24" s="91"/>
      <c r="OU24" s="79" t="s">
        <v>3698</v>
      </c>
      <c r="OV24" s="79">
        <v>18</v>
      </c>
      <c r="OW24" s="79">
        <v>0</v>
      </c>
      <c r="OX24" s="79">
        <v>0</v>
      </c>
      <c r="OY24" s="79">
        <v>0</v>
      </c>
      <c r="OZ24" s="79">
        <v>0</v>
      </c>
      <c r="PA24" s="79">
        <v>0</v>
      </c>
      <c r="PB24" s="79">
        <v>0</v>
      </c>
      <c r="PC24" s="79">
        <v>0</v>
      </c>
      <c r="PD24" s="79">
        <v>0</v>
      </c>
      <c r="PE24" s="79">
        <v>0</v>
      </c>
      <c r="PF24" s="79">
        <v>0</v>
      </c>
      <c r="PG24" s="79">
        <v>0</v>
      </c>
      <c r="PH24" s="79">
        <v>0</v>
      </c>
      <c r="PI24" s="79">
        <v>0</v>
      </c>
      <c r="PJ24" s="79">
        <v>0</v>
      </c>
      <c r="PK24" s="79">
        <v>0</v>
      </c>
      <c r="PL24" s="79">
        <v>0</v>
      </c>
      <c r="PM24" s="79">
        <v>0</v>
      </c>
      <c r="PN24" s="79">
        <v>0</v>
      </c>
      <c r="PO24" s="79">
        <v>0</v>
      </c>
      <c r="PP24" s="79">
        <v>0</v>
      </c>
      <c r="PQ24" s="79">
        <v>0</v>
      </c>
      <c r="PR24" s="79">
        <v>0</v>
      </c>
      <c r="PS24" s="79">
        <v>0</v>
      </c>
      <c r="PT24" s="79">
        <v>0</v>
      </c>
      <c r="PU24" s="79">
        <v>0</v>
      </c>
      <c r="PV24" s="79">
        <v>0</v>
      </c>
      <c r="PW24" s="93">
        <v>0</v>
      </c>
      <c r="PX24" s="93">
        <v>0</v>
      </c>
      <c r="PY24" s="79" t="s">
        <v>3443</v>
      </c>
    </row>
    <row r="25" spans="1:441" ht="15.75" customHeight="1" x14ac:dyDescent="0.3">
      <c r="A25" s="79" t="s">
        <v>3716</v>
      </c>
      <c r="B25" s="79">
        <v>7868</v>
      </c>
      <c r="C25" s="79" t="s">
        <v>3717</v>
      </c>
      <c r="D25" s="89">
        <v>2020110010191</v>
      </c>
      <c r="E25" s="79" t="s">
        <v>3412</v>
      </c>
      <c r="F25" s="79" t="s">
        <v>3413</v>
      </c>
      <c r="G25" s="79" t="s">
        <v>3414</v>
      </c>
      <c r="H25" s="79" t="s">
        <v>3527</v>
      </c>
      <c r="I25" s="79" t="s">
        <v>3683</v>
      </c>
      <c r="J25" s="79" t="s">
        <v>3529</v>
      </c>
      <c r="K25" s="79" t="s">
        <v>84</v>
      </c>
      <c r="L25" s="79" t="s">
        <v>3530</v>
      </c>
      <c r="M25" s="79" t="s">
        <v>2635</v>
      </c>
      <c r="N25" s="79" t="s">
        <v>396</v>
      </c>
      <c r="O25" s="79" t="s">
        <v>1588</v>
      </c>
      <c r="P25" s="79" t="s">
        <v>3556</v>
      </c>
      <c r="Q25" s="79" t="s">
        <v>3557</v>
      </c>
      <c r="R25" s="79" t="s">
        <v>3534</v>
      </c>
      <c r="S25" s="79" t="s">
        <v>3718</v>
      </c>
      <c r="T25" s="79" t="s">
        <v>3719</v>
      </c>
      <c r="U25" s="79"/>
      <c r="V25" s="79"/>
      <c r="W25" s="79"/>
      <c r="X25" s="79"/>
      <c r="Y25" s="79"/>
      <c r="Z25" s="79"/>
      <c r="AA25" s="79"/>
      <c r="AB25" s="79" t="s">
        <v>3720</v>
      </c>
      <c r="AC25" s="79" t="s">
        <v>3718</v>
      </c>
      <c r="AD25" s="79"/>
      <c r="AE25" s="79"/>
      <c r="AF25" s="79"/>
      <c r="AG25" s="79" t="s">
        <v>1740</v>
      </c>
      <c r="AH25" s="79" t="s">
        <v>3426</v>
      </c>
      <c r="AI25" s="79" t="s">
        <v>3721</v>
      </c>
      <c r="AJ25" s="79" t="s">
        <v>3722</v>
      </c>
      <c r="AK25" s="90">
        <v>44055</v>
      </c>
      <c r="AL25" s="79">
        <v>1</v>
      </c>
      <c r="AM25">
        <v>2024</v>
      </c>
      <c r="AN25" s="91" t="s">
        <v>3723</v>
      </c>
      <c r="AO25" s="79" t="s">
        <v>3724</v>
      </c>
      <c r="AP25" s="79">
        <v>2020</v>
      </c>
      <c r="AQ25" s="79">
        <v>2024</v>
      </c>
      <c r="AR25" s="79" t="s">
        <v>41</v>
      </c>
      <c r="AS25" s="79" t="s">
        <v>557</v>
      </c>
      <c r="AT25" s="79" t="s">
        <v>42</v>
      </c>
      <c r="AU25" s="79" t="s">
        <v>1008</v>
      </c>
      <c r="AV25" s="79">
        <v>2020</v>
      </c>
      <c r="AW25" s="79">
        <v>0</v>
      </c>
      <c r="AX25" s="79" t="s">
        <v>3431</v>
      </c>
      <c r="AY25" s="92">
        <v>1</v>
      </c>
      <c r="AZ25" s="92">
        <v>0</v>
      </c>
      <c r="BA25" s="79">
        <v>0</v>
      </c>
      <c r="BB25" s="79" t="s">
        <v>3725</v>
      </c>
      <c r="BC25" s="79" t="s">
        <v>3726</v>
      </c>
      <c r="BD25" s="79" t="s">
        <v>3727</v>
      </c>
      <c r="BE25" s="79" t="s">
        <v>3728</v>
      </c>
      <c r="BF25" s="79" t="s">
        <v>3547</v>
      </c>
      <c r="BG25" s="79">
        <v>3</v>
      </c>
      <c r="BH25" s="90">
        <v>45212</v>
      </c>
      <c r="BI25" s="79" t="s">
        <v>3548</v>
      </c>
      <c r="BJ25" s="79" t="s">
        <v>3047</v>
      </c>
      <c r="BK25" s="79">
        <v>100</v>
      </c>
      <c r="BL25" s="79">
        <v>14</v>
      </c>
      <c r="BM25" s="79">
        <v>31</v>
      </c>
      <c r="BN25" s="79">
        <v>51</v>
      </c>
      <c r="BO25" s="79">
        <v>78</v>
      </c>
      <c r="BP25" s="79">
        <v>100</v>
      </c>
      <c r="BQ25" s="79">
        <v>5662687989</v>
      </c>
      <c r="BR25" s="79">
        <v>1096808704</v>
      </c>
      <c r="BS25" s="79">
        <v>1483740641</v>
      </c>
      <c r="BT25" s="79">
        <v>1349458114</v>
      </c>
      <c r="BU25" s="79">
        <v>910273530</v>
      </c>
      <c r="BV25" s="79">
        <v>822407000</v>
      </c>
      <c r="BW25" s="79">
        <v>14</v>
      </c>
      <c r="BX25" s="79">
        <v>31</v>
      </c>
      <c r="BY25" s="79">
        <v>51</v>
      </c>
      <c r="BZ25" s="79">
        <v>78</v>
      </c>
      <c r="CA25" s="79">
        <v>100</v>
      </c>
      <c r="CB25" s="79">
        <v>17</v>
      </c>
      <c r="CC25" s="79">
        <v>20</v>
      </c>
      <c r="CD25" s="79">
        <v>27</v>
      </c>
      <c r="CE25">
        <v>22</v>
      </c>
      <c r="CF25" s="79">
        <v>1095182369</v>
      </c>
      <c r="CG25" s="79">
        <v>1052825388</v>
      </c>
      <c r="CH25" s="79">
        <v>1483317691</v>
      </c>
      <c r="CI25" s="79">
        <v>1458974839</v>
      </c>
      <c r="CJ25" s="79">
        <v>1349458114</v>
      </c>
      <c r="CK25" s="79">
        <v>1349422475</v>
      </c>
      <c r="CL25" s="79">
        <v>886243645</v>
      </c>
      <c r="CM25" s="79">
        <v>680485473</v>
      </c>
      <c r="CN25" s="79">
        <v>14</v>
      </c>
      <c r="CO25" s="79">
        <v>31</v>
      </c>
      <c r="CP25" s="79">
        <v>51</v>
      </c>
      <c r="CQ25" s="79">
        <v>78</v>
      </c>
      <c r="CR25">
        <v>78</v>
      </c>
      <c r="CS25" s="79" t="s">
        <v>48</v>
      </c>
      <c r="CT25" s="79">
        <v>0</v>
      </c>
      <c r="CU25" s="79">
        <v>0</v>
      </c>
      <c r="CV25" s="96">
        <v>11</v>
      </c>
      <c r="CW25" s="79">
        <v>0</v>
      </c>
      <c r="CX25" s="79">
        <v>11</v>
      </c>
      <c r="CY25" s="79">
        <v>0</v>
      </c>
      <c r="CZ25" s="79">
        <v>0</v>
      </c>
      <c r="DA25" s="79">
        <v>0</v>
      </c>
      <c r="DB25" s="79">
        <v>0</v>
      </c>
      <c r="DC25" s="79">
        <v>0</v>
      </c>
      <c r="DD25" s="79">
        <v>0</v>
      </c>
      <c r="DE25" s="79">
        <v>0</v>
      </c>
      <c r="DF25">
        <v>100</v>
      </c>
      <c r="DG25">
        <v>100</v>
      </c>
      <c r="DH25">
        <v>22</v>
      </c>
      <c r="DI25">
        <v>22</v>
      </c>
      <c r="DJ25" s="79">
        <v>0</v>
      </c>
      <c r="DK25" s="79">
        <v>0</v>
      </c>
      <c r="DL25" s="79">
        <v>100</v>
      </c>
      <c r="DM25" s="79">
        <v>0</v>
      </c>
      <c r="DN25" s="79">
        <v>100</v>
      </c>
      <c r="DO25" s="79">
        <v>0</v>
      </c>
      <c r="DP25" s="79">
        <v>0</v>
      </c>
      <c r="DQ25" s="79">
        <v>0</v>
      </c>
      <c r="DR25" s="79">
        <v>0</v>
      </c>
      <c r="DS25" s="79">
        <v>0</v>
      </c>
      <c r="DT25" s="79">
        <v>0</v>
      </c>
      <c r="DU25" s="79">
        <v>0</v>
      </c>
      <c r="DV25" s="79">
        <v>200</v>
      </c>
      <c r="DW25" s="79">
        <v>0</v>
      </c>
      <c r="DX25" s="79">
        <v>0</v>
      </c>
      <c r="DY25" s="79">
        <v>0</v>
      </c>
      <c r="DZ25" s="79">
        <v>0</v>
      </c>
      <c r="EA25" s="79">
        <v>0</v>
      </c>
      <c r="EB25" s="79">
        <v>0</v>
      </c>
      <c r="EC25" s="79">
        <v>0</v>
      </c>
      <c r="ED25" s="79">
        <v>0</v>
      </c>
      <c r="EE25" s="79">
        <v>0</v>
      </c>
      <c r="EF25" s="79">
        <v>0</v>
      </c>
      <c r="EG25" s="79">
        <v>0</v>
      </c>
      <c r="EH25" s="79">
        <v>0</v>
      </c>
      <c r="EI25" s="79">
        <v>0</v>
      </c>
      <c r="EJ25" s="79">
        <v>0</v>
      </c>
      <c r="EK25" s="79">
        <v>0</v>
      </c>
      <c r="EL25" s="79">
        <v>0</v>
      </c>
      <c r="EM25" s="79" t="s">
        <v>3729</v>
      </c>
      <c r="EN25" s="79">
        <v>0</v>
      </c>
      <c r="EO25" s="79" t="s">
        <v>3730</v>
      </c>
      <c r="EP25" s="79">
        <v>0</v>
      </c>
      <c r="EQ25" s="79">
        <v>0</v>
      </c>
      <c r="ER25" s="79">
        <v>0</v>
      </c>
      <c r="ES25" s="79">
        <v>0</v>
      </c>
      <c r="ET25" s="79">
        <v>0</v>
      </c>
      <c r="EU25" s="79">
        <v>0</v>
      </c>
      <c r="EV25" s="79">
        <v>0</v>
      </c>
      <c r="EW25" s="79">
        <v>0</v>
      </c>
      <c r="EX25" s="79">
        <v>0</v>
      </c>
      <c r="EY25" s="79">
        <v>0</v>
      </c>
      <c r="EZ25" s="79">
        <v>0</v>
      </c>
      <c r="FA25" s="79">
        <v>0</v>
      </c>
      <c r="FB25" s="79">
        <v>0</v>
      </c>
      <c r="FC25" s="79">
        <v>0</v>
      </c>
      <c r="FD25" s="79">
        <v>0</v>
      </c>
      <c r="FE25" s="79">
        <v>0</v>
      </c>
      <c r="FF25" s="79">
        <v>0</v>
      </c>
      <c r="FG25" s="79">
        <v>0</v>
      </c>
      <c r="FH25" s="79">
        <v>0</v>
      </c>
      <c r="FI25" s="79">
        <v>822407000</v>
      </c>
      <c r="FJ25" s="79">
        <v>822407000</v>
      </c>
      <c r="FK25" s="79">
        <v>822407000</v>
      </c>
      <c r="FL25" s="79">
        <v>822407000</v>
      </c>
      <c r="FM25" s="79">
        <v>822407000</v>
      </c>
      <c r="FN25" s="79">
        <v>0</v>
      </c>
      <c r="FO25" s="79">
        <v>0</v>
      </c>
      <c r="FP25" s="79">
        <v>0</v>
      </c>
      <c r="FQ25" s="79">
        <v>0</v>
      </c>
      <c r="FR25" s="79">
        <v>0</v>
      </c>
      <c r="FS25" s="79">
        <v>0</v>
      </c>
      <c r="FT25" s="79">
        <v>0</v>
      </c>
      <c r="FU25" s="79">
        <v>822407000</v>
      </c>
      <c r="FV25" s="79">
        <v>822407000</v>
      </c>
      <c r="FW25" s="79">
        <v>822407000</v>
      </c>
      <c r="FX25" s="79">
        <v>822407000</v>
      </c>
      <c r="FY25" s="79">
        <v>822407000</v>
      </c>
      <c r="FZ25" s="79">
        <v>822407000</v>
      </c>
      <c r="GA25" s="79">
        <v>0</v>
      </c>
      <c r="GB25" s="79">
        <v>0</v>
      </c>
      <c r="GC25" s="79">
        <v>0</v>
      </c>
      <c r="GD25" s="79">
        <v>0</v>
      </c>
      <c r="GE25" s="79">
        <v>0</v>
      </c>
      <c r="GF25" s="79">
        <v>0</v>
      </c>
      <c r="GG25" s="79">
        <v>0</v>
      </c>
      <c r="GH25" s="79">
        <v>822407000</v>
      </c>
      <c r="GI25" s="79">
        <v>0</v>
      </c>
      <c r="GJ25" s="79">
        <v>0</v>
      </c>
      <c r="GK25" s="79">
        <v>0</v>
      </c>
      <c r="GL25" s="79">
        <v>0</v>
      </c>
      <c r="GM25" s="79">
        <v>0</v>
      </c>
      <c r="GN25" s="79">
        <v>0</v>
      </c>
      <c r="GO25" s="79">
        <v>0</v>
      </c>
      <c r="GP25" s="79">
        <v>0</v>
      </c>
      <c r="GQ25" s="79">
        <v>0</v>
      </c>
      <c r="GR25" s="79">
        <v>0</v>
      </c>
      <c r="GS25" s="79">
        <v>0</v>
      </c>
      <c r="GT25" s="79">
        <v>0</v>
      </c>
      <c r="GU25" s="79">
        <v>0</v>
      </c>
      <c r="GV25" s="79">
        <v>0</v>
      </c>
      <c r="GW25" s="79">
        <v>0</v>
      </c>
      <c r="GX25" s="79">
        <v>0</v>
      </c>
      <c r="GY25" s="79">
        <v>0</v>
      </c>
      <c r="GZ25" s="79">
        <v>0</v>
      </c>
      <c r="HA25" s="79">
        <v>0</v>
      </c>
      <c r="HB25" s="79">
        <v>0</v>
      </c>
      <c r="HC25" s="79">
        <v>0</v>
      </c>
      <c r="HD25" s="79">
        <v>0</v>
      </c>
      <c r="HE25" s="79">
        <v>0</v>
      </c>
      <c r="HF25" s="79">
        <v>0</v>
      </c>
      <c r="HG25" s="79">
        <v>0</v>
      </c>
      <c r="HH25" s="79">
        <v>0</v>
      </c>
      <c r="HI25" s="79">
        <v>0</v>
      </c>
      <c r="HJ25" s="79">
        <v>0</v>
      </c>
      <c r="HK25" s="79">
        <v>0</v>
      </c>
      <c r="HL25" s="79">
        <v>0</v>
      </c>
      <c r="HM25" s="79">
        <v>0</v>
      </c>
      <c r="HN25" s="79">
        <v>0</v>
      </c>
      <c r="HO25" s="79">
        <v>0</v>
      </c>
      <c r="HP25" s="79">
        <v>0</v>
      </c>
      <c r="HQ25" s="79">
        <v>0</v>
      </c>
      <c r="HR25" s="79">
        <v>0</v>
      </c>
      <c r="HS25" s="79">
        <v>0</v>
      </c>
      <c r="HT25" s="79">
        <v>0</v>
      </c>
      <c r="HU25" s="79">
        <v>0</v>
      </c>
      <c r="HV25" s="79">
        <v>0</v>
      </c>
      <c r="HW25" s="79">
        <v>0</v>
      </c>
      <c r="HX25" s="79">
        <v>0</v>
      </c>
      <c r="HY25" s="79">
        <v>0</v>
      </c>
      <c r="HZ25" s="79">
        <v>0</v>
      </c>
      <c r="IA25" s="79">
        <v>0</v>
      </c>
      <c r="IB25" s="79">
        <v>0</v>
      </c>
      <c r="IC25" s="79">
        <v>0</v>
      </c>
      <c r="ID25" s="79">
        <v>0</v>
      </c>
      <c r="IE25" s="79">
        <v>0</v>
      </c>
      <c r="IF25" s="79">
        <v>0</v>
      </c>
      <c r="IG25" s="79">
        <v>0</v>
      </c>
      <c r="IH25" s="79">
        <v>0</v>
      </c>
      <c r="II25" s="79" t="s">
        <v>1304</v>
      </c>
      <c r="IJ25" s="79" t="s">
        <v>1304</v>
      </c>
      <c r="IK25" s="79" t="s">
        <v>1304</v>
      </c>
      <c r="IL25" s="79" t="s">
        <v>1304</v>
      </c>
      <c r="IM25" s="79" t="s">
        <v>1304</v>
      </c>
      <c r="IN25" s="79" t="s">
        <v>1304</v>
      </c>
      <c r="IO25" s="79" t="s">
        <v>1304</v>
      </c>
      <c r="IP25" s="79" t="s">
        <v>1304</v>
      </c>
      <c r="IQ25" s="79" t="s">
        <v>1304</v>
      </c>
      <c r="IR25" s="79" t="s">
        <v>1304</v>
      </c>
      <c r="IS25" s="79" t="s">
        <v>1304</v>
      </c>
      <c r="IT25" s="79" t="s">
        <v>1304</v>
      </c>
      <c r="IU25" s="79" t="s">
        <v>1304</v>
      </c>
      <c r="IV25" s="79" t="s">
        <v>1304</v>
      </c>
      <c r="IW25" s="79" t="s">
        <v>1304</v>
      </c>
      <c r="IX25" s="79">
        <v>0</v>
      </c>
      <c r="IY25" s="79">
        <v>0</v>
      </c>
      <c r="IZ25" s="79">
        <v>0</v>
      </c>
      <c r="JA25" s="79">
        <v>0</v>
      </c>
      <c r="JB25" s="79">
        <v>0</v>
      </c>
      <c r="JC25" s="79">
        <v>0</v>
      </c>
      <c r="JD25" s="79">
        <v>0</v>
      </c>
      <c r="JE25" s="79">
        <v>0</v>
      </c>
      <c r="JF25" s="79">
        <v>0</v>
      </c>
      <c r="JG25" s="79">
        <v>0</v>
      </c>
      <c r="JH25" s="79">
        <v>0</v>
      </c>
      <c r="JI25" s="79">
        <v>0</v>
      </c>
      <c r="JJ25" s="93">
        <v>0</v>
      </c>
      <c r="JK25" s="93">
        <v>0</v>
      </c>
      <c r="JL25" s="93">
        <v>0</v>
      </c>
      <c r="JM25" s="93">
        <v>0</v>
      </c>
      <c r="JN25" s="93">
        <v>0</v>
      </c>
      <c r="JO25" s="93">
        <v>0</v>
      </c>
      <c r="JP25" s="93">
        <v>0</v>
      </c>
      <c r="JQ25" s="93">
        <v>0</v>
      </c>
      <c r="JR25" s="93">
        <v>0</v>
      </c>
      <c r="JS25" s="93">
        <v>0</v>
      </c>
      <c r="JT25" s="93">
        <v>0</v>
      </c>
      <c r="JU25" s="93">
        <v>0</v>
      </c>
      <c r="JV25" s="93">
        <v>0</v>
      </c>
      <c r="JW25" s="79">
        <v>0</v>
      </c>
      <c r="JX25" s="79">
        <v>0</v>
      </c>
      <c r="JY25" s="79">
        <v>0</v>
      </c>
      <c r="JZ25" s="79">
        <v>0</v>
      </c>
      <c r="KA25" s="79">
        <v>0</v>
      </c>
      <c r="KB25" s="79">
        <v>0</v>
      </c>
      <c r="KC25" s="79">
        <v>0</v>
      </c>
      <c r="KD25" s="79">
        <v>0</v>
      </c>
      <c r="KE25" s="79">
        <v>0</v>
      </c>
      <c r="KF25" s="79">
        <v>0</v>
      </c>
      <c r="KG25" s="79">
        <v>0</v>
      </c>
      <c r="KH25" s="79">
        <v>0</v>
      </c>
      <c r="KI25" s="79">
        <v>0</v>
      </c>
      <c r="KJ25" s="79" t="s">
        <v>3440</v>
      </c>
      <c r="KK25" s="79" t="s">
        <v>1304</v>
      </c>
      <c r="KL25" s="79">
        <v>0</v>
      </c>
      <c r="KM25" s="79" t="s">
        <v>1304</v>
      </c>
      <c r="KN25" s="79">
        <v>0</v>
      </c>
      <c r="KO25" s="79" t="s">
        <v>1304</v>
      </c>
      <c r="KP25" s="79" t="s">
        <v>1304</v>
      </c>
      <c r="KQ25" s="79" t="s">
        <v>1304</v>
      </c>
      <c r="KR25" s="79" t="s">
        <v>1304</v>
      </c>
      <c r="KS25" s="79" t="s">
        <v>1304</v>
      </c>
      <c r="KT25" s="79" t="s">
        <v>1304</v>
      </c>
      <c r="KU25" s="79" t="s">
        <v>1304</v>
      </c>
      <c r="KV25" s="79" t="s">
        <v>3440</v>
      </c>
      <c r="KW25" s="79" t="s">
        <v>3440</v>
      </c>
      <c r="KX25" s="79">
        <v>0</v>
      </c>
      <c r="KY25" s="79">
        <v>0</v>
      </c>
      <c r="KZ25" s="79">
        <v>0</v>
      </c>
      <c r="LA25" s="79" t="s">
        <v>1304</v>
      </c>
      <c r="LB25" s="79" t="s">
        <v>1304</v>
      </c>
      <c r="LC25" s="79" t="s">
        <v>1304</v>
      </c>
      <c r="LD25" s="79" t="s">
        <v>1304</v>
      </c>
      <c r="LE25" s="79" t="s">
        <v>1304</v>
      </c>
      <c r="LF25" s="79" t="s">
        <v>1304</v>
      </c>
      <c r="LG25" s="79" t="s">
        <v>1304</v>
      </c>
      <c r="LH25" s="93">
        <v>0</v>
      </c>
      <c r="LI25" s="93" t="s">
        <v>3592</v>
      </c>
      <c r="LJ25" s="93" t="s">
        <v>3683</v>
      </c>
      <c r="LK25" s="93">
        <v>0</v>
      </c>
      <c r="LL25" s="93">
        <v>0</v>
      </c>
      <c r="LM25" s="93" t="s">
        <v>1304</v>
      </c>
      <c r="LN25" s="93" t="s">
        <v>1304</v>
      </c>
      <c r="LO25" s="93">
        <v>0</v>
      </c>
      <c r="LP25" s="93">
        <v>0</v>
      </c>
      <c r="LQ25" s="93">
        <v>7927525000</v>
      </c>
      <c r="LR25" s="93">
        <v>0</v>
      </c>
      <c r="LS25" s="93">
        <v>0</v>
      </c>
      <c r="LT25" s="93">
        <v>0</v>
      </c>
      <c r="LU25" s="93">
        <v>0</v>
      </c>
      <c r="LV25" s="79" t="s">
        <v>3440</v>
      </c>
      <c r="LW25" s="79" t="s">
        <v>3440</v>
      </c>
      <c r="LX25" s="79">
        <v>0</v>
      </c>
      <c r="LY25" s="79">
        <v>0</v>
      </c>
      <c r="LZ25" s="79">
        <v>0</v>
      </c>
      <c r="MA25" s="79" t="s">
        <v>1304</v>
      </c>
      <c r="MB25" s="79" t="s">
        <v>1304</v>
      </c>
      <c r="MC25" s="79" t="s">
        <v>1304</v>
      </c>
      <c r="MD25" s="79" t="s">
        <v>1304</v>
      </c>
      <c r="ME25" s="79" t="s">
        <v>1304</v>
      </c>
      <c r="MF25" s="79" t="s">
        <v>1304</v>
      </c>
      <c r="MG25" s="79" t="s">
        <v>1304</v>
      </c>
      <c r="MH25" s="79">
        <v>0</v>
      </c>
      <c r="MI25" s="79">
        <v>0</v>
      </c>
      <c r="MJ25">
        <v>78</v>
      </c>
      <c r="MK25" s="79">
        <v>0</v>
      </c>
      <c r="ML25" s="79">
        <v>0</v>
      </c>
      <c r="MM25" s="79">
        <v>0</v>
      </c>
      <c r="MN25" s="79">
        <v>0</v>
      </c>
      <c r="MO25" s="79">
        <v>0</v>
      </c>
      <c r="MP25" s="79">
        <v>0</v>
      </c>
      <c r="MQ25" s="79">
        <v>0</v>
      </c>
      <c r="MR25" s="79">
        <v>0</v>
      </c>
      <c r="MS25" s="79">
        <v>0</v>
      </c>
      <c r="MT25" s="79">
        <v>0</v>
      </c>
      <c r="MU25" s="79">
        <v>0</v>
      </c>
      <c r="MV25" s="79">
        <v>0</v>
      </c>
      <c r="MW25" s="79">
        <v>0</v>
      </c>
      <c r="MX25" s="79">
        <v>0</v>
      </c>
      <c r="MY25" s="79">
        <v>0</v>
      </c>
      <c r="MZ25" s="79">
        <v>0</v>
      </c>
      <c r="NA25" s="79">
        <v>0</v>
      </c>
      <c r="NB25" s="79">
        <v>0</v>
      </c>
      <c r="NC25" s="79">
        <v>0</v>
      </c>
      <c r="ND25" s="79">
        <v>0</v>
      </c>
      <c r="NE25" s="79">
        <v>0</v>
      </c>
      <c r="NF25" s="79">
        <v>0</v>
      </c>
      <c r="NG25" s="79">
        <v>0</v>
      </c>
      <c r="NH25" s="79">
        <v>0</v>
      </c>
      <c r="NI25" s="79" t="s">
        <v>3440</v>
      </c>
      <c r="NJ25" s="79" t="s">
        <v>3440</v>
      </c>
      <c r="NK25" s="79">
        <v>0</v>
      </c>
      <c r="NL25" s="79">
        <v>0</v>
      </c>
      <c r="NM25" s="79">
        <v>0</v>
      </c>
      <c r="NN25" s="79" t="s">
        <v>1304</v>
      </c>
      <c r="NO25" s="79" t="s">
        <v>1304</v>
      </c>
      <c r="NP25" s="79" t="s">
        <v>1304</v>
      </c>
      <c r="NQ25" s="79" t="s">
        <v>1304</v>
      </c>
      <c r="NR25" s="79" t="s">
        <v>1304</v>
      </c>
      <c r="NS25" s="79" t="s">
        <v>1304</v>
      </c>
      <c r="NT25" s="79" t="s">
        <v>1304</v>
      </c>
      <c r="NU25" s="79">
        <v>0</v>
      </c>
      <c r="NV25" s="79">
        <v>0</v>
      </c>
      <c r="NW25" s="79">
        <v>0</v>
      </c>
      <c r="NX25" s="79">
        <v>0</v>
      </c>
      <c r="NY25" s="79">
        <v>0</v>
      </c>
      <c r="NZ25" s="79">
        <v>0</v>
      </c>
      <c r="OA25" s="79">
        <v>0</v>
      </c>
      <c r="OB25" s="79">
        <v>0</v>
      </c>
      <c r="OC25" s="79">
        <v>0</v>
      </c>
      <c r="OD25" s="79">
        <v>0</v>
      </c>
      <c r="OE25" s="79">
        <v>0</v>
      </c>
      <c r="OF25" s="79">
        <v>0</v>
      </c>
      <c r="OG25" s="79">
        <v>0</v>
      </c>
      <c r="OH25" s="79">
        <v>0</v>
      </c>
      <c r="OI25" s="79">
        <v>0</v>
      </c>
      <c r="OJ25" s="79">
        <v>0</v>
      </c>
      <c r="OK25" s="79">
        <v>0</v>
      </c>
      <c r="OL25" s="79">
        <v>0</v>
      </c>
      <c r="OM25" s="79">
        <v>0</v>
      </c>
      <c r="ON25" s="79">
        <v>0</v>
      </c>
      <c r="OO25" s="79">
        <v>0</v>
      </c>
      <c r="OP25" s="79">
        <v>0</v>
      </c>
      <c r="OQ25" s="79">
        <v>0</v>
      </c>
      <c r="OR25" s="79">
        <v>0</v>
      </c>
      <c r="OS25" s="79"/>
      <c r="OT25" s="91"/>
      <c r="OU25" s="79" t="s">
        <v>3716</v>
      </c>
      <c r="OV25" s="79">
        <v>53</v>
      </c>
      <c r="OW25" s="79">
        <v>0</v>
      </c>
      <c r="OX25" s="79">
        <v>0</v>
      </c>
      <c r="OY25" s="79">
        <v>0</v>
      </c>
      <c r="OZ25" s="79">
        <v>0</v>
      </c>
      <c r="PA25" s="79">
        <v>0</v>
      </c>
      <c r="PB25" s="79">
        <v>0</v>
      </c>
      <c r="PC25" s="79">
        <v>0</v>
      </c>
      <c r="PD25" s="79">
        <v>0</v>
      </c>
      <c r="PE25" s="79">
        <v>0</v>
      </c>
      <c r="PF25" s="79">
        <v>0</v>
      </c>
      <c r="PG25" s="79">
        <v>0</v>
      </c>
      <c r="PH25" s="79">
        <v>0</v>
      </c>
      <c r="PI25" s="79">
        <v>0</v>
      </c>
      <c r="PJ25" s="79">
        <v>0</v>
      </c>
      <c r="PK25" s="79">
        <v>0</v>
      </c>
      <c r="PL25" s="79">
        <v>0</v>
      </c>
      <c r="PM25" s="79">
        <v>0</v>
      </c>
      <c r="PN25" s="79">
        <v>0</v>
      </c>
      <c r="PO25" s="79">
        <v>0</v>
      </c>
      <c r="PP25" s="79">
        <v>0</v>
      </c>
      <c r="PQ25" s="79">
        <v>0</v>
      </c>
      <c r="PR25" s="79">
        <v>0</v>
      </c>
      <c r="PS25" s="79">
        <v>0</v>
      </c>
      <c r="PT25" s="79">
        <v>0</v>
      </c>
      <c r="PU25" s="79">
        <v>0</v>
      </c>
      <c r="PV25" s="79">
        <v>0</v>
      </c>
      <c r="PW25" s="93">
        <v>0</v>
      </c>
      <c r="PX25" s="93">
        <v>0</v>
      </c>
      <c r="PY25" s="79" t="s">
        <v>3443</v>
      </c>
    </row>
    <row r="26" spans="1:441" ht="15.75" customHeight="1" x14ac:dyDescent="0.3">
      <c r="A26" s="79" t="s">
        <v>3731</v>
      </c>
      <c r="B26" s="79">
        <v>7868</v>
      </c>
      <c r="C26" s="79"/>
      <c r="D26" s="89">
        <v>2020110010191</v>
      </c>
      <c r="E26" s="79" t="s">
        <v>3412</v>
      </c>
      <c r="F26" s="79" t="s">
        <v>3413</v>
      </c>
      <c r="G26" s="79" t="s">
        <v>3414</v>
      </c>
      <c r="H26" s="79" t="s">
        <v>3527</v>
      </c>
      <c r="I26" s="79" t="s">
        <v>435</v>
      </c>
      <c r="J26" s="79" t="s">
        <v>3529</v>
      </c>
      <c r="K26" s="79" t="s">
        <v>84</v>
      </c>
      <c r="L26" s="79" t="s">
        <v>3530</v>
      </c>
      <c r="M26" s="79" t="s">
        <v>2635</v>
      </c>
      <c r="N26" s="79" t="s">
        <v>98</v>
      </c>
      <c r="O26" s="79" t="s">
        <v>3594</v>
      </c>
      <c r="P26" s="79" t="s">
        <v>3532</v>
      </c>
      <c r="Q26" s="79" t="s">
        <v>3533</v>
      </c>
      <c r="R26" s="79" t="s">
        <v>3534</v>
      </c>
      <c r="S26" s="79" t="s">
        <v>3732</v>
      </c>
      <c r="T26" s="79" t="s">
        <v>3733</v>
      </c>
      <c r="U26" s="79"/>
      <c r="V26" s="79" t="s">
        <v>3734</v>
      </c>
      <c r="W26" s="79" t="s">
        <v>3735</v>
      </c>
      <c r="X26" s="79"/>
      <c r="Y26" s="79"/>
      <c r="Z26" s="79"/>
      <c r="AA26" s="79"/>
      <c r="AB26" s="79"/>
      <c r="AC26" s="79"/>
      <c r="AD26" s="79"/>
      <c r="AE26" s="79"/>
      <c r="AF26" s="79"/>
      <c r="AG26" s="79" t="s">
        <v>1304</v>
      </c>
      <c r="AH26" s="79" t="s">
        <v>1304</v>
      </c>
      <c r="AI26" s="79" t="s">
        <v>3736</v>
      </c>
      <c r="AJ26" s="79" t="s">
        <v>3737</v>
      </c>
      <c r="AK26" s="90">
        <v>44055</v>
      </c>
      <c r="AL26" s="79">
        <v>1</v>
      </c>
      <c r="AM26">
        <v>2024</v>
      </c>
      <c r="AN26" s="79" t="s">
        <v>3738</v>
      </c>
      <c r="AO26" s="79" t="s">
        <v>3739</v>
      </c>
      <c r="AP26" s="79">
        <v>2020</v>
      </c>
      <c r="AQ26" s="79">
        <v>2024</v>
      </c>
      <c r="AR26" s="79" t="s">
        <v>41</v>
      </c>
      <c r="AS26" s="79" t="s">
        <v>541</v>
      </c>
      <c r="AT26" s="79" t="s">
        <v>42</v>
      </c>
      <c r="AU26" s="79" t="s">
        <v>912</v>
      </c>
      <c r="AV26" s="79">
        <v>2019</v>
      </c>
      <c r="AW26" s="92">
        <v>0</v>
      </c>
      <c r="AX26" s="92" t="s">
        <v>3740</v>
      </c>
      <c r="AY26" s="92">
        <v>0</v>
      </c>
      <c r="AZ26" s="92">
        <v>1</v>
      </c>
      <c r="BA26" s="79">
        <v>1</v>
      </c>
      <c r="BB26" s="79" t="s">
        <v>3741</v>
      </c>
      <c r="BC26" s="79" t="s">
        <v>3742</v>
      </c>
      <c r="BD26" s="79" t="s">
        <v>3743</v>
      </c>
      <c r="BE26" s="79" t="s">
        <v>3744</v>
      </c>
      <c r="BF26" s="79" t="s">
        <v>3547</v>
      </c>
      <c r="BG26" s="79">
        <v>3</v>
      </c>
      <c r="BH26" s="90">
        <v>45212</v>
      </c>
      <c r="BI26" s="79" t="s">
        <v>3548</v>
      </c>
      <c r="BJ26" s="79" t="s">
        <v>3048</v>
      </c>
      <c r="BK26" s="79">
        <v>100</v>
      </c>
      <c r="BL26" s="79">
        <v>20</v>
      </c>
      <c r="BM26" s="79">
        <v>60</v>
      </c>
      <c r="BN26" s="79">
        <v>75</v>
      </c>
      <c r="BO26" s="79">
        <v>90</v>
      </c>
      <c r="BP26" s="79">
        <v>100</v>
      </c>
      <c r="BQ26" s="79"/>
      <c r="BR26" s="79"/>
      <c r="BS26" s="79"/>
      <c r="BT26" s="79"/>
      <c r="BU26" s="79"/>
      <c r="BV26" s="79"/>
      <c r="BW26" s="79">
        <v>20</v>
      </c>
      <c r="BX26" s="79">
        <v>60</v>
      </c>
      <c r="BY26" s="79">
        <v>75</v>
      </c>
      <c r="BZ26" s="79">
        <v>90</v>
      </c>
      <c r="CA26" s="79">
        <v>100</v>
      </c>
      <c r="CB26" s="79">
        <v>40</v>
      </c>
      <c r="CC26" s="79">
        <v>15</v>
      </c>
      <c r="CD26" s="79">
        <v>15</v>
      </c>
      <c r="CE26">
        <v>10</v>
      </c>
      <c r="CF26" s="79">
        <v>0</v>
      </c>
      <c r="CG26" s="79" t="s">
        <v>435</v>
      </c>
      <c r="CH26" s="79" t="s">
        <v>435</v>
      </c>
      <c r="CI26" s="79" t="s">
        <v>435</v>
      </c>
      <c r="CJ26" s="79" t="s">
        <v>435</v>
      </c>
      <c r="CK26" s="79" t="s">
        <v>435</v>
      </c>
      <c r="CL26" s="79" t="s">
        <v>435</v>
      </c>
      <c r="CM26" s="79" t="s">
        <v>435</v>
      </c>
      <c r="CN26" s="79">
        <v>20</v>
      </c>
      <c r="CO26" s="79">
        <v>60</v>
      </c>
      <c r="CP26" s="79">
        <v>75</v>
      </c>
      <c r="CQ26" s="79">
        <v>90</v>
      </c>
      <c r="CR26">
        <v>90</v>
      </c>
      <c r="CS26" s="79" t="s">
        <v>48</v>
      </c>
      <c r="CT26" s="79">
        <v>0</v>
      </c>
      <c r="CU26" s="79">
        <v>0</v>
      </c>
      <c r="CV26" s="79">
        <v>0</v>
      </c>
      <c r="CW26" s="79">
        <v>0</v>
      </c>
      <c r="CX26" s="79">
        <v>10</v>
      </c>
      <c r="CY26" s="79">
        <v>0</v>
      </c>
      <c r="CZ26" s="79">
        <v>0</v>
      </c>
      <c r="DA26" s="79">
        <v>0</v>
      </c>
      <c r="DB26" s="79">
        <v>0</v>
      </c>
      <c r="DC26" s="79">
        <v>0</v>
      </c>
      <c r="DD26" s="79">
        <v>0</v>
      </c>
      <c r="DE26" s="79">
        <v>0</v>
      </c>
      <c r="DF26">
        <v>100</v>
      </c>
      <c r="DG26">
        <v>100</v>
      </c>
      <c r="DH26">
        <v>10</v>
      </c>
      <c r="DI26">
        <v>10</v>
      </c>
      <c r="DJ26" s="79">
        <v>0</v>
      </c>
      <c r="DK26" s="79">
        <v>0</v>
      </c>
      <c r="DL26" s="79">
        <v>0</v>
      </c>
      <c r="DM26" s="79">
        <v>0</v>
      </c>
      <c r="DN26" s="79">
        <v>10</v>
      </c>
      <c r="DO26" s="79">
        <v>0</v>
      </c>
      <c r="DP26" s="79">
        <v>0</v>
      </c>
      <c r="DQ26" s="79">
        <v>0</v>
      </c>
      <c r="DR26" s="79">
        <v>0</v>
      </c>
      <c r="DS26" s="79">
        <v>0</v>
      </c>
      <c r="DT26" s="79">
        <v>0</v>
      </c>
      <c r="DU26" s="79">
        <v>0</v>
      </c>
      <c r="DV26" s="79">
        <v>10</v>
      </c>
      <c r="DW26" s="79">
        <v>0</v>
      </c>
      <c r="DX26" s="79">
        <v>0</v>
      </c>
      <c r="DY26" s="79">
        <v>0</v>
      </c>
      <c r="DZ26" s="79">
        <v>0</v>
      </c>
      <c r="EA26" s="79">
        <v>0</v>
      </c>
      <c r="EB26" s="79">
        <v>0</v>
      </c>
      <c r="EC26" s="79">
        <v>0</v>
      </c>
      <c r="ED26" s="79">
        <v>0</v>
      </c>
      <c r="EE26" s="79">
        <v>0</v>
      </c>
      <c r="EF26" s="79">
        <v>0</v>
      </c>
      <c r="EG26" s="79">
        <v>0</v>
      </c>
      <c r="EH26" s="79">
        <v>0</v>
      </c>
      <c r="EI26" s="79">
        <v>0</v>
      </c>
      <c r="EJ26" s="79">
        <v>0</v>
      </c>
      <c r="EK26" s="79">
        <v>0</v>
      </c>
      <c r="EL26" s="79">
        <v>0</v>
      </c>
      <c r="EM26" s="79">
        <v>0</v>
      </c>
      <c r="EN26" s="79">
        <v>0</v>
      </c>
      <c r="EO26" s="79" t="s">
        <v>3745</v>
      </c>
      <c r="EP26" s="79">
        <v>0</v>
      </c>
      <c r="EQ26" s="79">
        <v>0</v>
      </c>
      <c r="ER26" s="79">
        <v>0</v>
      </c>
      <c r="ES26" s="79">
        <v>0</v>
      </c>
      <c r="ET26" s="79">
        <v>0</v>
      </c>
      <c r="EU26" s="79">
        <v>0</v>
      </c>
      <c r="EV26" s="79">
        <v>0</v>
      </c>
      <c r="EW26" s="79">
        <v>0</v>
      </c>
      <c r="EX26" s="79">
        <v>0</v>
      </c>
      <c r="EY26" s="79">
        <v>0</v>
      </c>
      <c r="EZ26" s="79">
        <v>0</v>
      </c>
      <c r="FA26" s="79">
        <v>0</v>
      </c>
      <c r="FB26" s="79">
        <v>0</v>
      </c>
      <c r="FC26" s="79">
        <v>0</v>
      </c>
      <c r="FD26" s="79">
        <v>0</v>
      </c>
      <c r="FE26" s="79">
        <v>0</v>
      </c>
      <c r="FF26" s="79">
        <v>0</v>
      </c>
      <c r="FG26" s="79">
        <v>0</v>
      </c>
      <c r="FH26" s="79">
        <v>0</v>
      </c>
      <c r="FI26" s="79">
        <v>0</v>
      </c>
      <c r="FJ26" s="79">
        <v>0</v>
      </c>
      <c r="FK26" s="79">
        <v>0</v>
      </c>
      <c r="FL26" s="79">
        <v>0</v>
      </c>
      <c r="FM26" s="79">
        <v>0</v>
      </c>
      <c r="FN26" s="79">
        <v>0</v>
      </c>
      <c r="FO26" s="79">
        <v>0</v>
      </c>
      <c r="FP26" s="79">
        <v>0</v>
      </c>
      <c r="FQ26" s="79">
        <v>0</v>
      </c>
      <c r="FR26" s="79">
        <v>0</v>
      </c>
      <c r="FS26" s="79">
        <v>0</v>
      </c>
      <c r="FT26" s="79">
        <v>0</v>
      </c>
      <c r="FU26" s="79">
        <v>0</v>
      </c>
      <c r="FV26" s="79">
        <v>0</v>
      </c>
      <c r="FW26" s="79">
        <v>0</v>
      </c>
      <c r="FX26" s="79">
        <v>0</v>
      </c>
      <c r="FY26" s="79">
        <v>0</v>
      </c>
      <c r="FZ26" s="79">
        <v>0</v>
      </c>
      <c r="GA26" s="79">
        <v>0</v>
      </c>
      <c r="GB26" s="79">
        <v>0</v>
      </c>
      <c r="GC26" s="79">
        <v>0</v>
      </c>
      <c r="GD26" s="79">
        <v>0</v>
      </c>
      <c r="GE26" s="79">
        <v>0</v>
      </c>
      <c r="GF26" s="79">
        <v>0</v>
      </c>
      <c r="GG26" s="79">
        <v>0</v>
      </c>
      <c r="GH26" s="79">
        <v>0</v>
      </c>
      <c r="GI26" s="79">
        <v>0</v>
      </c>
      <c r="GJ26" s="79">
        <v>0</v>
      </c>
      <c r="GK26" s="79">
        <v>0</v>
      </c>
      <c r="GL26" s="79">
        <v>0</v>
      </c>
      <c r="GM26" s="79">
        <v>0</v>
      </c>
      <c r="GN26" s="79">
        <v>0</v>
      </c>
      <c r="GO26" s="79">
        <v>0</v>
      </c>
      <c r="GP26" s="79">
        <v>0</v>
      </c>
      <c r="GQ26" s="79">
        <v>0</v>
      </c>
      <c r="GR26" s="79">
        <v>0</v>
      </c>
      <c r="GS26" s="79">
        <v>0</v>
      </c>
      <c r="GT26" s="79">
        <v>0</v>
      </c>
      <c r="GU26" s="79">
        <v>0</v>
      </c>
      <c r="GV26" s="79">
        <v>0</v>
      </c>
      <c r="GW26" s="79">
        <v>0</v>
      </c>
      <c r="GX26" s="79">
        <v>0</v>
      </c>
      <c r="GY26" s="79">
        <v>0</v>
      </c>
      <c r="GZ26" s="79">
        <v>0</v>
      </c>
      <c r="HA26" s="79">
        <v>0</v>
      </c>
      <c r="HB26" s="79">
        <v>0</v>
      </c>
      <c r="HC26" s="79">
        <v>0</v>
      </c>
      <c r="HD26" s="79">
        <v>0</v>
      </c>
      <c r="HE26" s="79">
        <v>0</v>
      </c>
      <c r="HF26" s="79">
        <v>0</v>
      </c>
      <c r="HG26" s="79">
        <v>0</v>
      </c>
      <c r="HH26" s="79">
        <v>0</v>
      </c>
      <c r="HI26" s="79">
        <v>0</v>
      </c>
      <c r="HJ26" s="79">
        <v>0</v>
      </c>
      <c r="HK26" s="79">
        <v>0</v>
      </c>
      <c r="HL26" s="79">
        <v>0</v>
      </c>
      <c r="HM26" s="79">
        <v>0</v>
      </c>
      <c r="HN26" s="79">
        <v>0</v>
      </c>
      <c r="HO26" s="79">
        <v>0</v>
      </c>
      <c r="HP26" s="79">
        <v>0</v>
      </c>
      <c r="HQ26" s="79">
        <v>0</v>
      </c>
      <c r="HR26" s="79">
        <v>0</v>
      </c>
      <c r="HS26" s="79">
        <v>0</v>
      </c>
      <c r="HT26" s="79">
        <v>0</v>
      </c>
      <c r="HU26" s="79">
        <v>0</v>
      </c>
      <c r="HV26" s="79">
        <v>0</v>
      </c>
      <c r="HW26" s="79">
        <v>0</v>
      </c>
      <c r="HX26" s="79">
        <v>0</v>
      </c>
      <c r="HY26" s="79">
        <v>0</v>
      </c>
      <c r="HZ26" s="79">
        <v>0</v>
      </c>
      <c r="IA26" s="79">
        <v>0</v>
      </c>
      <c r="IB26" s="79">
        <v>0</v>
      </c>
      <c r="IC26" s="79">
        <v>0</v>
      </c>
      <c r="ID26" s="79">
        <v>0</v>
      </c>
      <c r="IE26" s="79">
        <v>0</v>
      </c>
      <c r="IF26" s="79">
        <v>0</v>
      </c>
      <c r="IG26" s="79">
        <v>0</v>
      </c>
      <c r="IH26" s="79">
        <v>0</v>
      </c>
      <c r="II26" s="79" t="s">
        <v>1304</v>
      </c>
      <c r="IJ26" s="79" t="s">
        <v>1304</v>
      </c>
      <c r="IK26" s="79" t="s">
        <v>1304</v>
      </c>
      <c r="IL26" s="79" t="s">
        <v>1304</v>
      </c>
      <c r="IM26" s="79" t="s">
        <v>1304</v>
      </c>
      <c r="IN26" s="79" t="s">
        <v>1304</v>
      </c>
      <c r="IO26" s="79" t="s">
        <v>1304</v>
      </c>
      <c r="IP26" s="79" t="s">
        <v>1304</v>
      </c>
      <c r="IQ26" s="79" t="s">
        <v>1304</v>
      </c>
      <c r="IR26" s="79" t="s">
        <v>1304</v>
      </c>
      <c r="IS26" s="79" t="s">
        <v>1304</v>
      </c>
      <c r="IT26" s="79" t="s">
        <v>1304</v>
      </c>
      <c r="IU26" s="79" t="s">
        <v>1304</v>
      </c>
      <c r="IV26" s="79" t="s">
        <v>1304</v>
      </c>
      <c r="IW26" s="79" t="s">
        <v>1304</v>
      </c>
      <c r="IX26" s="79">
        <v>0</v>
      </c>
      <c r="IY26" s="79">
        <v>0</v>
      </c>
      <c r="IZ26" s="79">
        <v>0</v>
      </c>
      <c r="JA26" s="79">
        <v>0</v>
      </c>
      <c r="JB26" s="79">
        <v>0</v>
      </c>
      <c r="JC26" s="79">
        <v>0</v>
      </c>
      <c r="JD26" s="79">
        <v>0</v>
      </c>
      <c r="JE26" s="79">
        <v>0</v>
      </c>
      <c r="JF26" s="79">
        <v>0</v>
      </c>
      <c r="JG26" s="79">
        <v>0</v>
      </c>
      <c r="JH26" s="79">
        <v>0</v>
      </c>
      <c r="JI26" s="79">
        <v>0</v>
      </c>
      <c r="JJ26" s="93">
        <v>0</v>
      </c>
      <c r="JK26" s="93">
        <v>0</v>
      </c>
      <c r="JL26" s="93">
        <v>0</v>
      </c>
      <c r="JM26" s="93">
        <v>0</v>
      </c>
      <c r="JN26" s="93">
        <v>0</v>
      </c>
      <c r="JO26" s="93">
        <v>0</v>
      </c>
      <c r="JP26" s="93">
        <v>0</v>
      </c>
      <c r="JQ26" s="93">
        <v>0</v>
      </c>
      <c r="JR26" s="93">
        <v>0</v>
      </c>
      <c r="JS26" s="93">
        <v>0</v>
      </c>
      <c r="JT26" s="93">
        <v>0</v>
      </c>
      <c r="JU26" s="93">
        <v>0</v>
      </c>
      <c r="JV26" s="93">
        <v>0</v>
      </c>
      <c r="JW26" s="79">
        <v>0</v>
      </c>
      <c r="JX26" s="79">
        <v>0</v>
      </c>
      <c r="JY26" s="79">
        <v>0</v>
      </c>
      <c r="JZ26" s="79">
        <v>0</v>
      </c>
      <c r="KA26" s="79">
        <v>0</v>
      </c>
      <c r="KB26" s="79">
        <v>0</v>
      </c>
      <c r="KC26" s="79">
        <v>0</v>
      </c>
      <c r="KD26" s="79">
        <v>0</v>
      </c>
      <c r="KE26" s="79">
        <v>0</v>
      </c>
      <c r="KF26" s="79">
        <v>0</v>
      </c>
      <c r="KG26" s="79">
        <v>0</v>
      </c>
      <c r="KH26" s="79">
        <v>0</v>
      </c>
      <c r="KI26" s="79">
        <v>0</v>
      </c>
      <c r="KJ26" s="79" t="s">
        <v>3440</v>
      </c>
      <c r="KK26" s="79" t="s">
        <v>1304</v>
      </c>
      <c r="KL26" s="79" t="s">
        <v>1304</v>
      </c>
      <c r="KM26" s="79" t="s">
        <v>1304</v>
      </c>
      <c r="KN26" s="79">
        <v>0</v>
      </c>
      <c r="KO26" s="79" t="s">
        <v>1304</v>
      </c>
      <c r="KP26" s="79" t="s">
        <v>1304</v>
      </c>
      <c r="KQ26" s="79" t="s">
        <v>1304</v>
      </c>
      <c r="KR26" s="79" t="s">
        <v>1304</v>
      </c>
      <c r="KS26" s="79" t="s">
        <v>1304</v>
      </c>
      <c r="KT26" s="79" t="s">
        <v>1304</v>
      </c>
      <c r="KU26" s="79" t="s">
        <v>1304</v>
      </c>
      <c r="KV26" s="79" t="s">
        <v>3440</v>
      </c>
      <c r="KW26" s="79" t="s">
        <v>3440</v>
      </c>
      <c r="KX26" s="79" t="s">
        <v>3440</v>
      </c>
      <c r="KY26" s="79" t="s">
        <v>3440</v>
      </c>
      <c r="KZ26" s="79">
        <v>0</v>
      </c>
      <c r="LA26" s="79" t="s">
        <v>1304</v>
      </c>
      <c r="LB26" s="79" t="s">
        <v>1304</v>
      </c>
      <c r="LC26" s="79" t="s">
        <v>1304</v>
      </c>
      <c r="LD26" s="79" t="s">
        <v>1304</v>
      </c>
      <c r="LE26" s="79" t="s">
        <v>1304</v>
      </c>
      <c r="LF26" s="79" t="s">
        <v>1304</v>
      </c>
      <c r="LG26" s="79" t="s">
        <v>1304</v>
      </c>
      <c r="LH26" s="93">
        <v>0</v>
      </c>
      <c r="LI26" s="93" t="s">
        <v>3746</v>
      </c>
      <c r="LJ26" s="93" t="s">
        <v>435</v>
      </c>
      <c r="LK26" s="93" t="s">
        <v>3473</v>
      </c>
      <c r="LL26" s="93" t="s">
        <v>1304</v>
      </c>
      <c r="LM26" s="93" t="s">
        <v>1304</v>
      </c>
      <c r="LN26" s="93" t="s">
        <v>1304</v>
      </c>
      <c r="LO26" s="93">
        <v>0</v>
      </c>
      <c r="LP26" s="93">
        <v>0</v>
      </c>
      <c r="LQ26" s="93">
        <v>7927525000</v>
      </c>
      <c r="LR26" s="93">
        <v>0</v>
      </c>
      <c r="LS26" s="93">
        <v>0</v>
      </c>
      <c r="LT26" s="93">
        <v>0</v>
      </c>
      <c r="LU26" s="93">
        <v>0</v>
      </c>
      <c r="LV26" s="79" t="s">
        <v>3440</v>
      </c>
      <c r="LW26" s="79" t="s">
        <v>3440</v>
      </c>
      <c r="LX26" s="79" t="s">
        <v>3440</v>
      </c>
      <c r="LY26" s="79" t="s">
        <v>3440</v>
      </c>
      <c r="LZ26" s="79">
        <v>0</v>
      </c>
      <c r="MA26" s="79" t="s">
        <v>1304</v>
      </c>
      <c r="MB26" s="79" t="s">
        <v>1304</v>
      </c>
      <c r="MC26" s="79" t="s">
        <v>1304</v>
      </c>
      <c r="MD26" s="79" t="s">
        <v>1304</v>
      </c>
      <c r="ME26" s="79" t="s">
        <v>1304</v>
      </c>
      <c r="MF26" s="79" t="s">
        <v>1304</v>
      </c>
      <c r="MG26" s="79" t="s">
        <v>1304</v>
      </c>
      <c r="MH26" s="79">
        <v>0</v>
      </c>
      <c r="MI26" s="79">
        <v>0</v>
      </c>
      <c r="MJ26">
        <v>90</v>
      </c>
      <c r="MK26" s="79">
        <v>0</v>
      </c>
      <c r="ML26" s="79">
        <v>0</v>
      </c>
      <c r="MM26" s="79">
        <v>0</v>
      </c>
      <c r="MN26" s="79">
        <v>0</v>
      </c>
      <c r="MO26" s="79">
        <v>0</v>
      </c>
      <c r="MP26" s="79">
        <v>0</v>
      </c>
      <c r="MQ26" s="79">
        <v>0</v>
      </c>
      <c r="MR26" s="79">
        <v>0</v>
      </c>
      <c r="MS26" s="79">
        <v>0</v>
      </c>
      <c r="MT26" s="79">
        <v>0</v>
      </c>
      <c r="MU26" s="79">
        <v>0</v>
      </c>
      <c r="MV26" s="79">
        <v>0</v>
      </c>
      <c r="MW26" s="79">
        <v>0</v>
      </c>
      <c r="MX26" s="79">
        <v>0</v>
      </c>
      <c r="MY26" s="79">
        <v>0</v>
      </c>
      <c r="MZ26" s="79">
        <v>0</v>
      </c>
      <c r="NA26" s="79">
        <v>0</v>
      </c>
      <c r="NB26" s="79">
        <v>0</v>
      </c>
      <c r="NC26" s="79">
        <v>0</v>
      </c>
      <c r="ND26" s="79">
        <v>0</v>
      </c>
      <c r="NE26" s="79">
        <v>0</v>
      </c>
      <c r="NF26" s="79">
        <v>0</v>
      </c>
      <c r="NG26" s="79">
        <v>0</v>
      </c>
      <c r="NH26" s="79">
        <v>0</v>
      </c>
      <c r="NI26" s="79" t="s">
        <v>3440</v>
      </c>
      <c r="NJ26" s="79" t="s">
        <v>3440</v>
      </c>
      <c r="NK26" s="79" t="s">
        <v>3440</v>
      </c>
      <c r="NL26" s="79" t="s">
        <v>3440</v>
      </c>
      <c r="NM26" s="79">
        <v>0</v>
      </c>
      <c r="NN26" s="79" t="s">
        <v>1304</v>
      </c>
      <c r="NO26" s="79" t="s">
        <v>1304</v>
      </c>
      <c r="NP26" s="79" t="s">
        <v>1304</v>
      </c>
      <c r="NQ26" s="79" t="s">
        <v>1304</v>
      </c>
      <c r="NR26" s="79" t="s">
        <v>1304</v>
      </c>
      <c r="NS26" s="79" t="s">
        <v>1304</v>
      </c>
      <c r="NT26" s="79" t="s">
        <v>1304</v>
      </c>
      <c r="NU26" s="79">
        <v>0</v>
      </c>
      <c r="NV26" s="79">
        <v>0</v>
      </c>
      <c r="NW26" s="79">
        <v>0</v>
      </c>
      <c r="NX26" s="79">
        <v>0</v>
      </c>
      <c r="NY26" s="79">
        <v>0</v>
      </c>
      <c r="NZ26" s="79">
        <v>0</v>
      </c>
      <c r="OA26" s="79">
        <v>0</v>
      </c>
      <c r="OB26" s="79">
        <v>0</v>
      </c>
      <c r="OC26" s="79">
        <v>0</v>
      </c>
      <c r="OD26" s="79">
        <v>0</v>
      </c>
      <c r="OE26" s="79">
        <v>0</v>
      </c>
      <c r="OF26" s="79">
        <v>0</v>
      </c>
      <c r="OG26" s="79">
        <v>0</v>
      </c>
      <c r="OH26" s="79">
        <v>0</v>
      </c>
      <c r="OI26" s="79">
        <v>0</v>
      </c>
      <c r="OJ26" s="79">
        <v>0</v>
      </c>
      <c r="OK26" s="79">
        <v>0</v>
      </c>
      <c r="OL26" s="79">
        <v>0</v>
      </c>
      <c r="OM26" s="79">
        <v>0</v>
      </c>
      <c r="ON26" s="79">
        <v>0</v>
      </c>
      <c r="OO26" s="79">
        <v>0</v>
      </c>
      <c r="OP26" s="79">
        <v>0</v>
      </c>
      <c r="OQ26" s="79">
        <v>0</v>
      </c>
      <c r="OR26" s="79">
        <v>0</v>
      </c>
      <c r="OS26" s="79"/>
      <c r="OT26" s="91"/>
      <c r="OU26" s="79" t="s">
        <v>3731</v>
      </c>
      <c r="OV26" s="79">
        <v>70</v>
      </c>
      <c r="OW26" s="79">
        <v>0</v>
      </c>
      <c r="OX26" s="79">
        <v>0</v>
      </c>
      <c r="OY26" s="79">
        <v>0</v>
      </c>
      <c r="OZ26" s="79">
        <v>0</v>
      </c>
      <c r="PA26" s="79">
        <v>0</v>
      </c>
      <c r="PB26" s="79">
        <v>0</v>
      </c>
      <c r="PC26" s="79">
        <v>0</v>
      </c>
      <c r="PD26" s="79">
        <v>0</v>
      </c>
      <c r="PE26" s="79">
        <v>0</v>
      </c>
      <c r="PF26" s="79">
        <v>0</v>
      </c>
      <c r="PG26" s="79">
        <v>0</v>
      </c>
      <c r="PH26" s="79">
        <v>0</v>
      </c>
      <c r="PI26" s="79">
        <v>0</v>
      </c>
      <c r="PJ26" s="79">
        <v>0</v>
      </c>
      <c r="PK26" s="79">
        <v>0</v>
      </c>
      <c r="PL26" s="79">
        <v>0</v>
      </c>
      <c r="PM26" s="79">
        <v>0</v>
      </c>
      <c r="PN26" s="79">
        <v>0</v>
      </c>
      <c r="PO26" s="79">
        <v>0</v>
      </c>
      <c r="PP26" s="79">
        <v>0</v>
      </c>
      <c r="PQ26" s="79">
        <v>0</v>
      </c>
      <c r="PR26" s="79">
        <v>0</v>
      </c>
      <c r="PS26" s="79">
        <v>0</v>
      </c>
      <c r="PT26" s="79">
        <v>0</v>
      </c>
      <c r="PU26" s="79">
        <v>0</v>
      </c>
      <c r="PV26" s="79">
        <v>0</v>
      </c>
      <c r="PW26" s="93">
        <v>0</v>
      </c>
      <c r="PX26" s="93">
        <v>0</v>
      </c>
      <c r="PY26" s="79" t="s">
        <v>3747</v>
      </c>
    </row>
    <row r="27" spans="1:441" ht="15.75" customHeight="1" x14ac:dyDescent="0.3">
      <c r="A27" s="79" t="s">
        <v>3748</v>
      </c>
      <c r="B27" s="79">
        <v>7868</v>
      </c>
      <c r="C27" s="79"/>
      <c r="D27" s="89">
        <v>2020110010191</v>
      </c>
      <c r="E27" s="79" t="s">
        <v>3412</v>
      </c>
      <c r="F27" s="79" t="s">
        <v>3413</v>
      </c>
      <c r="G27" s="79" t="s">
        <v>3414</v>
      </c>
      <c r="H27" s="79" t="s">
        <v>3527</v>
      </c>
      <c r="I27" s="79" t="s">
        <v>435</v>
      </c>
      <c r="J27" s="79" t="s">
        <v>3529</v>
      </c>
      <c r="K27" s="79" t="s">
        <v>84</v>
      </c>
      <c r="L27" s="79" t="s">
        <v>3530</v>
      </c>
      <c r="M27" s="79" t="s">
        <v>2635</v>
      </c>
      <c r="N27" s="79" t="s">
        <v>98</v>
      </c>
      <c r="O27" s="79" t="s">
        <v>3594</v>
      </c>
      <c r="P27" s="79" t="s">
        <v>3532</v>
      </c>
      <c r="Q27" s="79" t="s">
        <v>3533</v>
      </c>
      <c r="R27" s="79" t="s">
        <v>3534</v>
      </c>
      <c r="S27" s="79" t="s">
        <v>3749</v>
      </c>
      <c r="T27" s="79" t="s">
        <v>3750</v>
      </c>
      <c r="U27" s="79"/>
      <c r="V27" s="79" t="s">
        <v>3749</v>
      </c>
      <c r="W27" s="79" t="s">
        <v>3751</v>
      </c>
      <c r="X27" s="79"/>
      <c r="Y27" s="79"/>
      <c r="Z27" s="79"/>
      <c r="AA27" s="79"/>
      <c r="AB27" s="79"/>
      <c r="AC27" s="79"/>
      <c r="AD27" s="79"/>
      <c r="AE27" s="79"/>
      <c r="AF27" s="79"/>
      <c r="AG27" s="79" t="s">
        <v>1304</v>
      </c>
      <c r="AH27" s="79" t="s">
        <v>1304</v>
      </c>
      <c r="AI27" s="79" t="s">
        <v>3752</v>
      </c>
      <c r="AJ27" s="79">
        <v>0</v>
      </c>
      <c r="AK27" s="90">
        <v>44055</v>
      </c>
      <c r="AL27" s="79">
        <v>1</v>
      </c>
      <c r="AM27">
        <v>2024</v>
      </c>
      <c r="AN27" s="79" t="s">
        <v>3753</v>
      </c>
      <c r="AO27" s="79" t="s">
        <v>3754</v>
      </c>
      <c r="AP27" s="79">
        <v>2020</v>
      </c>
      <c r="AQ27" s="79">
        <v>2024</v>
      </c>
      <c r="AR27" s="79" t="s">
        <v>41</v>
      </c>
      <c r="AS27" s="79" t="s">
        <v>541</v>
      </c>
      <c r="AT27" s="79" t="s">
        <v>49</v>
      </c>
      <c r="AU27" s="79" t="s">
        <v>912</v>
      </c>
      <c r="AV27" s="79">
        <v>2019</v>
      </c>
      <c r="AW27" s="92">
        <v>992</v>
      </c>
      <c r="AX27" s="92" t="s">
        <v>3740</v>
      </c>
      <c r="AY27" s="92">
        <v>0</v>
      </c>
      <c r="AZ27" s="92">
        <v>1</v>
      </c>
      <c r="BA27" s="79">
        <v>1</v>
      </c>
      <c r="BB27" s="92" t="s">
        <v>3755</v>
      </c>
      <c r="BC27" s="79" t="s">
        <v>3756</v>
      </c>
      <c r="BD27" s="79" t="s">
        <v>3750</v>
      </c>
      <c r="BE27" s="79" t="s">
        <v>435</v>
      </c>
      <c r="BF27" s="79" t="s">
        <v>3547</v>
      </c>
      <c r="BG27" s="79">
        <v>3</v>
      </c>
      <c r="BH27" s="90">
        <v>45212</v>
      </c>
      <c r="BI27" s="79" t="s">
        <v>3548</v>
      </c>
      <c r="BJ27" s="79" t="s">
        <v>3048</v>
      </c>
      <c r="BK27" s="79">
        <v>5400</v>
      </c>
      <c r="BL27" s="79">
        <v>1208</v>
      </c>
      <c r="BM27" s="79">
        <v>2058</v>
      </c>
      <c r="BN27" s="79">
        <v>2427</v>
      </c>
      <c r="BO27" s="79">
        <v>3877</v>
      </c>
      <c r="BP27" s="79">
        <v>5400</v>
      </c>
      <c r="BQ27" s="79"/>
      <c r="BR27" s="79"/>
      <c r="BS27" s="79"/>
      <c r="BT27" s="79"/>
      <c r="BU27" s="79"/>
      <c r="BV27" s="79"/>
      <c r="BW27" s="79">
        <v>1350</v>
      </c>
      <c r="BX27" s="79">
        <v>2430</v>
      </c>
      <c r="BY27" s="79">
        <v>2427</v>
      </c>
      <c r="BZ27" s="79">
        <v>3877</v>
      </c>
      <c r="CA27" s="79">
        <v>5400</v>
      </c>
      <c r="CB27" s="79">
        <v>850</v>
      </c>
      <c r="CC27" s="79">
        <v>3051</v>
      </c>
      <c r="CD27" s="79">
        <v>0</v>
      </c>
      <c r="CE27">
        <v>0</v>
      </c>
      <c r="CF27" s="79">
        <v>0</v>
      </c>
      <c r="CG27" s="79" t="s">
        <v>435</v>
      </c>
      <c r="CH27" s="79" t="s">
        <v>435</v>
      </c>
      <c r="CI27" s="79" t="s">
        <v>435</v>
      </c>
      <c r="CJ27" s="79" t="s">
        <v>435</v>
      </c>
      <c r="CK27" s="79" t="s">
        <v>435</v>
      </c>
      <c r="CL27" s="79" t="s">
        <v>435</v>
      </c>
      <c r="CM27" s="79" t="s">
        <v>435</v>
      </c>
      <c r="CN27" s="79">
        <v>1208.0000000000002</v>
      </c>
      <c r="CO27" s="79">
        <v>2395</v>
      </c>
      <c r="CP27" s="79">
        <v>5446</v>
      </c>
      <c r="CQ27" s="79">
        <v>3877</v>
      </c>
      <c r="CR27">
        <v>3877</v>
      </c>
      <c r="CS27" s="79" t="s">
        <v>48</v>
      </c>
      <c r="CT27" s="79">
        <v>0</v>
      </c>
      <c r="CU27" s="79">
        <v>0</v>
      </c>
      <c r="CV27" s="79">
        <v>0</v>
      </c>
      <c r="CW27" s="79">
        <v>0</v>
      </c>
      <c r="CX27" s="79">
        <v>0</v>
      </c>
      <c r="CY27" s="79">
        <v>0</v>
      </c>
      <c r="CZ27" s="79">
        <v>0</v>
      </c>
      <c r="DA27" s="79">
        <v>0</v>
      </c>
      <c r="DB27" s="79">
        <v>0</v>
      </c>
      <c r="DC27" s="79">
        <v>0</v>
      </c>
      <c r="DD27" s="79">
        <v>0</v>
      </c>
      <c r="DE27" s="79">
        <v>0</v>
      </c>
      <c r="DF27">
        <v>5400</v>
      </c>
      <c r="DG27">
        <v>3877</v>
      </c>
      <c r="DH27">
        <v>0</v>
      </c>
      <c r="DI27">
        <v>0</v>
      </c>
      <c r="DJ27" s="79">
        <v>0</v>
      </c>
      <c r="DK27" s="79">
        <v>0</v>
      </c>
      <c r="DL27" s="79">
        <v>0</v>
      </c>
      <c r="DM27" s="79">
        <v>0</v>
      </c>
      <c r="DN27" s="79">
        <v>0</v>
      </c>
      <c r="DO27" s="79">
        <v>0</v>
      </c>
      <c r="DP27" s="79">
        <v>0</v>
      </c>
      <c r="DQ27" s="79">
        <v>0</v>
      </c>
      <c r="DR27" s="79">
        <v>0</v>
      </c>
      <c r="DS27" s="79">
        <v>0</v>
      </c>
      <c r="DT27" s="79">
        <v>0</v>
      </c>
      <c r="DU27" s="79">
        <v>0</v>
      </c>
      <c r="DV27" s="79">
        <v>4192</v>
      </c>
      <c r="DW27" s="79">
        <v>0</v>
      </c>
      <c r="DX27" s="79">
        <v>0</v>
      </c>
      <c r="DY27" s="79">
        <v>0</v>
      </c>
      <c r="DZ27" s="79">
        <v>0</v>
      </c>
      <c r="EA27" s="79">
        <v>0</v>
      </c>
      <c r="EB27" s="79">
        <v>0</v>
      </c>
      <c r="EC27" s="79">
        <v>0</v>
      </c>
      <c r="ED27" s="79">
        <v>0</v>
      </c>
      <c r="EE27" s="79">
        <v>0</v>
      </c>
      <c r="EF27" s="79">
        <v>0</v>
      </c>
      <c r="EG27" s="79">
        <v>0</v>
      </c>
      <c r="EH27" s="79">
        <v>0</v>
      </c>
      <c r="EI27" s="79">
        <v>0</v>
      </c>
      <c r="EJ27" s="79">
        <v>0</v>
      </c>
      <c r="EK27" s="79">
        <v>0</v>
      </c>
      <c r="EL27" s="79">
        <v>0</v>
      </c>
      <c r="EM27" s="79">
        <v>0</v>
      </c>
      <c r="EN27" s="79">
        <v>0</v>
      </c>
      <c r="EO27" s="79">
        <v>0</v>
      </c>
      <c r="EP27" s="79">
        <v>0</v>
      </c>
      <c r="EQ27" s="79">
        <v>0</v>
      </c>
      <c r="ER27" s="79">
        <v>0</v>
      </c>
      <c r="ES27" s="79">
        <v>0</v>
      </c>
      <c r="ET27" s="79">
        <v>0</v>
      </c>
      <c r="EU27" s="79">
        <v>0</v>
      </c>
      <c r="EV27" s="79">
        <v>0</v>
      </c>
      <c r="EW27" s="79">
        <v>0</v>
      </c>
      <c r="EX27" s="79">
        <v>0</v>
      </c>
      <c r="EY27" s="79">
        <v>0</v>
      </c>
      <c r="EZ27" s="79">
        <v>0</v>
      </c>
      <c r="FA27" s="79">
        <v>0</v>
      </c>
      <c r="FB27" s="79">
        <v>0</v>
      </c>
      <c r="FC27" s="79">
        <v>0</v>
      </c>
      <c r="FD27" s="79">
        <v>0</v>
      </c>
      <c r="FE27" s="79">
        <v>0</v>
      </c>
      <c r="FF27" s="79">
        <v>0</v>
      </c>
      <c r="FG27" s="79">
        <v>0</v>
      </c>
      <c r="FH27" s="79">
        <v>0</v>
      </c>
      <c r="FI27" s="79">
        <v>0</v>
      </c>
      <c r="FJ27" s="79">
        <v>0</v>
      </c>
      <c r="FK27" s="79">
        <v>0</v>
      </c>
      <c r="FL27" s="79">
        <v>0</v>
      </c>
      <c r="FM27" s="79">
        <v>0</v>
      </c>
      <c r="FN27" s="79">
        <v>0</v>
      </c>
      <c r="FO27" s="79">
        <v>0</v>
      </c>
      <c r="FP27" s="79">
        <v>0</v>
      </c>
      <c r="FQ27" s="79">
        <v>0</v>
      </c>
      <c r="FR27" s="79">
        <v>0</v>
      </c>
      <c r="FS27" s="79">
        <v>0</v>
      </c>
      <c r="FT27" s="79">
        <v>0</v>
      </c>
      <c r="FU27" s="79">
        <v>0</v>
      </c>
      <c r="FV27" s="79">
        <v>0</v>
      </c>
      <c r="FW27" s="79">
        <v>0</v>
      </c>
      <c r="FX27" s="79">
        <v>0</v>
      </c>
      <c r="FY27" s="79">
        <v>0</v>
      </c>
      <c r="FZ27" s="79">
        <v>0</v>
      </c>
      <c r="GA27" s="79">
        <v>0</v>
      </c>
      <c r="GB27" s="79">
        <v>0</v>
      </c>
      <c r="GC27" s="79">
        <v>0</v>
      </c>
      <c r="GD27" s="79">
        <v>0</v>
      </c>
      <c r="GE27" s="79">
        <v>0</v>
      </c>
      <c r="GF27" s="79">
        <v>0</v>
      </c>
      <c r="GG27" s="79">
        <v>0</v>
      </c>
      <c r="GH27" s="79">
        <v>0</v>
      </c>
      <c r="GI27" s="79">
        <v>0</v>
      </c>
      <c r="GJ27" s="79">
        <v>0</v>
      </c>
      <c r="GK27" s="79">
        <v>0</v>
      </c>
      <c r="GL27" s="79">
        <v>0</v>
      </c>
      <c r="GM27" s="79">
        <v>0</v>
      </c>
      <c r="GN27" s="79">
        <v>0</v>
      </c>
      <c r="GO27" s="79">
        <v>0</v>
      </c>
      <c r="GP27" s="79">
        <v>0</v>
      </c>
      <c r="GQ27" s="79">
        <v>0</v>
      </c>
      <c r="GR27" s="79">
        <v>0</v>
      </c>
      <c r="GS27" s="79">
        <v>0</v>
      </c>
      <c r="GT27" s="79">
        <v>0</v>
      </c>
      <c r="GU27" s="79">
        <v>0</v>
      </c>
      <c r="GV27" s="79">
        <v>0</v>
      </c>
      <c r="GW27" s="79">
        <v>0</v>
      </c>
      <c r="GX27" s="79">
        <v>0</v>
      </c>
      <c r="GY27" s="79">
        <v>0</v>
      </c>
      <c r="GZ27" s="79">
        <v>0</v>
      </c>
      <c r="HA27" s="79">
        <v>0</v>
      </c>
      <c r="HB27" s="79">
        <v>0</v>
      </c>
      <c r="HC27" s="79">
        <v>0</v>
      </c>
      <c r="HD27" s="79">
        <v>0</v>
      </c>
      <c r="HE27" s="79">
        <v>0</v>
      </c>
      <c r="HF27" s="79">
        <v>0</v>
      </c>
      <c r="HG27" s="79">
        <v>0</v>
      </c>
      <c r="HH27" s="79">
        <v>0</v>
      </c>
      <c r="HI27" s="79">
        <v>0</v>
      </c>
      <c r="HJ27" s="79">
        <v>0</v>
      </c>
      <c r="HK27" s="79">
        <v>0</v>
      </c>
      <c r="HL27" s="79">
        <v>0</v>
      </c>
      <c r="HM27" s="79">
        <v>0</v>
      </c>
      <c r="HN27" s="79">
        <v>0</v>
      </c>
      <c r="HO27" s="79">
        <v>0</v>
      </c>
      <c r="HP27" s="79">
        <v>0</v>
      </c>
      <c r="HQ27" s="79">
        <v>0</v>
      </c>
      <c r="HR27" s="79">
        <v>0</v>
      </c>
      <c r="HS27" s="79">
        <v>0</v>
      </c>
      <c r="HT27" s="79">
        <v>0</v>
      </c>
      <c r="HU27" s="79">
        <v>0</v>
      </c>
      <c r="HV27" s="79">
        <v>0</v>
      </c>
      <c r="HW27" s="79">
        <v>0</v>
      </c>
      <c r="HX27" s="79">
        <v>0</v>
      </c>
      <c r="HY27" s="79">
        <v>0</v>
      </c>
      <c r="HZ27" s="79">
        <v>0</v>
      </c>
      <c r="IA27" s="79">
        <v>0</v>
      </c>
      <c r="IB27" s="79">
        <v>0</v>
      </c>
      <c r="IC27" s="79">
        <v>0</v>
      </c>
      <c r="ID27" s="79">
        <v>0</v>
      </c>
      <c r="IE27" s="79">
        <v>0</v>
      </c>
      <c r="IF27" s="79">
        <v>0</v>
      </c>
      <c r="IG27" s="79">
        <v>0</v>
      </c>
      <c r="IH27" s="79">
        <v>0</v>
      </c>
      <c r="II27" s="79" t="s">
        <v>1304</v>
      </c>
      <c r="IJ27" s="79" t="s">
        <v>1304</v>
      </c>
      <c r="IK27" s="79" t="s">
        <v>1304</v>
      </c>
      <c r="IL27" s="79" t="s">
        <v>1304</v>
      </c>
      <c r="IM27" s="79" t="s">
        <v>1304</v>
      </c>
      <c r="IN27" s="79" t="s">
        <v>1304</v>
      </c>
      <c r="IO27" s="79" t="s">
        <v>1304</v>
      </c>
      <c r="IP27" s="79" t="s">
        <v>1304</v>
      </c>
      <c r="IQ27" s="79" t="s">
        <v>1304</v>
      </c>
      <c r="IR27" s="79" t="s">
        <v>1304</v>
      </c>
      <c r="IS27" s="79" t="s">
        <v>1304</v>
      </c>
      <c r="IT27" s="79" t="s">
        <v>1304</v>
      </c>
      <c r="IU27" s="79" t="s">
        <v>1304</v>
      </c>
      <c r="IV27" s="79" t="s">
        <v>1304</v>
      </c>
      <c r="IW27" s="79" t="s">
        <v>1304</v>
      </c>
      <c r="IX27" s="79">
        <v>0</v>
      </c>
      <c r="IY27" s="79">
        <v>0</v>
      </c>
      <c r="IZ27" s="79">
        <v>0</v>
      </c>
      <c r="JA27" s="79">
        <v>0</v>
      </c>
      <c r="JB27" s="79">
        <v>0</v>
      </c>
      <c r="JC27" s="79">
        <v>0</v>
      </c>
      <c r="JD27" s="79">
        <v>0</v>
      </c>
      <c r="JE27" s="79">
        <v>0</v>
      </c>
      <c r="JF27" s="79">
        <v>0</v>
      </c>
      <c r="JG27" s="79">
        <v>0</v>
      </c>
      <c r="JH27" s="79">
        <v>0</v>
      </c>
      <c r="JI27" s="79">
        <v>0</v>
      </c>
      <c r="JJ27" s="93">
        <v>0</v>
      </c>
      <c r="JK27" s="93">
        <v>0</v>
      </c>
      <c r="JL27" s="93">
        <v>0</v>
      </c>
      <c r="JM27" s="93">
        <v>0</v>
      </c>
      <c r="JN27" s="93">
        <v>0</v>
      </c>
      <c r="JO27" s="93">
        <v>0</v>
      </c>
      <c r="JP27" s="93">
        <v>0</v>
      </c>
      <c r="JQ27" s="93">
        <v>0</v>
      </c>
      <c r="JR27" s="93">
        <v>0</v>
      </c>
      <c r="JS27" s="93">
        <v>0</v>
      </c>
      <c r="JT27" s="93">
        <v>0</v>
      </c>
      <c r="JU27" s="93">
        <v>0</v>
      </c>
      <c r="JV27" s="93">
        <v>0</v>
      </c>
      <c r="JW27" s="79">
        <v>0</v>
      </c>
      <c r="JX27" s="79">
        <v>0</v>
      </c>
      <c r="JY27" s="79">
        <v>0</v>
      </c>
      <c r="JZ27" s="79">
        <v>0</v>
      </c>
      <c r="KA27" s="79">
        <v>0</v>
      </c>
      <c r="KB27" s="79">
        <v>0</v>
      </c>
      <c r="KC27" s="79">
        <v>0</v>
      </c>
      <c r="KD27" s="79">
        <v>0</v>
      </c>
      <c r="KE27" s="79">
        <v>0</v>
      </c>
      <c r="KF27" s="79">
        <v>0</v>
      </c>
      <c r="KG27" s="79">
        <v>0</v>
      </c>
      <c r="KH27" s="79">
        <v>0</v>
      </c>
      <c r="KI27" s="79">
        <v>0</v>
      </c>
      <c r="KJ27" s="79" t="s">
        <v>3440</v>
      </c>
      <c r="KK27" s="79" t="s">
        <v>1304</v>
      </c>
      <c r="KL27" s="79" t="s">
        <v>1304</v>
      </c>
      <c r="KM27" s="79" t="s">
        <v>1304</v>
      </c>
      <c r="KN27" s="79" t="s">
        <v>1304</v>
      </c>
      <c r="KO27" s="79" t="s">
        <v>1304</v>
      </c>
      <c r="KP27" s="79" t="s">
        <v>1304</v>
      </c>
      <c r="KQ27" s="79" t="s">
        <v>1304</v>
      </c>
      <c r="KR27" s="79" t="s">
        <v>1304</v>
      </c>
      <c r="KS27" s="79" t="s">
        <v>1304</v>
      </c>
      <c r="KT27" s="79" t="s">
        <v>1304</v>
      </c>
      <c r="KU27" s="79" t="s">
        <v>1304</v>
      </c>
      <c r="KV27" s="79" t="s">
        <v>3440</v>
      </c>
      <c r="KW27" s="79" t="s">
        <v>3440</v>
      </c>
      <c r="KX27" s="79" t="s">
        <v>3440</v>
      </c>
      <c r="KY27" s="79" t="s">
        <v>3440</v>
      </c>
      <c r="KZ27" s="79" t="s">
        <v>3440</v>
      </c>
      <c r="LA27" s="79" t="s">
        <v>1304</v>
      </c>
      <c r="LB27" s="79" t="s">
        <v>1304</v>
      </c>
      <c r="LC27" s="79" t="s">
        <v>1304</v>
      </c>
      <c r="LD27" s="79" t="s">
        <v>1304</v>
      </c>
      <c r="LE27" s="79" t="s">
        <v>1304</v>
      </c>
      <c r="LF27" s="79" t="s">
        <v>1304</v>
      </c>
      <c r="LG27" s="79" t="s">
        <v>1304</v>
      </c>
      <c r="LH27" s="93" t="s">
        <v>3440</v>
      </c>
      <c r="LI27" s="93" t="s">
        <v>3746</v>
      </c>
      <c r="LJ27" s="93" t="s">
        <v>435</v>
      </c>
      <c r="LK27" s="93" t="s">
        <v>3473</v>
      </c>
      <c r="LL27" s="93" t="s">
        <v>1304</v>
      </c>
      <c r="LM27" s="93" t="s">
        <v>1304</v>
      </c>
      <c r="LN27" s="93" t="s">
        <v>1304</v>
      </c>
      <c r="LO27" s="93">
        <v>0</v>
      </c>
      <c r="LP27" s="93">
        <v>0</v>
      </c>
      <c r="LQ27" s="93">
        <v>7927525000</v>
      </c>
      <c r="LR27" s="93">
        <v>0</v>
      </c>
      <c r="LS27" s="93">
        <v>0</v>
      </c>
      <c r="LT27" s="93">
        <v>0</v>
      </c>
      <c r="LU27" s="93">
        <v>0</v>
      </c>
      <c r="LV27" s="79" t="s">
        <v>3440</v>
      </c>
      <c r="LW27" s="79" t="s">
        <v>3440</v>
      </c>
      <c r="LX27" s="79" t="s">
        <v>3440</v>
      </c>
      <c r="LY27" s="79" t="s">
        <v>3440</v>
      </c>
      <c r="LZ27" s="79" t="s">
        <v>3440</v>
      </c>
      <c r="MA27" s="79" t="s">
        <v>1304</v>
      </c>
      <c r="MB27" s="79" t="s">
        <v>1304</v>
      </c>
      <c r="MC27" s="79" t="s">
        <v>1304</v>
      </c>
      <c r="MD27" s="79" t="s">
        <v>1304</v>
      </c>
      <c r="ME27" s="79" t="s">
        <v>1304</v>
      </c>
      <c r="MF27" s="79" t="s">
        <v>1304</v>
      </c>
      <c r="MG27" s="79" t="s">
        <v>1304</v>
      </c>
      <c r="MH27" s="79">
        <v>0</v>
      </c>
      <c r="MI27" s="79">
        <v>0</v>
      </c>
      <c r="MJ27">
        <v>3877</v>
      </c>
      <c r="MK27" s="79">
        <v>0</v>
      </c>
      <c r="ML27" s="79">
        <v>0</v>
      </c>
      <c r="MM27" s="79">
        <v>0</v>
      </c>
      <c r="MN27" s="79">
        <v>0</v>
      </c>
      <c r="MO27" s="79">
        <v>0</v>
      </c>
      <c r="MP27" s="79">
        <v>0</v>
      </c>
      <c r="MQ27" s="79">
        <v>0</v>
      </c>
      <c r="MR27" s="79">
        <v>0</v>
      </c>
      <c r="MS27" s="79">
        <v>0</v>
      </c>
      <c r="MT27" s="79">
        <v>0</v>
      </c>
      <c r="MU27" s="79">
        <v>0</v>
      </c>
      <c r="MV27" s="79">
        <v>0</v>
      </c>
      <c r="MW27" s="79">
        <v>0</v>
      </c>
      <c r="MX27" s="79">
        <v>0</v>
      </c>
      <c r="MY27" s="79">
        <v>0</v>
      </c>
      <c r="MZ27" s="79">
        <v>0</v>
      </c>
      <c r="NA27" s="79">
        <v>0</v>
      </c>
      <c r="NB27" s="79">
        <v>0</v>
      </c>
      <c r="NC27" s="79">
        <v>0</v>
      </c>
      <c r="ND27" s="79">
        <v>0</v>
      </c>
      <c r="NE27" s="79">
        <v>0</v>
      </c>
      <c r="NF27" s="79">
        <v>0</v>
      </c>
      <c r="NG27" s="79">
        <v>0</v>
      </c>
      <c r="NH27" s="79">
        <v>0</v>
      </c>
      <c r="NI27" s="79" t="s">
        <v>3440</v>
      </c>
      <c r="NJ27" s="79" t="s">
        <v>3440</v>
      </c>
      <c r="NK27" s="79" t="s">
        <v>3440</v>
      </c>
      <c r="NL27" s="79" t="s">
        <v>3440</v>
      </c>
      <c r="NM27" s="79" t="s">
        <v>3440</v>
      </c>
      <c r="NN27" s="79" t="s">
        <v>1304</v>
      </c>
      <c r="NO27" s="79" t="s">
        <v>1304</v>
      </c>
      <c r="NP27" s="79" t="s">
        <v>1304</v>
      </c>
      <c r="NQ27" s="79" t="s">
        <v>1304</v>
      </c>
      <c r="NR27" s="79" t="s">
        <v>1304</v>
      </c>
      <c r="NS27" s="79" t="s">
        <v>1304</v>
      </c>
      <c r="NT27" s="79" t="s">
        <v>1304</v>
      </c>
      <c r="NU27" s="79">
        <v>0</v>
      </c>
      <c r="NV27" s="79">
        <v>0</v>
      </c>
      <c r="NW27" s="79">
        <v>0</v>
      </c>
      <c r="NX27" s="79">
        <v>0</v>
      </c>
      <c r="NY27" s="79">
        <v>0</v>
      </c>
      <c r="NZ27" s="79">
        <v>0</v>
      </c>
      <c r="OA27" s="79">
        <v>0</v>
      </c>
      <c r="OB27" s="79">
        <v>0</v>
      </c>
      <c r="OC27" s="79">
        <v>0</v>
      </c>
      <c r="OD27" s="79">
        <v>0</v>
      </c>
      <c r="OE27" s="79">
        <v>0</v>
      </c>
      <c r="OF27" s="79">
        <v>0</v>
      </c>
      <c r="OG27" s="79">
        <v>0</v>
      </c>
      <c r="OH27" s="79">
        <v>0</v>
      </c>
      <c r="OI27" s="79">
        <v>0</v>
      </c>
      <c r="OJ27" s="79">
        <v>0</v>
      </c>
      <c r="OK27" s="79">
        <v>0</v>
      </c>
      <c r="OL27" s="79">
        <v>0</v>
      </c>
      <c r="OM27" s="79">
        <v>0</v>
      </c>
      <c r="ON27" s="79">
        <v>0</v>
      </c>
      <c r="OO27" s="79">
        <v>0</v>
      </c>
      <c r="OP27" s="79">
        <v>0</v>
      </c>
      <c r="OQ27" s="79">
        <v>0</v>
      </c>
      <c r="OR27" s="79">
        <v>0</v>
      </c>
      <c r="OS27" s="79"/>
      <c r="OT27" s="91"/>
      <c r="OU27" s="79" t="s">
        <v>3748</v>
      </c>
      <c r="OV27" s="79">
        <v>2058</v>
      </c>
      <c r="OW27" s="79">
        <v>0</v>
      </c>
      <c r="OX27" s="79">
        <v>0</v>
      </c>
      <c r="OY27" s="79">
        <v>0</v>
      </c>
      <c r="OZ27" s="79">
        <v>0</v>
      </c>
      <c r="PA27" s="79">
        <v>0</v>
      </c>
      <c r="PB27" s="79">
        <v>0</v>
      </c>
      <c r="PC27" s="79">
        <v>0</v>
      </c>
      <c r="PD27" s="79">
        <v>0</v>
      </c>
      <c r="PE27" s="79">
        <v>0</v>
      </c>
      <c r="PF27" s="79">
        <v>0</v>
      </c>
      <c r="PG27" s="79">
        <v>0</v>
      </c>
      <c r="PH27" s="79">
        <v>0</v>
      </c>
      <c r="PI27" s="79">
        <v>0</v>
      </c>
      <c r="PJ27" s="79">
        <v>0</v>
      </c>
      <c r="PK27" s="79">
        <v>0</v>
      </c>
      <c r="PL27" s="79">
        <v>0</v>
      </c>
      <c r="PM27" s="79">
        <v>0</v>
      </c>
      <c r="PN27" s="79">
        <v>0</v>
      </c>
      <c r="PO27" s="79">
        <v>0</v>
      </c>
      <c r="PP27" s="79">
        <v>0</v>
      </c>
      <c r="PQ27" s="79">
        <v>0</v>
      </c>
      <c r="PR27" s="79">
        <v>0</v>
      </c>
      <c r="PS27" s="79">
        <v>0</v>
      </c>
      <c r="PT27" s="79">
        <v>0</v>
      </c>
      <c r="PU27" s="79">
        <v>0</v>
      </c>
      <c r="PV27" s="79">
        <v>0</v>
      </c>
      <c r="PW27" s="93">
        <v>0</v>
      </c>
      <c r="PX27" s="93">
        <v>0</v>
      </c>
      <c r="PY27" s="79" t="s">
        <v>3747</v>
      </c>
    </row>
    <row r="28" spans="1:441" ht="15.75" customHeight="1" x14ac:dyDescent="0.3">
      <c r="A28" s="79" t="s">
        <v>3757</v>
      </c>
      <c r="B28" s="79">
        <v>7868</v>
      </c>
      <c r="C28" s="79"/>
      <c r="D28" s="89">
        <v>2020110010191</v>
      </c>
      <c r="E28" s="79" t="s">
        <v>3412</v>
      </c>
      <c r="F28" s="79" t="s">
        <v>3413</v>
      </c>
      <c r="G28" s="79" t="s">
        <v>3414</v>
      </c>
      <c r="H28" s="79" t="s">
        <v>3527</v>
      </c>
      <c r="I28" s="79" t="s">
        <v>435</v>
      </c>
      <c r="J28" s="79" t="s">
        <v>3529</v>
      </c>
      <c r="K28" s="79" t="s">
        <v>84</v>
      </c>
      <c r="L28" s="79" t="s">
        <v>3530</v>
      </c>
      <c r="M28" s="79" t="s">
        <v>2635</v>
      </c>
      <c r="N28" s="79" t="s">
        <v>98</v>
      </c>
      <c r="O28" s="79" t="s">
        <v>3594</v>
      </c>
      <c r="P28" s="79" t="s">
        <v>3532</v>
      </c>
      <c r="Q28" s="79" t="s">
        <v>3533</v>
      </c>
      <c r="R28" s="79" t="s">
        <v>3534</v>
      </c>
      <c r="S28" s="79" t="s">
        <v>3758</v>
      </c>
      <c r="T28" s="79" t="s">
        <v>3759</v>
      </c>
      <c r="U28" s="79"/>
      <c r="V28" s="79" t="s">
        <v>3758</v>
      </c>
      <c r="W28" s="79" t="s">
        <v>3759</v>
      </c>
      <c r="X28" s="79"/>
      <c r="Y28" s="79"/>
      <c r="Z28" s="79"/>
      <c r="AA28" s="79"/>
      <c r="AB28" s="79"/>
      <c r="AC28" s="79"/>
      <c r="AD28" s="79"/>
      <c r="AE28" s="79"/>
      <c r="AF28" s="79"/>
      <c r="AG28" s="79" t="s">
        <v>1304</v>
      </c>
      <c r="AH28" s="79" t="s">
        <v>1304</v>
      </c>
      <c r="AI28" s="79" t="s">
        <v>3760</v>
      </c>
      <c r="AJ28" s="79" t="s">
        <v>3761</v>
      </c>
      <c r="AK28" s="90">
        <v>44055</v>
      </c>
      <c r="AL28" s="79">
        <v>1</v>
      </c>
      <c r="AM28">
        <v>2024</v>
      </c>
      <c r="AN28" s="79" t="s">
        <v>3762</v>
      </c>
      <c r="AO28" s="79" t="s">
        <v>3763</v>
      </c>
      <c r="AP28" s="79">
        <v>2020</v>
      </c>
      <c r="AQ28" s="79">
        <v>2024</v>
      </c>
      <c r="AR28" s="79" t="s">
        <v>41</v>
      </c>
      <c r="AS28" s="79" t="s">
        <v>3601</v>
      </c>
      <c r="AT28" s="79" t="s">
        <v>42</v>
      </c>
      <c r="AU28" s="79" t="s">
        <v>1008</v>
      </c>
      <c r="AV28" s="79">
        <v>2019</v>
      </c>
      <c r="AW28" s="92">
        <v>85.7</v>
      </c>
      <c r="AX28" s="92" t="s">
        <v>3764</v>
      </c>
      <c r="AY28" s="92">
        <v>0</v>
      </c>
      <c r="AZ28" s="92">
        <v>0</v>
      </c>
      <c r="BA28" s="79">
        <v>1</v>
      </c>
      <c r="BB28" s="79" t="s">
        <v>3765</v>
      </c>
      <c r="BC28" s="79" t="s">
        <v>3759</v>
      </c>
      <c r="BD28" s="79" t="s">
        <v>3759</v>
      </c>
      <c r="BE28" s="79"/>
      <c r="BF28" s="79" t="s">
        <v>3547</v>
      </c>
      <c r="BG28" s="79">
        <v>3</v>
      </c>
      <c r="BH28" s="90">
        <v>45212</v>
      </c>
      <c r="BI28" s="79" t="s">
        <v>3548</v>
      </c>
      <c r="BJ28" s="79" t="s">
        <v>3049</v>
      </c>
      <c r="BK28" s="79">
        <v>89.7</v>
      </c>
      <c r="BL28" s="79">
        <v>86.7</v>
      </c>
      <c r="BM28" s="79">
        <v>87.7</v>
      </c>
      <c r="BN28" s="79">
        <v>88.7</v>
      </c>
      <c r="BO28" s="79">
        <v>89.7</v>
      </c>
      <c r="BP28" s="79">
        <v>89.7</v>
      </c>
      <c r="BQ28" s="79"/>
      <c r="BR28" s="79"/>
      <c r="BS28" s="79"/>
      <c r="BT28" s="79"/>
      <c r="BU28" s="79"/>
      <c r="BV28" s="79"/>
      <c r="BW28" s="79">
        <v>85.7</v>
      </c>
      <c r="BX28" s="79">
        <v>86.7</v>
      </c>
      <c r="BY28" s="79">
        <v>88.7</v>
      </c>
      <c r="BZ28" s="79">
        <v>89.7</v>
      </c>
      <c r="CA28" s="79">
        <v>89.7</v>
      </c>
      <c r="CB28" s="79">
        <v>87.7</v>
      </c>
      <c r="CC28" s="79">
        <v>3.1</v>
      </c>
      <c r="CD28" s="79">
        <v>0</v>
      </c>
      <c r="CE28">
        <v>0</v>
      </c>
      <c r="CF28" s="79">
        <v>0</v>
      </c>
      <c r="CG28" s="79" t="s">
        <v>435</v>
      </c>
      <c r="CH28" s="79" t="s">
        <v>435</v>
      </c>
      <c r="CI28" s="79" t="s">
        <v>435</v>
      </c>
      <c r="CJ28" s="79" t="s">
        <v>435</v>
      </c>
      <c r="CK28" s="79" t="s">
        <v>435</v>
      </c>
      <c r="CL28" s="79" t="s">
        <v>435</v>
      </c>
      <c r="CM28" s="79" t="s">
        <v>435</v>
      </c>
      <c r="CN28" s="79">
        <v>0</v>
      </c>
      <c r="CO28" s="79">
        <v>88.7</v>
      </c>
      <c r="CP28" s="79">
        <v>91.8</v>
      </c>
      <c r="CQ28" s="79">
        <v>89.7</v>
      </c>
      <c r="CR28">
        <v>89.7</v>
      </c>
      <c r="CS28" s="79" t="s">
        <v>3766</v>
      </c>
      <c r="CT28" s="79">
        <v>0</v>
      </c>
      <c r="CU28" s="79">
        <v>0</v>
      </c>
      <c r="CV28" s="79">
        <v>0</v>
      </c>
      <c r="CW28" s="79">
        <v>0</v>
      </c>
      <c r="CX28" s="79">
        <v>0</v>
      </c>
      <c r="CY28" s="79">
        <v>0</v>
      </c>
      <c r="CZ28" s="79">
        <v>0</v>
      </c>
      <c r="DA28" s="79">
        <v>0</v>
      </c>
      <c r="DB28" s="79">
        <v>0</v>
      </c>
      <c r="DC28" s="79">
        <v>0</v>
      </c>
      <c r="DD28" s="79">
        <v>0</v>
      </c>
      <c r="DE28" s="79">
        <v>0</v>
      </c>
      <c r="DF28">
        <v>89.7</v>
      </c>
      <c r="DG28">
        <v>89.7</v>
      </c>
      <c r="DH28">
        <v>0</v>
      </c>
      <c r="DI28">
        <v>0</v>
      </c>
      <c r="DJ28" s="79">
        <v>0</v>
      </c>
      <c r="DK28" s="79">
        <v>0</v>
      </c>
      <c r="DL28" s="79">
        <v>0</v>
      </c>
      <c r="DM28" s="79">
        <v>0</v>
      </c>
      <c r="DN28" s="79">
        <v>0</v>
      </c>
      <c r="DO28" s="79">
        <v>0</v>
      </c>
      <c r="DP28" s="79">
        <v>0</v>
      </c>
      <c r="DQ28" s="79">
        <v>0</v>
      </c>
      <c r="DR28" s="79">
        <v>0</v>
      </c>
      <c r="DS28" s="79">
        <v>0</v>
      </c>
      <c r="DT28" s="79">
        <v>0</v>
      </c>
      <c r="DU28" s="79">
        <v>0</v>
      </c>
      <c r="DV28" s="79">
        <v>89.7</v>
      </c>
      <c r="DW28" s="79">
        <v>0</v>
      </c>
      <c r="DX28" s="79">
        <v>0</v>
      </c>
      <c r="DY28" s="79">
        <v>0</v>
      </c>
      <c r="DZ28" s="79">
        <v>0</v>
      </c>
      <c r="EA28" s="79">
        <v>0</v>
      </c>
      <c r="EB28" s="79">
        <v>0</v>
      </c>
      <c r="EC28" s="79">
        <v>0</v>
      </c>
      <c r="ED28" s="79">
        <v>0</v>
      </c>
      <c r="EE28" s="79">
        <v>0</v>
      </c>
      <c r="EF28" s="79">
        <v>0</v>
      </c>
      <c r="EG28" s="79">
        <v>0</v>
      </c>
      <c r="EH28" s="79">
        <v>0</v>
      </c>
      <c r="EI28" s="79">
        <v>0</v>
      </c>
      <c r="EJ28" s="79">
        <v>0</v>
      </c>
      <c r="EK28" s="79">
        <v>0</v>
      </c>
      <c r="EL28" s="79">
        <v>0</v>
      </c>
      <c r="EM28" s="79">
        <v>0</v>
      </c>
      <c r="EN28" s="79">
        <v>0</v>
      </c>
      <c r="EO28" s="79">
        <v>0</v>
      </c>
      <c r="EP28" s="79">
        <v>0</v>
      </c>
      <c r="EQ28" s="79">
        <v>0</v>
      </c>
      <c r="ER28" s="79">
        <v>0</v>
      </c>
      <c r="ES28" s="79">
        <v>0</v>
      </c>
      <c r="ET28" s="79">
        <v>0</v>
      </c>
      <c r="EU28" s="79">
        <v>0</v>
      </c>
      <c r="EV28" s="79">
        <v>0</v>
      </c>
      <c r="EW28" s="79">
        <v>0</v>
      </c>
      <c r="EX28" s="79">
        <v>0</v>
      </c>
      <c r="EY28" s="79">
        <v>0</v>
      </c>
      <c r="EZ28" s="79">
        <v>0</v>
      </c>
      <c r="FA28" s="79">
        <v>0</v>
      </c>
      <c r="FB28" s="79">
        <v>0</v>
      </c>
      <c r="FC28" s="79">
        <v>0</v>
      </c>
      <c r="FD28" s="79">
        <v>0</v>
      </c>
      <c r="FE28" s="79">
        <v>0</v>
      </c>
      <c r="FF28" s="79">
        <v>0</v>
      </c>
      <c r="FG28" s="79">
        <v>0</v>
      </c>
      <c r="FH28" s="79">
        <v>0</v>
      </c>
      <c r="FI28" s="79">
        <v>0</v>
      </c>
      <c r="FJ28" s="79">
        <v>0</v>
      </c>
      <c r="FK28" s="79">
        <v>0</v>
      </c>
      <c r="FL28" s="79">
        <v>0</v>
      </c>
      <c r="FM28" s="79">
        <v>0</v>
      </c>
      <c r="FN28" s="79">
        <v>0</v>
      </c>
      <c r="FO28" s="79">
        <v>0</v>
      </c>
      <c r="FP28" s="79">
        <v>0</v>
      </c>
      <c r="FQ28" s="79">
        <v>0</v>
      </c>
      <c r="FR28" s="79">
        <v>0</v>
      </c>
      <c r="FS28" s="79">
        <v>0</v>
      </c>
      <c r="FT28" s="79">
        <v>0</v>
      </c>
      <c r="FU28" s="79">
        <v>0</v>
      </c>
      <c r="FV28" s="79">
        <v>0</v>
      </c>
      <c r="FW28" s="79">
        <v>0</v>
      </c>
      <c r="FX28" s="79">
        <v>0</v>
      </c>
      <c r="FY28" s="79">
        <v>0</v>
      </c>
      <c r="FZ28" s="79">
        <v>0</v>
      </c>
      <c r="GA28" s="79">
        <v>0</v>
      </c>
      <c r="GB28" s="79">
        <v>0</v>
      </c>
      <c r="GC28" s="79">
        <v>0</v>
      </c>
      <c r="GD28" s="79">
        <v>0</v>
      </c>
      <c r="GE28" s="79">
        <v>0</v>
      </c>
      <c r="GF28" s="79">
        <v>0</v>
      </c>
      <c r="GG28" s="79">
        <v>0</v>
      </c>
      <c r="GH28" s="79">
        <v>0</v>
      </c>
      <c r="GI28" s="79">
        <v>0</v>
      </c>
      <c r="GJ28" s="79">
        <v>0</v>
      </c>
      <c r="GK28" s="79">
        <v>0</v>
      </c>
      <c r="GL28" s="79">
        <v>0</v>
      </c>
      <c r="GM28" s="79">
        <v>0</v>
      </c>
      <c r="GN28" s="79">
        <v>0</v>
      </c>
      <c r="GO28" s="79">
        <v>0</v>
      </c>
      <c r="GP28" s="79">
        <v>0</v>
      </c>
      <c r="GQ28" s="79">
        <v>0</v>
      </c>
      <c r="GR28" s="79">
        <v>0</v>
      </c>
      <c r="GS28" s="79">
        <v>0</v>
      </c>
      <c r="GT28" s="79">
        <v>0</v>
      </c>
      <c r="GU28" s="79">
        <v>0</v>
      </c>
      <c r="GV28" s="79">
        <v>0</v>
      </c>
      <c r="GW28" s="79">
        <v>0</v>
      </c>
      <c r="GX28" s="79">
        <v>0</v>
      </c>
      <c r="GY28" s="79">
        <v>0</v>
      </c>
      <c r="GZ28" s="79">
        <v>0</v>
      </c>
      <c r="HA28" s="79">
        <v>0</v>
      </c>
      <c r="HB28" s="79">
        <v>0</v>
      </c>
      <c r="HC28" s="79">
        <v>0</v>
      </c>
      <c r="HD28" s="79">
        <v>0</v>
      </c>
      <c r="HE28" s="79">
        <v>0</v>
      </c>
      <c r="HF28" s="79">
        <v>0</v>
      </c>
      <c r="HG28" s="79">
        <v>0</v>
      </c>
      <c r="HH28" s="79">
        <v>0</v>
      </c>
      <c r="HI28" s="79">
        <v>0</v>
      </c>
      <c r="HJ28" s="79">
        <v>0</v>
      </c>
      <c r="HK28" s="79">
        <v>0</v>
      </c>
      <c r="HL28" s="79">
        <v>0</v>
      </c>
      <c r="HM28" s="79">
        <v>0</v>
      </c>
      <c r="HN28" s="79">
        <v>0</v>
      </c>
      <c r="HO28" s="79">
        <v>0</v>
      </c>
      <c r="HP28" s="79">
        <v>0</v>
      </c>
      <c r="HQ28" s="79">
        <v>0</v>
      </c>
      <c r="HR28" s="79">
        <v>0</v>
      </c>
      <c r="HS28" s="79">
        <v>0</v>
      </c>
      <c r="HT28" s="79">
        <v>0</v>
      </c>
      <c r="HU28" s="79">
        <v>0</v>
      </c>
      <c r="HV28" s="79">
        <v>0</v>
      </c>
      <c r="HW28" s="79">
        <v>0</v>
      </c>
      <c r="HX28" s="79">
        <v>0</v>
      </c>
      <c r="HY28" s="79">
        <v>0</v>
      </c>
      <c r="HZ28" s="79">
        <v>0</v>
      </c>
      <c r="IA28" s="79">
        <v>0</v>
      </c>
      <c r="IB28" s="79">
        <v>0</v>
      </c>
      <c r="IC28" s="79">
        <v>0</v>
      </c>
      <c r="ID28" s="79">
        <v>0</v>
      </c>
      <c r="IE28" s="79">
        <v>0</v>
      </c>
      <c r="IF28" s="79">
        <v>0</v>
      </c>
      <c r="IG28" s="79">
        <v>0</v>
      </c>
      <c r="IH28" s="79">
        <v>0</v>
      </c>
      <c r="II28" s="79" t="s">
        <v>1304</v>
      </c>
      <c r="IJ28" s="79" t="s">
        <v>1304</v>
      </c>
      <c r="IK28" s="79" t="s">
        <v>1304</v>
      </c>
      <c r="IL28" s="79" t="s">
        <v>1304</v>
      </c>
      <c r="IM28" s="79" t="s">
        <v>1304</v>
      </c>
      <c r="IN28" s="79" t="s">
        <v>1304</v>
      </c>
      <c r="IO28" s="79" t="s">
        <v>1304</v>
      </c>
      <c r="IP28" s="79" t="s">
        <v>1304</v>
      </c>
      <c r="IQ28" s="79" t="s">
        <v>1304</v>
      </c>
      <c r="IR28" s="79" t="s">
        <v>1304</v>
      </c>
      <c r="IS28" s="79" t="s">
        <v>1304</v>
      </c>
      <c r="IT28" s="79" t="s">
        <v>1304</v>
      </c>
      <c r="IU28" s="79" t="s">
        <v>1304</v>
      </c>
      <c r="IV28" s="79" t="s">
        <v>1304</v>
      </c>
      <c r="IW28" s="79" t="s">
        <v>1304</v>
      </c>
      <c r="IX28" s="79">
        <v>0</v>
      </c>
      <c r="IY28" s="79">
        <v>0</v>
      </c>
      <c r="IZ28" s="79">
        <v>0</v>
      </c>
      <c r="JA28" s="79">
        <v>0</v>
      </c>
      <c r="JB28" s="79">
        <v>0</v>
      </c>
      <c r="JC28" s="79">
        <v>0</v>
      </c>
      <c r="JD28" s="79">
        <v>0</v>
      </c>
      <c r="JE28" s="79">
        <v>0</v>
      </c>
      <c r="JF28" s="79">
        <v>0</v>
      </c>
      <c r="JG28" s="79">
        <v>0</v>
      </c>
      <c r="JH28" s="79">
        <v>0</v>
      </c>
      <c r="JI28" s="79">
        <v>0</v>
      </c>
      <c r="JJ28" s="93">
        <v>0</v>
      </c>
      <c r="JK28" s="93">
        <v>0</v>
      </c>
      <c r="JL28" s="93">
        <v>0</v>
      </c>
      <c r="JM28" s="93">
        <v>0</v>
      </c>
      <c r="JN28" s="93">
        <v>0</v>
      </c>
      <c r="JO28" s="93">
        <v>0</v>
      </c>
      <c r="JP28" s="93">
        <v>0</v>
      </c>
      <c r="JQ28" s="93">
        <v>0</v>
      </c>
      <c r="JR28" s="93">
        <v>0</v>
      </c>
      <c r="JS28" s="93">
        <v>0</v>
      </c>
      <c r="JT28" s="93">
        <v>0</v>
      </c>
      <c r="JU28" s="93">
        <v>0</v>
      </c>
      <c r="JV28" s="93">
        <v>0</v>
      </c>
      <c r="JW28" s="79">
        <v>0</v>
      </c>
      <c r="JX28" s="79">
        <v>0</v>
      </c>
      <c r="JY28" s="79">
        <v>0</v>
      </c>
      <c r="JZ28" s="79">
        <v>0</v>
      </c>
      <c r="KA28" s="79">
        <v>0</v>
      </c>
      <c r="KB28" s="79">
        <v>0</v>
      </c>
      <c r="KC28" s="79">
        <v>0</v>
      </c>
      <c r="KD28" s="79">
        <v>0</v>
      </c>
      <c r="KE28" s="79">
        <v>0</v>
      </c>
      <c r="KF28" s="79">
        <v>0</v>
      </c>
      <c r="KG28" s="79">
        <v>0</v>
      </c>
      <c r="KH28" s="79">
        <v>0</v>
      </c>
      <c r="KI28" s="79">
        <v>0</v>
      </c>
      <c r="KJ28" s="79" t="s">
        <v>3440</v>
      </c>
      <c r="KK28" s="79" t="s">
        <v>1304</v>
      </c>
      <c r="KL28" s="79" t="s">
        <v>1304</v>
      </c>
      <c r="KM28" s="79" t="s">
        <v>1304</v>
      </c>
      <c r="KN28" s="79" t="s">
        <v>1304</v>
      </c>
      <c r="KO28" s="79" t="s">
        <v>1304</v>
      </c>
      <c r="KP28" s="79" t="s">
        <v>1304</v>
      </c>
      <c r="KQ28" s="79" t="s">
        <v>1304</v>
      </c>
      <c r="KR28" s="79" t="s">
        <v>1304</v>
      </c>
      <c r="KS28" s="79" t="s">
        <v>1304</v>
      </c>
      <c r="KT28" s="79" t="s">
        <v>1304</v>
      </c>
      <c r="KU28" s="79" t="s">
        <v>1304</v>
      </c>
      <c r="KV28" s="79" t="s">
        <v>3440</v>
      </c>
      <c r="KW28" s="79" t="s">
        <v>3440</v>
      </c>
      <c r="KX28" s="79" t="s">
        <v>3440</v>
      </c>
      <c r="KY28" s="79" t="s">
        <v>3440</v>
      </c>
      <c r="KZ28" s="79" t="s">
        <v>3440</v>
      </c>
      <c r="LA28" s="79" t="s">
        <v>1304</v>
      </c>
      <c r="LB28" s="79" t="s">
        <v>1304</v>
      </c>
      <c r="LC28" s="79" t="s">
        <v>1304</v>
      </c>
      <c r="LD28" s="79" t="s">
        <v>1304</v>
      </c>
      <c r="LE28" s="79" t="s">
        <v>1304</v>
      </c>
      <c r="LF28" s="79" t="s">
        <v>1304</v>
      </c>
      <c r="LG28" s="79" t="s">
        <v>1304</v>
      </c>
      <c r="LH28" s="93" t="s">
        <v>3440</v>
      </c>
      <c r="LI28" s="93" t="s">
        <v>3746</v>
      </c>
      <c r="LJ28" s="93" t="s">
        <v>435</v>
      </c>
      <c r="LK28" s="93" t="s">
        <v>3473</v>
      </c>
      <c r="LL28" s="93" t="s">
        <v>1304</v>
      </c>
      <c r="LM28" s="93" t="s">
        <v>1304</v>
      </c>
      <c r="LN28" s="93" t="s">
        <v>1304</v>
      </c>
      <c r="LO28" s="93">
        <v>0</v>
      </c>
      <c r="LP28" s="93">
        <v>0</v>
      </c>
      <c r="LQ28" s="93">
        <v>7927525000</v>
      </c>
      <c r="LR28" s="93">
        <v>0</v>
      </c>
      <c r="LS28" s="93">
        <v>0</v>
      </c>
      <c r="LT28" s="93">
        <v>0</v>
      </c>
      <c r="LU28" s="93">
        <v>0</v>
      </c>
      <c r="LV28" s="79" t="s">
        <v>3440</v>
      </c>
      <c r="LW28" s="79" t="s">
        <v>3440</v>
      </c>
      <c r="LX28" s="79" t="s">
        <v>3440</v>
      </c>
      <c r="LY28" s="79" t="s">
        <v>3440</v>
      </c>
      <c r="LZ28" s="79" t="s">
        <v>3440</v>
      </c>
      <c r="MA28" s="79" t="s">
        <v>1304</v>
      </c>
      <c r="MB28" s="79" t="s">
        <v>1304</v>
      </c>
      <c r="MC28" s="79" t="s">
        <v>1304</v>
      </c>
      <c r="MD28" s="79" t="s">
        <v>1304</v>
      </c>
      <c r="ME28" s="79" t="s">
        <v>1304</v>
      </c>
      <c r="MF28" s="79" t="s">
        <v>1304</v>
      </c>
      <c r="MG28" s="79" t="s">
        <v>1304</v>
      </c>
      <c r="MH28" s="79">
        <v>0</v>
      </c>
      <c r="MI28" s="79">
        <v>0</v>
      </c>
      <c r="MJ28">
        <v>89.7</v>
      </c>
      <c r="MK28" s="79">
        <v>0</v>
      </c>
      <c r="ML28" s="79">
        <v>0</v>
      </c>
      <c r="MM28" s="79">
        <v>0</v>
      </c>
      <c r="MN28" s="79">
        <v>0</v>
      </c>
      <c r="MO28" s="79">
        <v>0</v>
      </c>
      <c r="MP28" s="79">
        <v>0</v>
      </c>
      <c r="MQ28" s="79">
        <v>0</v>
      </c>
      <c r="MR28" s="79">
        <v>0</v>
      </c>
      <c r="MS28" s="79">
        <v>0</v>
      </c>
      <c r="MT28" s="79">
        <v>0</v>
      </c>
      <c r="MU28" s="79">
        <v>0</v>
      </c>
      <c r="MV28" s="79">
        <v>0</v>
      </c>
      <c r="MW28" s="79">
        <v>0</v>
      </c>
      <c r="MX28" s="79">
        <v>0</v>
      </c>
      <c r="MY28" s="79">
        <v>0</v>
      </c>
      <c r="MZ28" s="79">
        <v>0</v>
      </c>
      <c r="NA28" s="79">
        <v>0</v>
      </c>
      <c r="NB28" s="79">
        <v>0</v>
      </c>
      <c r="NC28" s="79">
        <v>0</v>
      </c>
      <c r="ND28" s="79">
        <v>0</v>
      </c>
      <c r="NE28" s="79">
        <v>0</v>
      </c>
      <c r="NF28" s="79">
        <v>0</v>
      </c>
      <c r="NG28" s="79">
        <v>0</v>
      </c>
      <c r="NH28" s="79">
        <v>0</v>
      </c>
      <c r="NI28" s="79" t="s">
        <v>3440</v>
      </c>
      <c r="NJ28" s="79" t="s">
        <v>3440</v>
      </c>
      <c r="NK28" s="79" t="s">
        <v>3440</v>
      </c>
      <c r="NL28" s="79" t="s">
        <v>3440</v>
      </c>
      <c r="NM28" s="79" t="s">
        <v>3440</v>
      </c>
      <c r="NN28" s="79" t="s">
        <v>1304</v>
      </c>
      <c r="NO28" s="79" t="s">
        <v>1304</v>
      </c>
      <c r="NP28" s="79" t="s">
        <v>1304</v>
      </c>
      <c r="NQ28" s="79" t="s">
        <v>1304</v>
      </c>
      <c r="NR28" s="79" t="s">
        <v>1304</v>
      </c>
      <c r="NS28" s="79" t="s">
        <v>1304</v>
      </c>
      <c r="NT28" s="79" t="s">
        <v>1304</v>
      </c>
      <c r="NU28" s="79">
        <v>0</v>
      </c>
      <c r="NV28" s="79">
        <v>0</v>
      </c>
      <c r="NW28" s="79">
        <v>0</v>
      </c>
      <c r="NX28" s="79">
        <v>0</v>
      </c>
      <c r="NY28" s="79">
        <v>0</v>
      </c>
      <c r="NZ28" s="79">
        <v>0</v>
      </c>
      <c r="OA28" s="79">
        <v>0</v>
      </c>
      <c r="OB28" s="79">
        <v>0</v>
      </c>
      <c r="OC28" s="79">
        <v>0</v>
      </c>
      <c r="OD28" s="79">
        <v>0</v>
      </c>
      <c r="OE28" s="79">
        <v>0</v>
      </c>
      <c r="OF28" s="79">
        <v>0</v>
      </c>
      <c r="OG28" s="79">
        <v>0</v>
      </c>
      <c r="OH28" s="79">
        <v>0</v>
      </c>
      <c r="OI28" s="79">
        <v>0</v>
      </c>
      <c r="OJ28" s="79">
        <v>0</v>
      </c>
      <c r="OK28" s="79">
        <v>0</v>
      </c>
      <c r="OL28" s="79">
        <v>0</v>
      </c>
      <c r="OM28" s="79">
        <v>0</v>
      </c>
      <c r="ON28" s="79">
        <v>0</v>
      </c>
      <c r="OO28" s="79">
        <v>0</v>
      </c>
      <c r="OP28" s="79">
        <v>0</v>
      </c>
      <c r="OQ28" s="79">
        <v>0</v>
      </c>
      <c r="OR28" s="79">
        <v>0</v>
      </c>
      <c r="OS28" s="79"/>
      <c r="OT28" s="91"/>
      <c r="OU28" s="79" t="s">
        <v>3757</v>
      </c>
      <c r="OV28" s="79">
        <v>87.7</v>
      </c>
      <c r="OW28" s="79">
        <v>0</v>
      </c>
      <c r="OX28" s="79">
        <v>0</v>
      </c>
      <c r="OY28" s="79">
        <v>0</v>
      </c>
      <c r="OZ28" s="79">
        <v>0</v>
      </c>
      <c r="PA28" s="79">
        <v>0</v>
      </c>
      <c r="PB28" s="79">
        <v>0</v>
      </c>
      <c r="PC28" s="79">
        <v>0</v>
      </c>
      <c r="PD28" s="79">
        <v>0</v>
      </c>
      <c r="PE28" s="79">
        <v>0</v>
      </c>
      <c r="PF28" s="79">
        <v>0</v>
      </c>
      <c r="PG28" s="79">
        <v>0</v>
      </c>
      <c r="PH28" s="79">
        <v>0</v>
      </c>
      <c r="PI28" s="79">
        <v>0</v>
      </c>
      <c r="PJ28" s="79">
        <v>0</v>
      </c>
      <c r="PK28" s="79">
        <v>0</v>
      </c>
      <c r="PL28" s="79">
        <v>0</v>
      </c>
      <c r="PM28" s="79">
        <v>0</v>
      </c>
      <c r="PN28" s="79">
        <v>0</v>
      </c>
      <c r="PO28" s="79">
        <v>0</v>
      </c>
      <c r="PP28" s="79">
        <v>0</v>
      </c>
      <c r="PQ28" s="79">
        <v>0</v>
      </c>
      <c r="PR28" s="79">
        <v>0</v>
      </c>
      <c r="PS28" s="79">
        <v>0</v>
      </c>
      <c r="PT28" s="79">
        <v>0</v>
      </c>
      <c r="PU28" s="79">
        <v>0</v>
      </c>
      <c r="PV28" s="79">
        <v>0</v>
      </c>
      <c r="PW28" s="93">
        <v>0</v>
      </c>
      <c r="PX28" s="93">
        <v>0</v>
      </c>
      <c r="PY28" s="79" t="s">
        <v>3747</v>
      </c>
    </row>
    <row r="29" spans="1:441" ht="15.75" customHeight="1" x14ac:dyDescent="0.3">
      <c r="A29" s="79" t="s">
        <v>3767</v>
      </c>
      <c r="B29" s="79">
        <v>7868</v>
      </c>
      <c r="C29" s="79"/>
      <c r="D29" s="89">
        <v>2020110010191</v>
      </c>
      <c r="E29" s="79" t="s">
        <v>3412</v>
      </c>
      <c r="F29" s="79" t="s">
        <v>3413</v>
      </c>
      <c r="G29" s="79" t="s">
        <v>3414</v>
      </c>
      <c r="H29" s="79" t="s">
        <v>3527</v>
      </c>
      <c r="I29" s="79" t="s">
        <v>435</v>
      </c>
      <c r="J29" s="79" t="s">
        <v>3529</v>
      </c>
      <c r="K29" s="79" t="s">
        <v>84</v>
      </c>
      <c r="L29" s="79" t="s">
        <v>3530</v>
      </c>
      <c r="M29" s="79" t="s">
        <v>2635</v>
      </c>
      <c r="N29" s="79" t="s">
        <v>3572</v>
      </c>
      <c r="O29" s="79" t="s">
        <v>3573</v>
      </c>
      <c r="P29" s="79" t="s">
        <v>3574</v>
      </c>
      <c r="Q29" s="79" t="s">
        <v>3575</v>
      </c>
      <c r="R29" s="79" t="s">
        <v>3534</v>
      </c>
      <c r="S29" s="79" t="s">
        <v>3768</v>
      </c>
      <c r="T29" s="79" t="s">
        <v>3769</v>
      </c>
      <c r="U29" s="79"/>
      <c r="V29" s="79"/>
      <c r="W29" s="79"/>
      <c r="X29" s="79"/>
      <c r="Y29" s="79"/>
      <c r="Z29" s="79" t="s">
        <v>3770</v>
      </c>
      <c r="AA29" s="79" t="s">
        <v>3769</v>
      </c>
      <c r="AB29" s="79"/>
      <c r="AC29" s="79"/>
      <c r="AD29" s="79"/>
      <c r="AE29" s="79"/>
      <c r="AF29" s="79"/>
      <c r="AG29" s="79" t="s">
        <v>1304</v>
      </c>
      <c r="AH29" s="79" t="s">
        <v>1304</v>
      </c>
      <c r="AI29" s="79" t="s">
        <v>3771</v>
      </c>
      <c r="AJ29" s="79" t="s">
        <v>3772</v>
      </c>
      <c r="AK29" s="90">
        <v>44055</v>
      </c>
      <c r="AL29" s="79">
        <v>1</v>
      </c>
      <c r="AM29">
        <v>2024</v>
      </c>
      <c r="AN29" s="79" t="s">
        <v>3773</v>
      </c>
      <c r="AO29" s="79" t="s">
        <v>3774</v>
      </c>
      <c r="AP29" s="79">
        <v>2020</v>
      </c>
      <c r="AQ29" s="79">
        <v>2024</v>
      </c>
      <c r="AR29" s="79" t="s">
        <v>48</v>
      </c>
      <c r="AS29" s="79" t="s">
        <v>557</v>
      </c>
      <c r="AT29" s="79" t="s">
        <v>49</v>
      </c>
      <c r="AU29" s="79" t="s">
        <v>912</v>
      </c>
      <c r="AV29" s="79">
        <v>2019</v>
      </c>
      <c r="AW29" s="92">
        <v>50</v>
      </c>
      <c r="AX29" s="92" t="s">
        <v>3775</v>
      </c>
      <c r="AY29" s="92">
        <v>0</v>
      </c>
      <c r="AZ29" s="92">
        <v>1</v>
      </c>
      <c r="BA29" s="79">
        <v>0</v>
      </c>
      <c r="BB29" s="79" t="s">
        <v>3776</v>
      </c>
      <c r="BC29" s="79" t="s">
        <v>3777</v>
      </c>
      <c r="BD29" s="79" t="s">
        <v>3778</v>
      </c>
      <c r="BE29" s="79" t="s">
        <v>435</v>
      </c>
      <c r="BF29" s="79" t="s">
        <v>3547</v>
      </c>
      <c r="BG29" s="79">
        <v>3</v>
      </c>
      <c r="BH29" s="90">
        <v>45212</v>
      </c>
      <c r="BI29" s="79" t="s">
        <v>3548</v>
      </c>
      <c r="BJ29" s="79" t="s">
        <v>3048</v>
      </c>
      <c r="BK29" s="79">
        <v>65</v>
      </c>
      <c r="BL29" s="79">
        <v>7</v>
      </c>
      <c r="BM29" s="79">
        <v>12</v>
      </c>
      <c r="BN29" s="79">
        <v>20</v>
      </c>
      <c r="BO29" s="79">
        <v>20</v>
      </c>
      <c r="BP29" s="79">
        <v>6</v>
      </c>
      <c r="BQ29" s="79"/>
      <c r="BR29" s="79"/>
      <c r="BS29" s="79"/>
      <c r="BT29" s="79"/>
      <c r="BU29" s="79"/>
      <c r="BV29" s="79"/>
      <c r="BW29" s="79">
        <v>7</v>
      </c>
      <c r="BX29" s="79">
        <v>12</v>
      </c>
      <c r="BY29" s="79">
        <v>20</v>
      </c>
      <c r="BZ29" s="79">
        <v>20</v>
      </c>
      <c r="CA29" s="79">
        <v>6</v>
      </c>
      <c r="CB29" s="79">
        <v>12</v>
      </c>
      <c r="CC29" s="79">
        <v>20</v>
      </c>
      <c r="CD29" s="79">
        <v>20</v>
      </c>
      <c r="CE29">
        <v>6</v>
      </c>
      <c r="CF29" s="79">
        <v>0</v>
      </c>
      <c r="CG29" s="79" t="s">
        <v>435</v>
      </c>
      <c r="CH29" s="79" t="s">
        <v>435</v>
      </c>
      <c r="CI29" s="79" t="s">
        <v>435</v>
      </c>
      <c r="CJ29" s="79" t="s">
        <v>435</v>
      </c>
      <c r="CK29" s="79" t="s">
        <v>435</v>
      </c>
      <c r="CL29" s="79" t="s">
        <v>435</v>
      </c>
      <c r="CM29" s="79" t="s">
        <v>435</v>
      </c>
      <c r="CN29" s="79">
        <v>6.9999999999999991</v>
      </c>
      <c r="CO29" s="79">
        <v>11.999999999999995</v>
      </c>
      <c r="CP29" s="79">
        <v>20</v>
      </c>
      <c r="CQ29" s="79">
        <v>20</v>
      </c>
      <c r="CR29">
        <v>58.999999999999993</v>
      </c>
      <c r="CS29" s="79" t="s">
        <v>3766</v>
      </c>
      <c r="CT29" s="79">
        <v>0</v>
      </c>
      <c r="CU29" s="79">
        <v>0</v>
      </c>
      <c r="CV29" s="79">
        <v>1</v>
      </c>
      <c r="CW29" s="79">
        <v>0</v>
      </c>
      <c r="CX29" s="79">
        <v>5</v>
      </c>
      <c r="CY29" s="79">
        <v>0</v>
      </c>
      <c r="CZ29" s="79">
        <v>0</v>
      </c>
      <c r="DA29" s="79">
        <v>0</v>
      </c>
      <c r="DB29" s="79">
        <v>0</v>
      </c>
      <c r="DC29" s="79">
        <v>0</v>
      </c>
      <c r="DD29" s="79">
        <v>0</v>
      </c>
      <c r="DE29" s="79">
        <v>0</v>
      </c>
      <c r="DF29">
        <v>6</v>
      </c>
      <c r="DG29">
        <v>6</v>
      </c>
      <c r="DH29">
        <v>6</v>
      </c>
      <c r="DI29">
        <v>6</v>
      </c>
      <c r="DJ29" s="79">
        <v>0</v>
      </c>
      <c r="DK29" s="79">
        <v>0</v>
      </c>
      <c r="DL29" s="79">
        <v>0</v>
      </c>
      <c r="DM29" s="79">
        <v>0</v>
      </c>
      <c r="DN29" s="79">
        <v>0</v>
      </c>
      <c r="DO29" s="79">
        <v>0</v>
      </c>
      <c r="DP29" s="79">
        <v>0</v>
      </c>
      <c r="DQ29" s="79">
        <v>0</v>
      </c>
      <c r="DR29" s="79">
        <v>0</v>
      </c>
      <c r="DS29" s="79">
        <v>0</v>
      </c>
      <c r="DT29" s="79">
        <v>0</v>
      </c>
      <c r="DU29" s="79">
        <v>0</v>
      </c>
      <c r="DV29" s="79">
        <v>6</v>
      </c>
      <c r="DW29" s="79">
        <v>0</v>
      </c>
      <c r="DX29" s="79">
        <v>0</v>
      </c>
      <c r="DY29" s="79">
        <v>0</v>
      </c>
      <c r="DZ29" s="79">
        <v>0</v>
      </c>
      <c r="EA29" s="79">
        <v>0</v>
      </c>
      <c r="EB29" s="79">
        <v>0</v>
      </c>
      <c r="EC29" s="79">
        <v>0</v>
      </c>
      <c r="ED29" s="79">
        <v>0</v>
      </c>
      <c r="EE29" s="79">
        <v>0</v>
      </c>
      <c r="EF29" s="79">
        <v>0</v>
      </c>
      <c r="EG29" s="79">
        <v>0</v>
      </c>
      <c r="EH29" s="79">
        <v>0</v>
      </c>
      <c r="EI29" s="79">
        <v>0</v>
      </c>
      <c r="EJ29" s="79">
        <v>0</v>
      </c>
      <c r="EK29" s="79">
        <v>0</v>
      </c>
      <c r="EL29" s="79">
        <v>0</v>
      </c>
      <c r="EM29" s="79" t="s">
        <v>3779</v>
      </c>
      <c r="EN29" s="79">
        <v>0</v>
      </c>
      <c r="EO29" s="79" t="s">
        <v>3780</v>
      </c>
      <c r="EP29" s="79">
        <v>0</v>
      </c>
      <c r="EQ29" s="79">
        <v>0</v>
      </c>
      <c r="ER29" s="79">
        <v>0</v>
      </c>
      <c r="ES29" s="79">
        <v>0</v>
      </c>
      <c r="ET29" s="79">
        <v>0</v>
      </c>
      <c r="EU29" s="79">
        <v>0</v>
      </c>
      <c r="EV29" s="79">
        <v>0</v>
      </c>
      <c r="EW29" s="79">
        <v>0</v>
      </c>
      <c r="EX29" s="79">
        <v>0</v>
      </c>
      <c r="EY29" s="79">
        <v>0</v>
      </c>
      <c r="EZ29" s="79">
        <v>0</v>
      </c>
      <c r="FA29" s="79">
        <v>0</v>
      </c>
      <c r="FB29" s="79">
        <v>0</v>
      </c>
      <c r="FC29" s="79">
        <v>0</v>
      </c>
      <c r="FD29" s="79">
        <v>0</v>
      </c>
      <c r="FE29" s="79">
        <v>0</v>
      </c>
      <c r="FF29" s="79">
        <v>0</v>
      </c>
      <c r="FG29" s="79">
        <v>0</v>
      </c>
      <c r="FH29" s="79">
        <v>0</v>
      </c>
      <c r="FI29" s="79">
        <v>0</v>
      </c>
      <c r="FJ29" s="79">
        <v>0</v>
      </c>
      <c r="FK29" s="79">
        <v>0</v>
      </c>
      <c r="FL29" s="79">
        <v>0</v>
      </c>
      <c r="FM29" s="79">
        <v>0</v>
      </c>
      <c r="FN29" s="79">
        <v>0</v>
      </c>
      <c r="FO29" s="79">
        <v>0</v>
      </c>
      <c r="FP29" s="79">
        <v>0</v>
      </c>
      <c r="FQ29" s="79">
        <v>0</v>
      </c>
      <c r="FR29" s="79">
        <v>0</v>
      </c>
      <c r="FS29" s="79">
        <v>0</v>
      </c>
      <c r="FT29" s="79">
        <v>0</v>
      </c>
      <c r="FU29" s="79">
        <v>0</v>
      </c>
      <c r="FV29" s="79">
        <v>0</v>
      </c>
      <c r="FW29" s="79">
        <v>0</v>
      </c>
      <c r="FX29" s="79">
        <v>0</v>
      </c>
      <c r="FY29" s="79">
        <v>0</v>
      </c>
      <c r="FZ29" s="79">
        <v>0</v>
      </c>
      <c r="GA29" s="79">
        <v>0</v>
      </c>
      <c r="GB29" s="79">
        <v>0</v>
      </c>
      <c r="GC29" s="79">
        <v>0</v>
      </c>
      <c r="GD29" s="79">
        <v>0</v>
      </c>
      <c r="GE29" s="79">
        <v>0</v>
      </c>
      <c r="GF29" s="79">
        <v>0</v>
      </c>
      <c r="GG29" s="79">
        <v>0</v>
      </c>
      <c r="GH29" s="79">
        <v>0</v>
      </c>
      <c r="GI29" s="79">
        <v>0</v>
      </c>
      <c r="GJ29" s="79">
        <v>0</v>
      </c>
      <c r="GK29" s="79">
        <v>0</v>
      </c>
      <c r="GL29" s="79">
        <v>0</v>
      </c>
      <c r="GM29" s="79">
        <v>0</v>
      </c>
      <c r="GN29" s="79">
        <v>0</v>
      </c>
      <c r="GO29" s="79">
        <v>0</v>
      </c>
      <c r="GP29" s="79">
        <v>0</v>
      </c>
      <c r="GQ29" s="79">
        <v>0</v>
      </c>
      <c r="GR29" s="79">
        <v>0</v>
      </c>
      <c r="GS29" s="79">
        <v>0</v>
      </c>
      <c r="GT29" s="79">
        <v>0</v>
      </c>
      <c r="GU29" s="79">
        <v>0</v>
      </c>
      <c r="GV29" s="79">
        <v>0</v>
      </c>
      <c r="GW29" s="79">
        <v>0</v>
      </c>
      <c r="GX29" s="79">
        <v>0</v>
      </c>
      <c r="GY29" s="79">
        <v>0</v>
      </c>
      <c r="GZ29" s="79">
        <v>0</v>
      </c>
      <c r="HA29" s="79">
        <v>0</v>
      </c>
      <c r="HB29" s="79">
        <v>0</v>
      </c>
      <c r="HC29" s="79">
        <v>0</v>
      </c>
      <c r="HD29" s="79">
        <v>0</v>
      </c>
      <c r="HE29" s="79">
        <v>0</v>
      </c>
      <c r="HF29" s="79">
        <v>0</v>
      </c>
      <c r="HG29" s="79">
        <v>0</v>
      </c>
      <c r="HH29" s="79">
        <v>0</v>
      </c>
      <c r="HI29" s="79">
        <v>0</v>
      </c>
      <c r="HJ29" s="79">
        <v>0</v>
      </c>
      <c r="HK29" s="79">
        <v>0</v>
      </c>
      <c r="HL29" s="79">
        <v>0</v>
      </c>
      <c r="HM29" s="79">
        <v>0</v>
      </c>
      <c r="HN29" s="79">
        <v>0</v>
      </c>
      <c r="HO29" s="79">
        <v>0</v>
      </c>
      <c r="HP29" s="79">
        <v>0</v>
      </c>
      <c r="HQ29" s="79">
        <v>0</v>
      </c>
      <c r="HR29" s="79">
        <v>0</v>
      </c>
      <c r="HS29" s="79">
        <v>0</v>
      </c>
      <c r="HT29" s="79">
        <v>0</v>
      </c>
      <c r="HU29" s="79">
        <v>0</v>
      </c>
      <c r="HV29" s="79">
        <v>0</v>
      </c>
      <c r="HW29" s="79">
        <v>0</v>
      </c>
      <c r="HX29" s="79">
        <v>0</v>
      </c>
      <c r="HY29" s="79">
        <v>0</v>
      </c>
      <c r="HZ29" s="79">
        <v>0</v>
      </c>
      <c r="IA29" s="79">
        <v>0</v>
      </c>
      <c r="IB29" s="79">
        <v>0</v>
      </c>
      <c r="IC29" s="79">
        <v>0</v>
      </c>
      <c r="ID29" s="79">
        <v>0</v>
      </c>
      <c r="IE29" s="79">
        <v>0</v>
      </c>
      <c r="IF29" s="79">
        <v>0</v>
      </c>
      <c r="IG29" s="79">
        <v>0</v>
      </c>
      <c r="IH29" s="79">
        <v>0</v>
      </c>
      <c r="II29" s="79" t="s">
        <v>1304</v>
      </c>
      <c r="IJ29" s="79" t="s">
        <v>1304</v>
      </c>
      <c r="IK29" s="79" t="s">
        <v>1304</v>
      </c>
      <c r="IL29" s="79" t="s">
        <v>1304</v>
      </c>
      <c r="IM29" s="79" t="s">
        <v>1304</v>
      </c>
      <c r="IN29" s="79" t="s">
        <v>1304</v>
      </c>
      <c r="IO29" s="79" t="s">
        <v>1304</v>
      </c>
      <c r="IP29" s="79" t="s">
        <v>1304</v>
      </c>
      <c r="IQ29" s="79" t="s">
        <v>1304</v>
      </c>
      <c r="IR29" s="79" t="s">
        <v>1304</v>
      </c>
      <c r="IS29" s="79" t="s">
        <v>1304</v>
      </c>
      <c r="IT29" s="79" t="s">
        <v>1304</v>
      </c>
      <c r="IU29" s="79" t="s">
        <v>1304</v>
      </c>
      <c r="IV29" s="79" t="s">
        <v>1304</v>
      </c>
      <c r="IW29" s="79" t="s">
        <v>1304</v>
      </c>
      <c r="IX29" s="79">
        <v>0</v>
      </c>
      <c r="IY29" s="79">
        <v>0</v>
      </c>
      <c r="IZ29" s="79">
        <v>0</v>
      </c>
      <c r="JA29" s="79">
        <v>0</v>
      </c>
      <c r="JB29" s="79">
        <v>0</v>
      </c>
      <c r="JC29" s="79">
        <v>0</v>
      </c>
      <c r="JD29" s="79">
        <v>0</v>
      </c>
      <c r="JE29" s="79">
        <v>0</v>
      </c>
      <c r="JF29" s="79">
        <v>0</v>
      </c>
      <c r="JG29" s="79">
        <v>0</v>
      </c>
      <c r="JH29" s="79">
        <v>0</v>
      </c>
      <c r="JI29" s="79">
        <v>0</v>
      </c>
      <c r="JJ29" s="93">
        <v>0</v>
      </c>
      <c r="JK29" s="93">
        <v>0</v>
      </c>
      <c r="JL29" s="93">
        <v>0</v>
      </c>
      <c r="JM29" s="93">
        <v>0</v>
      </c>
      <c r="JN29" s="93">
        <v>0</v>
      </c>
      <c r="JO29" s="93">
        <v>0</v>
      </c>
      <c r="JP29" s="93">
        <v>0</v>
      </c>
      <c r="JQ29" s="93">
        <v>0</v>
      </c>
      <c r="JR29" s="93">
        <v>0</v>
      </c>
      <c r="JS29" s="93">
        <v>0</v>
      </c>
      <c r="JT29" s="93">
        <v>0</v>
      </c>
      <c r="JU29" s="93">
        <v>0</v>
      </c>
      <c r="JV29" s="93">
        <v>0</v>
      </c>
      <c r="JW29" s="79">
        <v>0</v>
      </c>
      <c r="JX29" s="79">
        <v>0</v>
      </c>
      <c r="JY29" s="79">
        <v>0</v>
      </c>
      <c r="JZ29" s="79">
        <v>0</v>
      </c>
      <c r="KA29" s="79">
        <v>0</v>
      </c>
      <c r="KB29" s="79">
        <v>0</v>
      </c>
      <c r="KC29" s="79">
        <v>0</v>
      </c>
      <c r="KD29" s="79">
        <v>0</v>
      </c>
      <c r="KE29" s="79">
        <v>0</v>
      </c>
      <c r="KF29" s="79">
        <v>0</v>
      </c>
      <c r="KG29" s="79">
        <v>0</v>
      </c>
      <c r="KH29" s="79">
        <v>0</v>
      </c>
      <c r="KI29" s="79">
        <v>0</v>
      </c>
      <c r="KJ29" s="79" t="s">
        <v>3440</v>
      </c>
      <c r="KK29" s="79" t="s">
        <v>1304</v>
      </c>
      <c r="KL29" s="79">
        <v>0</v>
      </c>
      <c r="KM29" s="79" t="s">
        <v>1304</v>
      </c>
      <c r="KN29" s="79">
        <v>0</v>
      </c>
      <c r="KO29" s="79" t="s">
        <v>1304</v>
      </c>
      <c r="KP29" s="79" t="s">
        <v>1304</v>
      </c>
      <c r="KQ29" s="79" t="s">
        <v>1304</v>
      </c>
      <c r="KR29" s="79" t="s">
        <v>1304</v>
      </c>
      <c r="KS29" s="79" t="s">
        <v>1304</v>
      </c>
      <c r="KT29" s="79" t="s">
        <v>1304</v>
      </c>
      <c r="KU29" s="79" t="s">
        <v>1304</v>
      </c>
      <c r="KV29" s="79" t="s">
        <v>3440</v>
      </c>
      <c r="KW29" s="79" t="s">
        <v>3440</v>
      </c>
      <c r="KX29" s="79">
        <v>0</v>
      </c>
      <c r="KY29" s="79">
        <v>0</v>
      </c>
      <c r="KZ29" s="79">
        <v>0</v>
      </c>
      <c r="LA29" s="79" t="s">
        <v>1304</v>
      </c>
      <c r="LB29" s="79" t="s">
        <v>1304</v>
      </c>
      <c r="LC29" s="79" t="s">
        <v>1304</v>
      </c>
      <c r="LD29" s="79" t="s">
        <v>1304</v>
      </c>
      <c r="LE29" s="79" t="s">
        <v>1304</v>
      </c>
      <c r="LF29" s="79" t="s">
        <v>1304</v>
      </c>
      <c r="LG29" s="79" t="s">
        <v>1304</v>
      </c>
      <c r="LH29" s="93">
        <v>0</v>
      </c>
      <c r="LI29" s="93" t="s">
        <v>3746</v>
      </c>
      <c r="LJ29" s="93" t="s">
        <v>435</v>
      </c>
      <c r="LK29" s="93" t="s">
        <v>3473</v>
      </c>
      <c r="LL29" s="93" t="s">
        <v>1304</v>
      </c>
      <c r="LM29" s="93" t="s">
        <v>1304</v>
      </c>
      <c r="LN29" s="93" t="s">
        <v>1304</v>
      </c>
      <c r="LO29" s="93">
        <v>0</v>
      </c>
      <c r="LP29" s="93">
        <v>0</v>
      </c>
      <c r="LQ29" s="93">
        <v>7927525000</v>
      </c>
      <c r="LR29" s="93">
        <v>0</v>
      </c>
      <c r="LS29" s="93">
        <v>0</v>
      </c>
      <c r="LT29" s="93">
        <v>0</v>
      </c>
      <c r="LU29" s="93">
        <v>0</v>
      </c>
      <c r="LV29" s="79" t="s">
        <v>3440</v>
      </c>
      <c r="LW29" s="79" t="s">
        <v>3440</v>
      </c>
      <c r="LX29" s="79">
        <v>0</v>
      </c>
      <c r="LY29" s="79">
        <v>0</v>
      </c>
      <c r="LZ29" s="79">
        <v>0</v>
      </c>
      <c r="MA29" s="79" t="s">
        <v>1304</v>
      </c>
      <c r="MB29" s="79" t="s">
        <v>1304</v>
      </c>
      <c r="MC29" s="79" t="s">
        <v>1304</v>
      </c>
      <c r="MD29" s="79" t="s">
        <v>1304</v>
      </c>
      <c r="ME29" s="79" t="s">
        <v>1304</v>
      </c>
      <c r="MF29" s="79" t="s">
        <v>1304</v>
      </c>
      <c r="MG29" s="79" t="s">
        <v>1304</v>
      </c>
      <c r="MH29" s="79">
        <v>0</v>
      </c>
      <c r="MI29" s="79">
        <v>0</v>
      </c>
      <c r="MJ29">
        <v>0</v>
      </c>
      <c r="MK29" s="79">
        <v>0</v>
      </c>
      <c r="ML29" s="79">
        <v>0</v>
      </c>
      <c r="MM29" s="79">
        <v>0</v>
      </c>
      <c r="MN29" s="79">
        <v>0</v>
      </c>
      <c r="MO29" s="79">
        <v>0</v>
      </c>
      <c r="MP29" s="79">
        <v>0</v>
      </c>
      <c r="MQ29" s="79">
        <v>0</v>
      </c>
      <c r="MR29" s="79">
        <v>0</v>
      </c>
      <c r="MS29" s="79">
        <v>0</v>
      </c>
      <c r="MT29" s="79">
        <v>0</v>
      </c>
      <c r="MU29" s="79">
        <v>0</v>
      </c>
      <c r="MV29" s="79">
        <v>0</v>
      </c>
      <c r="MW29" s="79">
        <v>0</v>
      </c>
      <c r="MX29" s="79">
        <v>0</v>
      </c>
      <c r="MY29" s="79">
        <v>0</v>
      </c>
      <c r="MZ29" s="79">
        <v>0</v>
      </c>
      <c r="NA29" s="79">
        <v>0</v>
      </c>
      <c r="NB29" s="79">
        <v>0</v>
      </c>
      <c r="NC29" s="79">
        <v>0</v>
      </c>
      <c r="ND29" s="79">
        <v>0</v>
      </c>
      <c r="NE29" s="79">
        <v>0</v>
      </c>
      <c r="NF29" s="79">
        <v>0</v>
      </c>
      <c r="NG29" s="79">
        <v>0</v>
      </c>
      <c r="NH29" s="79">
        <v>0</v>
      </c>
      <c r="NI29" s="79" t="s">
        <v>3440</v>
      </c>
      <c r="NJ29" s="79" t="s">
        <v>3440</v>
      </c>
      <c r="NK29" s="79">
        <v>0</v>
      </c>
      <c r="NL29" s="79">
        <v>0</v>
      </c>
      <c r="NM29" s="79">
        <v>0</v>
      </c>
      <c r="NN29" s="79" t="s">
        <v>1304</v>
      </c>
      <c r="NO29" s="79" t="s">
        <v>1304</v>
      </c>
      <c r="NP29" s="79" t="s">
        <v>1304</v>
      </c>
      <c r="NQ29" s="79" t="s">
        <v>1304</v>
      </c>
      <c r="NR29" s="79" t="s">
        <v>1304</v>
      </c>
      <c r="NS29" s="79" t="s">
        <v>1304</v>
      </c>
      <c r="NT29" s="79" t="s">
        <v>1304</v>
      </c>
      <c r="NU29" s="79">
        <v>0</v>
      </c>
      <c r="NV29" s="79">
        <v>0</v>
      </c>
      <c r="NW29" s="79">
        <v>0</v>
      </c>
      <c r="NX29" s="79">
        <v>0</v>
      </c>
      <c r="NY29" s="79">
        <v>0</v>
      </c>
      <c r="NZ29" s="79">
        <v>0</v>
      </c>
      <c r="OA29" s="79">
        <v>0</v>
      </c>
      <c r="OB29" s="79">
        <v>0</v>
      </c>
      <c r="OC29" s="79">
        <v>0</v>
      </c>
      <c r="OD29" s="79">
        <v>0</v>
      </c>
      <c r="OE29" s="79">
        <v>0</v>
      </c>
      <c r="OF29" s="79">
        <v>0</v>
      </c>
      <c r="OG29" s="79">
        <v>0</v>
      </c>
      <c r="OH29" s="79">
        <v>0</v>
      </c>
      <c r="OI29" s="79">
        <v>0</v>
      </c>
      <c r="OJ29" s="79">
        <v>0</v>
      </c>
      <c r="OK29" s="79">
        <v>0</v>
      </c>
      <c r="OL29" s="79">
        <v>0</v>
      </c>
      <c r="OM29" s="79">
        <v>0</v>
      </c>
      <c r="ON29" s="79">
        <v>0</v>
      </c>
      <c r="OO29" s="79">
        <v>0</v>
      </c>
      <c r="OP29" s="79">
        <v>0</v>
      </c>
      <c r="OQ29" s="79">
        <v>0</v>
      </c>
      <c r="OR29" s="79">
        <v>0</v>
      </c>
      <c r="OS29" s="79"/>
      <c r="OT29" s="91"/>
      <c r="OU29" s="79" t="s">
        <v>3767</v>
      </c>
      <c r="OV29" s="79">
        <v>6</v>
      </c>
      <c r="OW29" s="79">
        <v>0</v>
      </c>
      <c r="OX29" s="79">
        <v>0</v>
      </c>
      <c r="OY29" s="79">
        <v>0</v>
      </c>
      <c r="OZ29" s="79">
        <v>0</v>
      </c>
      <c r="PA29" s="79">
        <v>0</v>
      </c>
      <c r="PB29" s="79">
        <v>0</v>
      </c>
      <c r="PC29" s="79">
        <v>0</v>
      </c>
      <c r="PD29" s="79">
        <v>0</v>
      </c>
      <c r="PE29" s="79">
        <v>0</v>
      </c>
      <c r="PF29" s="79">
        <v>0</v>
      </c>
      <c r="PG29" s="79">
        <v>0</v>
      </c>
      <c r="PH29" s="79">
        <v>0</v>
      </c>
      <c r="PI29" s="79">
        <v>0</v>
      </c>
      <c r="PJ29" s="79">
        <v>0</v>
      </c>
      <c r="PK29" s="79">
        <v>0</v>
      </c>
      <c r="PL29" s="79">
        <v>0</v>
      </c>
      <c r="PM29" s="79">
        <v>0</v>
      </c>
      <c r="PN29" s="79">
        <v>0</v>
      </c>
      <c r="PO29" s="79">
        <v>0</v>
      </c>
      <c r="PP29" s="79">
        <v>0</v>
      </c>
      <c r="PQ29" s="79">
        <v>0</v>
      </c>
      <c r="PR29" s="79">
        <v>0</v>
      </c>
      <c r="PS29" s="79">
        <v>0</v>
      </c>
      <c r="PT29" s="79">
        <v>0</v>
      </c>
      <c r="PU29" s="79">
        <v>0</v>
      </c>
      <c r="PV29" s="79">
        <v>0</v>
      </c>
      <c r="PW29" s="93">
        <v>0</v>
      </c>
      <c r="PX29" s="93">
        <v>0</v>
      </c>
      <c r="PY29" s="79" t="s">
        <v>3781</v>
      </c>
    </row>
    <row r="30" spans="1:441" ht="15.75" customHeight="1" x14ac:dyDescent="0.3">
      <c r="A30" s="79" t="s">
        <v>3782</v>
      </c>
      <c r="B30" s="79">
        <v>7868</v>
      </c>
      <c r="C30" s="79"/>
      <c r="D30" s="89">
        <v>2020110010191</v>
      </c>
      <c r="E30" s="79" t="s">
        <v>3412</v>
      </c>
      <c r="F30" s="79" t="s">
        <v>3413</v>
      </c>
      <c r="G30" s="79" t="s">
        <v>3414</v>
      </c>
      <c r="H30" s="79" t="s">
        <v>3527</v>
      </c>
      <c r="I30" s="79" t="s">
        <v>435</v>
      </c>
      <c r="J30" s="79" t="s">
        <v>3529</v>
      </c>
      <c r="K30" s="79" t="s">
        <v>84</v>
      </c>
      <c r="L30" s="79" t="s">
        <v>3530</v>
      </c>
      <c r="M30" s="79" t="s">
        <v>2635</v>
      </c>
      <c r="N30" s="79" t="s">
        <v>396</v>
      </c>
      <c r="O30" s="79" t="s">
        <v>1588</v>
      </c>
      <c r="P30" s="79" t="s">
        <v>3556</v>
      </c>
      <c r="Q30" s="79" t="s">
        <v>3557</v>
      </c>
      <c r="R30" s="79" t="s">
        <v>3534</v>
      </c>
      <c r="S30" s="79" t="s">
        <v>3783</v>
      </c>
      <c r="T30" s="79" t="s">
        <v>3784</v>
      </c>
      <c r="U30" s="79"/>
      <c r="V30" s="79"/>
      <c r="W30" s="79"/>
      <c r="X30" s="79"/>
      <c r="Y30" s="79"/>
      <c r="Z30" s="79" t="s">
        <v>3783</v>
      </c>
      <c r="AA30" s="79" t="s">
        <v>3784</v>
      </c>
      <c r="AB30" s="79"/>
      <c r="AC30" s="79"/>
      <c r="AD30" s="79"/>
      <c r="AE30" s="79"/>
      <c r="AF30" s="79"/>
      <c r="AG30" s="79" t="s">
        <v>1304</v>
      </c>
      <c r="AH30" s="79" t="s">
        <v>1304</v>
      </c>
      <c r="AI30" s="79" t="s">
        <v>3785</v>
      </c>
      <c r="AJ30" s="79" t="s">
        <v>3786</v>
      </c>
      <c r="AK30" s="90">
        <v>44055</v>
      </c>
      <c r="AL30" s="79">
        <v>1</v>
      </c>
      <c r="AM30">
        <v>2024</v>
      </c>
      <c r="AN30" s="91" t="s">
        <v>3787</v>
      </c>
      <c r="AO30" s="79" t="s">
        <v>3788</v>
      </c>
      <c r="AP30" s="79">
        <v>2020</v>
      </c>
      <c r="AQ30" s="79">
        <v>2024</v>
      </c>
      <c r="AR30" s="79" t="s">
        <v>41</v>
      </c>
      <c r="AS30" s="79" t="s">
        <v>557</v>
      </c>
      <c r="AT30" s="79" t="s">
        <v>42</v>
      </c>
      <c r="AU30" s="79" t="s">
        <v>1008</v>
      </c>
      <c r="AV30" s="79">
        <v>2020</v>
      </c>
      <c r="AW30" s="79">
        <v>0</v>
      </c>
      <c r="AX30" s="79" t="s">
        <v>3431</v>
      </c>
      <c r="AY30" s="92">
        <v>0</v>
      </c>
      <c r="AZ30" s="92">
        <v>1</v>
      </c>
      <c r="BA30" s="79">
        <v>0</v>
      </c>
      <c r="BB30" s="79" t="s">
        <v>3789</v>
      </c>
      <c r="BC30" s="79" t="s">
        <v>3790</v>
      </c>
      <c r="BD30" s="79" t="s">
        <v>3791</v>
      </c>
      <c r="BE30" s="79" t="s">
        <v>3792</v>
      </c>
      <c r="BF30" s="79" t="s">
        <v>3547</v>
      </c>
      <c r="BG30" s="79">
        <v>3</v>
      </c>
      <c r="BH30" s="90">
        <v>45212</v>
      </c>
      <c r="BI30" s="79" t="s">
        <v>3548</v>
      </c>
      <c r="BJ30" s="79" t="s">
        <v>3048</v>
      </c>
      <c r="BK30" s="79">
        <v>100</v>
      </c>
      <c r="BL30" s="79">
        <v>12</v>
      </c>
      <c r="BM30" s="79">
        <v>32</v>
      </c>
      <c r="BN30" s="79">
        <v>52.76</v>
      </c>
      <c r="BO30" s="79">
        <v>80</v>
      </c>
      <c r="BP30" s="79">
        <v>100</v>
      </c>
      <c r="BQ30" s="79"/>
      <c r="BR30" s="79"/>
      <c r="BS30" s="79"/>
      <c r="BT30" s="79"/>
      <c r="BU30" s="79"/>
      <c r="BV30" s="79"/>
      <c r="BW30" s="79">
        <v>12</v>
      </c>
      <c r="BX30" s="79">
        <v>32</v>
      </c>
      <c r="BY30" s="79">
        <v>54</v>
      </c>
      <c r="BZ30" s="79">
        <v>80</v>
      </c>
      <c r="CA30" s="79">
        <v>100</v>
      </c>
      <c r="CB30" s="79">
        <v>20.610000000000003</v>
      </c>
      <c r="CC30" s="79">
        <v>20.81</v>
      </c>
      <c r="CD30" s="79">
        <v>27.24</v>
      </c>
      <c r="CE30">
        <v>19.55</v>
      </c>
      <c r="CF30" s="79">
        <v>0</v>
      </c>
      <c r="CG30" s="79" t="s">
        <v>435</v>
      </c>
      <c r="CH30" s="79" t="s">
        <v>435</v>
      </c>
      <c r="CI30" s="79" t="s">
        <v>435</v>
      </c>
      <c r="CJ30" s="79" t="s">
        <v>435</v>
      </c>
      <c r="CK30" s="79" t="s">
        <v>435</v>
      </c>
      <c r="CL30" s="79" t="s">
        <v>435</v>
      </c>
      <c r="CM30" s="79" t="s">
        <v>435</v>
      </c>
      <c r="CN30" s="79">
        <v>11.39</v>
      </c>
      <c r="CO30" s="79">
        <v>31.95</v>
      </c>
      <c r="CP30" s="79">
        <v>52.76</v>
      </c>
      <c r="CQ30" s="79">
        <v>80</v>
      </c>
      <c r="CR30">
        <v>80</v>
      </c>
      <c r="CS30" s="79" t="s">
        <v>48</v>
      </c>
      <c r="CT30" s="79">
        <v>0.48</v>
      </c>
      <c r="CU30" s="79">
        <v>0.76</v>
      </c>
      <c r="CV30" s="79">
        <v>8.9700000000000006</v>
      </c>
      <c r="CW30" s="79">
        <v>1.73</v>
      </c>
      <c r="CX30" s="79">
        <v>7.61</v>
      </c>
      <c r="CY30" s="79">
        <v>0</v>
      </c>
      <c r="CZ30" s="79">
        <v>0</v>
      </c>
      <c r="DA30" s="79">
        <v>0</v>
      </c>
      <c r="DB30" s="79">
        <v>0</v>
      </c>
      <c r="DC30" s="79">
        <v>0</v>
      </c>
      <c r="DD30" s="79">
        <v>0</v>
      </c>
      <c r="DE30" s="79">
        <v>0</v>
      </c>
      <c r="DF30">
        <v>100</v>
      </c>
      <c r="DG30">
        <v>99.55</v>
      </c>
      <c r="DH30">
        <v>19.55</v>
      </c>
      <c r="DI30">
        <v>19.55</v>
      </c>
      <c r="DJ30" s="79">
        <v>0.48</v>
      </c>
      <c r="DK30" s="79">
        <v>0.76</v>
      </c>
      <c r="DL30" s="79">
        <v>8.9700000000000006</v>
      </c>
      <c r="DM30" s="79">
        <v>1.73</v>
      </c>
      <c r="DN30" s="79">
        <v>7.61</v>
      </c>
      <c r="DO30" s="79">
        <v>0</v>
      </c>
      <c r="DP30" s="79">
        <v>0</v>
      </c>
      <c r="DQ30" s="79">
        <v>0</v>
      </c>
      <c r="DR30" s="79">
        <v>0</v>
      </c>
      <c r="DS30" s="79">
        <v>0</v>
      </c>
      <c r="DT30" s="79">
        <v>0</v>
      </c>
      <c r="DU30" s="79">
        <v>0</v>
      </c>
      <c r="DV30" s="79">
        <v>19.55</v>
      </c>
      <c r="DW30" s="79">
        <v>0</v>
      </c>
      <c r="DX30" s="79">
        <v>0</v>
      </c>
      <c r="DY30" s="79">
        <v>0</v>
      </c>
      <c r="DZ30" s="79">
        <v>0</v>
      </c>
      <c r="EA30" s="79">
        <v>0</v>
      </c>
      <c r="EB30" s="79">
        <v>0</v>
      </c>
      <c r="EC30" s="79">
        <v>0</v>
      </c>
      <c r="ED30" s="79">
        <v>0</v>
      </c>
      <c r="EE30" s="79">
        <v>0</v>
      </c>
      <c r="EF30" s="79">
        <v>0</v>
      </c>
      <c r="EG30" s="79">
        <v>0</v>
      </c>
      <c r="EH30" s="79">
        <v>0</v>
      </c>
      <c r="EI30" s="79">
        <v>0</v>
      </c>
      <c r="EJ30" s="79">
        <v>0</v>
      </c>
      <c r="EK30" s="79" t="s">
        <v>3793</v>
      </c>
      <c r="EL30" s="79" t="s">
        <v>3793</v>
      </c>
      <c r="EM30" s="79" t="s">
        <v>3793</v>
      </c>
      <c r="EN30" s="79" t="s">
        <v>3793</v>
      </c>
      <c r="EO30" s="79" t="s">
        <v>3793</v>
      </c>
      <c r="EP30" s="79">
        <v>0</v>
      </c>
      <c r="EQ30" s="79">
        <v>0</v>
      </c>
      <c r="ER30" s="79">
        <v>0</v>
      </c>
      <c r="ES30" s="79">
        <v>0</v>
      </c>
      <c r="ET30" s="79">
        <v>0</v>
      </c>
      <c r="EU30" s="79">
        <v>0</v>
      </c>
      <c r="EV30" s="79">
        <v>0</v>
      </c>
      <c r="EW30" s="79">
        <v>0</v>
      </c>
      <c r="EX30" s="79">
        <v>0</v>
      </c>
      <c r="EY30" s="79">
        <v>0</v>
      </c>
      <c r="EZ30" s="79">
        <v>0</v>
      </c>
      <c r="FA30" s="79">
        <v>0</v>
      </c>
      <c r="FB30" s="79">
        <v>0</v>
      </c>
      <c r="FC30" s="79">
        <v>0</v>
      </c>
      <c r="FD30" s="79">
        <v>0</v>
      </c>
      <c r="FE30" s="79">
        <v>0</v>
      </c>
      <c r="FF30" s="79">
        <v>0</v>
      </c>
      <c r="FG30" s="79">
        <v>0</v>
      </c>
      <c r="FH30" s="79">
        <v>0</v>
      </c>
      <c r="FI30" s="79">
        <v>0</v>
      </c>
      <c r="FJ30" s="79">
        <v>0</v>
      </c>
      <c r="FK30" s="79">
        <v>0</v>
      </c>
      <c r="FL30" s="79">
        <v>0</v>
      </c>
      <c r="FM30" s="79">
        <v>0</v>
      </c>
      <c r="FN30" s="79">
        <v>0</v>
      </c>
      <c r="FO30" s="79">
        <v>0</v>
      </c>
      <c r="FP30" s="79">
        <v>0</v>
      </c>
      <c r="FQ30" s="79">
        <v>0</v>
      </c>
      <c r="FR30" s="79">
        <v>0</v>
      </c>
      <c r="FS30" s="79">
        <v>0</v>
      </c>
      <c r="FT30" s="79">
        <v>0</v>
      </c>
      <c r="FU30" s="79">
        <v>0</v>
      </c>
      <c r="FV30" s="79">
        <v>0</v>
      </c>
      <c r="FW30" s="79">
        <v>0</v>
      </c>
      <c r="FX30" s="79">
        <v>0</v>
      </c>
      <c r="FY30" s="79">
        <v>0</v>
      </c>
      <c r="FZ30" s="79">
        <v>0</v>
      </c>
      <c r="GA30" s="79">
        <v>0</v>
      </c>
      <c r="GB30" s="79">
        <v>0</v>
      </c>
      <c r="GC30" s="79">
        <v>0</v>
      </c>
      <c r="GD30" s="79">
        <v>0</v>
      </c>
      <c r="GE30" s="79">
        <v>0</v>
      </c>
      <c r="GF30" s="79">
        <v>0</v>
      </c>
      <c r="GG30" s="79">
        <v>0</v>
      </c>
      <c r="GH30" s="79">
        <v>0</v>
      </c>
      <c r="GI30" s="79">
        <v>0</v>
      </c>
      <c r="GJ30" s="79">
        <v>0</v>
      </c>
      <c r="GK30" s="79">
        <v>0</v>
      </c>
      <c r="GL30" s="79">
        <v>0</v>
      </c>
      <c r="GM30" s="79">
        <v>0</v>
      </c>
      <c r="GN30" s="79">
        <v>0</v>
      </c>
      <c r="GO30" s="79">
        <v>0</v>
      </c>
      <c r="GP30" s="79">
        <v>0</v>
      </c>
      <c r="GQ30" s="79">
        <v>0</v>
      </c>
      <c r="GR30" s="79">
        <v>0</v>
      </c>
      <c r="GS30" s="79">
        <v>0</v>
      </c>
      <c r="GT30" s="79">
        <v>0</v>
      </c>
      <c r="GU30" s="79">
        <v>0</v>
      </c>
      <c r="GV30" s="79">
        <v>0</v>
      </c>
      <c r="GW30" s="79">
        <v>0</v>
      </c>
      <c r="GX30" s="79">
        <v>0</v>
      </c>
      <c r="GY30" s="79">
        <v>0</v>
      </c>
      <c r="GZ30" s="79">
        <v>0</v>
      </c>
      <c r="HA30" s="79">
        <v>0</v>
      </c>
      <c r="HB30" s="79">
        <v>0</v>
      </c>
      <c r="HC30" s="79">
        <v>0</v>
      </c>
      <c r="HD30" s="79">
        <v>0</v>
      </c>
      <c r="HE30" s="79">
        <v>0</v>
      </c>
      <c r="HF30" s="79">
        <v>0</v>
      </c>
      <c r="HG30" s="79">
        <v>0</v>
      </c>
      <c r="HH30" s="79">
        <v>0</v>
      </c>
      <c r="HI30" s="79">
        <v>0</v>
      </c>
      <c r="HJ30" s="79">
        <v>0</v>
      </c>
      <c r="HK30" s="79">
        <v>0</v>
      </c>
      <c r="HL30" s="79">
        <v>0</v>
      </c>
      <c r="HM30" s="79">
        <v>0</v>
      </c>
      <c r="HN30" s="79">
        <v>0</v>
      </c>
      <c r="HO30" s="79">
        <v>0</v>
      </c>
      <c r="HP30" s="79">
        <v>0</v>
      </c>
      <c r="HQ30" s="79">
        <v>0</v>
      </c>
      <c r="HR30" s="79">
        <v>0</v>
      </c>
      <c r="HS30" s="79">
        <v>0</v>
      </c>
      <c r="HT30" s="79">
        <v>0</v>
      </c>
      <c r="HU30" s="79">
        <v>0</v>
      </c>
      <c r="HV30" s="79">
        <v>0</v>
      </c>
      <c r="HW30" s="79">
        <v>0</v>
      </c>
      <c r="HX30" s="79">
        <v>0</v>
      </c>
      <c r="HY30" s="79">
        <v>0</v>
      </c>
      <c r="HZ30" s="79">
        <v>0</v>
      </c>
      <c r="IA30" s="79">
        <v>0</v>
      </c>
      <c r="IB30" s="79">
        <v>0</v>
      </c>
      <c r="IC30" s="79">
        <v>0</v>
      </c>
      <c r="ID30" s="79">
        <v>0</v>
      </c>
      <c r="IE30" s="79">
        <v>0</v>
      </c>
      <c r="IF30" s="79">
        <v>0</v>
      </c>
      <c r="IG30" s="79">
        <v>0</v>
      </c>
      <c r="IH30" s="79">
        <v>0</v>
      </c>
      <c r="II30" s="79" t="s">
        <v>1304</v>
      </c>
      <c r="IJ30" s="79" t="s">
        <v>1304</v>
      </c>
      <c r="IK30" s="79" t="s">
        <v>1304</v>
      </c>
      <c r="IL30" s="79" t="s">
        <v>1304</v>
      </c>
      <c r="IM30" s="79" t="s">
        <v>1304</v>
      </c>
      <c r="IN30" s="79" t="s">
        <v>1304</v>
      </c>
      <c r="IO30" s="79" t="s">
        <v>1304</v>
      </c>
      <c r="IP30" s="79" t="s">
        <v>1304</v>
      </c>
      <c r="IQ30" s="79" t="s">
        <v>1304</v>
      </c>
      <c r="IR30" s="79" t="s">
        <v>1304</v>
      </c>
      <c r="IS30" s="79" t="s">
        <v>1304</v>
      </c>
      <c r="IT30" s="79" t="s">
        <v>1304</v>
      </c>
      <c r="IU30" s="79" t="s">
        <v>1304</v>
      </c>
      <c r="IV30" s="79" t="s">
        <v>1304</v>
      </c>
      <c r="IW30" s="79" t="s">
        <v>1304</v>
      </c>
      <c r="IX30" s="79">
        <v>0</v>
      </c>
      <c r="IY30" s="79">
        <v>0</v>
      </c>
      <c r="IZ30" s="79">
        <v>0</v>
      </c>
      <c r="JA30" s="79">
        <v>0</v>
      </c>
      <c r="JB30" s="79">
        <v>0</v>
      </c>
      <c r="JC30" s="79">
        <v>0</v>
      </c>
      <c r="JD30" s="79">
        <v>0</v>
      </c>
      <c r="JE30" s="79">
        <v>0</v>
      </c>
      <c r="JF30" s="79">
        <v>0</v>
      </c>
      <c r="JG30" s="79">
        <v>0</v>
      </c>
      <c r="JH30" s="79">
        <v>0</v>
      </c>
      <c r="JI30" s="79">
        <v>0</v>
      </c>
      <c r="JJ30" s="93">
        <v>0</v>
      </c>
      <c r="JK30" s="93">
        <v>0</v>
      </c>
      <c r="JL30" s="93">
        <v>0</v>
      </c>
      <c r="JM30" s="93">
        <v>0</v>
      </c>
      <c r="JN30" s="93">
        <v>0</v>
      </c>
      <c r="JO30" s="93">
        <v>0</v>
      </c>
      <c r="JP30" s="93">
        <v>0</v>
      </c>
      <c r="JQ30" s="93">
        <v>0</v>
      </c>
      <c r="JR30" s="93">
        <v>0</v>
      </c>
      <c r="JS30" s="93">
        <v>0</v>
      </c>
      <c r="JT30" s="93">
        <v>0</v>
      </c>
      <c r="JU30" s="93">
        <v>0</v>
      </c>
      <c r="JV30" s="93">
        <v>0</v>
      </c>
      <c r="JW30" s="79">
        <v>0</v>
      </c>
      <c r="JX30" s="79">
        <v>0</v>
      </c>
      <c r="JY30" s="79">
        <v>0</v>
      </c>
      <c r="JZ30" s="79">
        <v>0</v>
      </c>
      <c r="KA30" s="79">
        <v>0</v>
      </c>
      <c r="KB30" s="79">
        <v>0</v>
      </c>
      <c r="KC30" s="79">
        <v>0</v>
      </c>
      <c r="KD30" s="79">
        <v>0</v>
      </c>
      <c r="KE30" s="79">
        <v>0</v>
      </c>
      <c r="KF30" s="79">
        <v>0</v>
      </c>
      <c r="KG30" s="79">
        <v>0</v>
      </c>
      <c r="KH30" s="79">
        <v>0</v>
      </c>
      <c r="KI30" s="79">
        <v>0</v>
      </c>
      <c r="KJ30" s="79">
        <v>0</v>
      </c>
      <c r="KK30" s="79">
        <v>0</v>
      </c>
      <c r="KL30" s="79">
        <v>0</v>
      </c>
      <c r="KM30" s="79">
        <v>0</v>
      </c>
      <c r="KN30" s="79">
        <v>0</v>
      </c>
      <c r="KO30" s="79" t="s">
        <v>1304</v>
      </c>
      <c r="KP30" s="79" t="s">
        <v>1304</v>
      </c>
      <c r="KQ30" s="79" t="s">
        <v>1304</v>
      </c>
      <c r="KR30" s="79" t="s">
        <v>1304</v>
      </c>
      <c r="KS30" s="79" t="s">
        <v>1304</v>
      </c>
      <c r="KT30" s="79" t="s">
        <v>1304</v>
      </c>
      <c r="KU30" s="79" t="s">
        <v>1304</v>
      </c>
      <c r="KV30" s="79">
        <v>0</v>
      </c>
      <c r="KW30" s="79">
        <v>0</v>
      </c>
      <c r="KX30" s="79">
        <v>0</v>
      </c>
      <c r="KY30" s="79">
        <v>0</v>
      </c>
      <c r="KZ30" s="79">
        <v>0</v>
      </c>
      <c r="LA30" s="79" t="s">
        <v>1304</v>
      </c>
      <c r="LB30" s="79" t="s">
        <v>1304</v>
      </c>
      <c r="LC30" s="79" t="s">
        <v>1304</v>
      </c>
      <c r="LD30" s="79" t="s">
        <v>1304</v>
      </c>
      <c r="LE30" s="79" t="s">
        <v>1304</v>
      </c>
      <c r="LF30" s="79" t="s">
        <v>1304</v>
      </c>
      <c r="LG30" s="79" t="s">
        <v>1304</v>
      </c>
      <c r="LH30" s="93">
        <v>0</v>
      </c>
      <c r="LI30" s="93" t="s">
        <v>3746</v>
      </c>
      <c r="LJ30" s="93" t="s">
        <v>435</v>
      </c>
      <c r="LK30" s="93" t="s">
        <v>3473</v>
      </c>
      <c r="LL30" s="93" t="s">
        <v>1304</v>
      </c>
      <c r="LM30" s="93" t="s">
        <v>1304</v>
      </c>
      <c r="LN30" s="93" t="s">
        <v>1304</v>
      </c>
      <c r="LO30" s="93">
        <v>0</v>
      </c>
      <c r="LP30" s="93">
        <v>0</v>
      </c>
      <c r="LQ30" s="93">
        <v>7927525000</v>
      </c>
      <c r="LR30" s="93">
        <v>0</v>
      </c>
      <c r="LS30" s="93">
        <v>0</v>
      </c>
      <c r="LT30" s="93">
        <v>0</v>
      </c>
      <c r="LU30" s="93">
        <v>0</v>
      </c>
      <c r="LV30" s="79">
        <v>0</v>
      </c>
      <c r="LW30" s="79">
        <v>0</v>
      </c>
      <c r="LX30" s="79">
        <v>0</v>
      </c>
      <c r="LY30" s="79">
        <v>0</v>
      </c>
      <c r="LZ30" s="79">
        <v>0</v>
      </c>
      <c r="MA30" s="79" t="s">
        <v>1304</v>
      </c>
      <c r="MB30" s="79" t="s">
        <v>1304</v>
      </c>
      <c r="MC30" s="79" t="s">
        <v>1304</v>
      </c>
      <c r="MD30" s="79" t="s">
        <v>1304</v>
      </c>
      <c r="ME30" s="79" t="s">
        <v>1304</v>
      </c>
      <c r="MF30" s="79" t="s">
        <v>1304</v>
      </c>
      <c r="MG30" s="79" t="s">
        <v>1304</v>
      </c>
      <c r="MH30" s="79">
        <v>0</v>
      </c>
      <c r="MI30" s="79">
        <v>0</v>
      </c>
      <c r="MJ30">
        <v>80</v>
      </c>
      <c r="MK30" s="79">
        <v>0</v>
      </c>
      <c r="ML30" s="79">
        <v>0</v>
      </c>
      <c r="MM30" s="79">
        <v>0</v>
      </c>
      <c r="MN30" s="79">
        <v>0</v>
      </c>
      <c r="MO30" s="79">
        <v>0</v>
      </c>
      <c r="MP30" s="79">
        <v>0</v>
      </c>
      <c r="MQ30" s="79">
        <v>0</v>
      </c>
      <c r="MR30" s="79">
        <v>0</v>
      </c>
      <c r="MS30" s="79">
        <v>0</v>
      </c>
      <c r="MT30" s="79">
        <v>0</v>
      </c>
      <c r="MU30" s="79">
        <v>0</v>
      </c>
      <c r="MV30" s="79">
        <v>0</v>
      </c>
      <c r="MW30" s="79">
        <v>0</v>
      </c>
      <c r="MX30" s="79">
        <v>0</v>
      </c>
      <c r="MY30" s="79">
        <v>0</v>
      </c>
      <c r="MZ30" s="79">
        <v>0</v>
      </c>
      <c r="NA30" s="79">
        <v>0</v>
      </c>
      <c r="NB30" s="79">
        <v>0</v>
      </c>
      <c r="NC30" s="79">
        <v>0</v>
      </c>
      <c r="ND30" s="79">
        <v>0</v>
      </c>
      <c r="NE30" s="79">
        <v>0</v>
      </c>
      <c r="NF30" s="79">
        <v>0</v>
      </c>
      <c r="NG30" s="79">
        <v>0</v>
      </c>
      <c r="NH30" s="79">
        <v>0</v>
      </c>
      <c r="NI30" s="79">
        <v>0</v>
      </c>
      <c r="NJ30" s="79">
        <v>0</v>
      </c>
      <c r="NK30" s="79">
        <v>0</v>
      </c>
      <c r="NL30" s="79">
        <v>0</v>
      </c>
      <c r="NM30" s="79">
        <v>0</v>
      </c>
      <c r="NN30" s="79" t="s">
        <v>1304</v>
      </c>
      <c r="NO30" s="79" t="s">
        <v>1304</v>
      </c>
      <c r="NP30" s="79" t="s">
        <v>1304</v>
      </c>
      <c r="NQ30" s="79" t="s">
        <v>1304</v>
      </c>
      <c r="NR30" s="79" t="s">
        <v>1304</v>
      </c>
      <c r="NS30" s="79" t="s">
        <v>1304</v>
      </c>
      <c r="NT30" s="79" t="s">
        <v>1304</v>
      </c>
      <c r="NU30" s="79">
        <v>0</v>
      </c>
      <c r="NV30" s="79">
        <v>0</v>
      </c>
      <c r="NW30" s="79">
        <v>0</v>
      </c>
      <c r="NX30" s="79">
        <v>0</v>
      </c>
      <c r="NY30" s="79">
        <v>0</v>
      </c>
      <c r="NZ30" s="79">
        <v>0</v>
      </c>
      <c r="OA30" s="79">
        <v>0</v>
      </c>
      <c r="OB30" s="79">
        <v>0</v>
      </c>
      <c r="OC30" s="79">
        <v>0</v>
      </c>
      <c r="OD30" s="79">
        <v>0</v>
      </c>
      <c r="OE30" s="79">
        <v>0</v>
      </c>
      <c r="OF30" s="79">
        <v>0</v>
      </c>
      <c r="OG30" s="79">
        <v>0</v>
      </c>
      <c r="OH30" s="79">
        <v>0</v>
      </c>
      <c r="OI30" s="79">
        <v>0</v>
      </c>
      <c r="OJ30" s="79">
        <v>0</v>
      </c>
      <c r="OK30" s="79">
        <v>0</v>
      </c>
      <c r="OL30" s="79">
        <v>0</v>
      </c>
      <c r="OM30" s="79">
        <v>0</v>
      </c>
      <c r="ON30" s="79">
        <v>0</v>
      </c>
      <c r="OO30" s="79">
        <v>0</v>
      </c>
      <c r="OP30" s="79">
        <v>0</v>
      </c>
      <c r="OQ30" s="79">
        <v>0</v>
      </c>
      <c r="OR30" s="79">
        <v>0</v>
      </c>
      <c r="OS30" s="79"/>
      <c r="OT30" s="91"/>
      <c r="OU30" s="79" t="s">
        <v>3782</v>
      </c>
      <c r="OV30" s="79">
        <v>51.55</v>
      </c>
      <c r="OW30" s="79">
        <v>0</v>
      </c>
      <c r="OX30" s="79">
        <v>0</v>
      </c>
      <c r="OY30" s="79">
        <v>0</v>
      </c>
      <c r="OZ30" s="79">
        <v>0</v>
      </c>
      <c r="PA30" s="79">
        <v>0</v>
      </c>
      <c r="PB30" s="79">
        <v>0</v>
      </c>
      <c r="PC30" s="79">
        <v>0</v>
      </c>
      <c r="PD30" s="79">
        <v>0</v>
      </c>
      <c r="PE30" s="79">
        <v>0</v>
      </c>
      <c r="PF30" s="79">
        <v>0</v>
      </c>
      <c r="PG30" s="79">
        <v>0</v>
      </c>
      <c r="PH30" s="79">
        <v>0</v>
      </c>
      <c r="PI30" s="79">
        <v>0</v>
      </c>
      <c r="PJ30" s="79">
        <v>0</v>
      </c>
      <c r="PK30" s="79">
        <v>0</v>
      </c>
      <c r="PL30" s="79">
        <v>0</v>
      </c>
      <c r="PM30" s="79">
        <v>0</v>
      </c>
      <c r="PN30" s="79">
        <v>0</v>
      </c>
      <c r="PO30" s="79">
        <v>0</v>
      </c>
      <c r="PP30" s="79">
        <v>0</v>
      </c>
      <c r="PQ30" s="79">
        <v>0</v>
      </c>
      <c r="PR30" s="79">
        <v>0</v>
      </c>
      <c r="PS30" s="79">
        <v>0</v>
      </c>
      <c r="PT30" s="79">
        <v>0</v>
      </c>
      <c r="PU30" s="79">
        <v>0</v>
      </c>
      <c r="PV30" s="79">
        <v>0</v>
      </c>
      <c r="PW30" s="93">
        <v>0</v>
      </c>
      <c r="PX30" s="93">
        <v>0</v>
      </c>
      <c r="PY30" s="79" t="s">
        <v>3781</v>
      </c>
    </row>
    <row r="31" spans="1:441" ht="15.75" customHeight="1" x14ac:dyDescent="0.3">
      <c r="A31" s="79" t="s">
        <v>3794</v>
      </c>
      <c r="B31" s="79">
        <v>7868</v>
      </c>
      <c r="C31" s="79"/>
      <c r="D31" s="89">
        <v>2020110010191</v>
      </c>
      <c r="E31" s="79" t="s">
        <v>3412</v>
      </c>
      <c r="F31" s="79" t="s">
        <v>3413</v>
      </c>
      <c r="G31" s="79" t="s">
        <v>3414</v>
      </c>
      <c r="H31" s="79" t="s">
        <v>3527</v>
      </c>
      <c r="I31" s="79" t="s">
        <v>435</v>
      </c>
      <c r="J31" s="79" t="s">
        <v>3529</v>
      </c>
      <c r="K31" s="79" t="s">
        <v>84</v>
      </c>
      <c r="L31" s="79" t="s">
        <v>3530</v>
      </c>
      <c r="M31" s="79" t="s">
        <v>2635</v>
      </c>
      <c r="N31" s="79" t="s">
        <v>98</v>
      </c>
      <c r="O31" s="79" t="s">
        <v>3594</v>
      </c>
      <c r="P31" s="79" t="s">
        <v>3532</v>
      </c>
      <c r="Q31" s="79" t="s">
        <v>3533</v>
      </c>
      <c r="R31" s="79" t="s">
        <v>3534</v>
      </c>
      <c r="S31" s="79" t="s">
        <v>3795</v>
      </c>
      <c r="T31" s="79" t="s">
        <v>3796</v>
      </c>
      <c r="U31" s="79"/>
      <c r="V31" s="79"/>
      <c r="W31" s="79"/>
      <c r="X31" s="79"/>
      <c r="Y31" s="79"/>
      <c r="Z31" s="79" t="s">
        <v>3795</v>
      </c>
      <c r="AA31" s="79" t="s">
        <v>3796</v>
      </c>
      <c r="AB31" s="79"/>
      <c r="AC31" s="79"/>
      <c r="AD31" s="79"/>
      <c r="AE31" s="79"/>
      <c r="AF31" s="79"/>
      <c r="AG31" s="79" t="s">
        <v>1304</v>
      </c>
      <c r="AH31" s="79" t="s">
        <v>1304</v>
      </c>
      <c r="AI31" s="79" t="s">
        <v>3797</v>
      </c>
      <c r="AJ31" s="79">
        <v>0</v>
      </c>
      <c r="AK31" s="90">
        <v>44055</v>
      </c>
      <c r="AL31" s="79">
        <v>1</v>
      </c>
      <c r="AM31">
        <v>2024</v>
      </c>
      <c r="AN31" s="91" t="s">
        <v>3798</v>
      </c>
      <c r="AO31" s="79" t="s">
        <v>3799</v>
      </c>
      <c r="AP31" s="79">
        <v>2020</v>
      </c>
      <c r="AQ31" s="79">
        <v>2024</v>
      </c>
      <c r="AR31" s="79" t="s">
        <v>48</v>
      </c>
      <c r="AS31" s="79" t="s">
        <v>3601</v>
      </c>
      <c r="AT31" s="79" t="s">
        <v>42</v>
      </c>
      <c r="AU31" s="79" t="s">
        <v>542</v>
      </c>
      <c r="AV31" s="79">
        <v>2020</v>
      </c>
      <c r="AW31" s="79">
        <v>0</v>
      </c>
      <c r="AX31" s="79" t="s">
        <v>3431</v>
      </c>
      <c r="AY31" s="79">
        <v>0</v>
      </c>
      <c r="AZ31" s="79">
        <v>1</v>
      </c>
      <c r="BA31" s="79">
        <v>0</v>
      </c>
      <c r="BB31" s="79" t="s">
        <v>3800</v>
      </c>
      <c r="BC31" s="79" t="s">
        <v>3801</v>
      </c>
      <c r="BD31" s="79" t="s">
        <v>3802</v>
      </c>
      <c r="BE31" s="79" t="s">
        <v>435</v>
      </c>
      <c r="BF31" s="79" t="s">
        <v>3547</v>
      </c>
      <c r="BG31" s="79">
        <v>3</v>
      </c>
      <c r="BH31" s="90">
        <v>45212</v>
      </c>
      <c r="BI31" s="79" t="s">
        <v>3548</v>
      </c>
      <c r="BJ31" s="79" t="s">
        <v>3048</v>
      </c>
      <c r="BK31" s="79">
        <v>100</v>
      </c>
      <c r="BL31" s="79">
        <v>9</v>
      </c>
      <c r="BM31" s="79">
        <v>22</v>
      </c>
      <c r="BN31" s="79">
        <v>24</v>
      </c>
      <c r="BO31" s="79">
        <v>33</v>
      </c>
      <c r="BP31" s="79">
        <v>12</v>
      </c>
      <c r="BQ31" s="79"/>
      <c r="BR31" s="79"/>
      <c r="BS31" s="79"/>
      <c r="BT31" s="79"/>
      <c r="BU31" s="79"/>
      <c r="BV31" s="79"/>
      <c r="BW31" s="79">
        <v>9</v>
      </c>
      <c r="BX31" s="79">
        <v>22</v>
      </c>
      <c r="BY31" s="79">
        <v>24</v>
      </c>
      <c r="BZ31" s="79">
        <v>24</v>
      </c>
      <c r="CA31" s="79">
        <v>12</v>
      </c>
      <c r="CB31" s="79">
        <v>22</v>
      </c>
      <c r="CC31" s="79">
        <v>24</v>
      </c>
      <c r="CD31" s="79">
        <v>33</v>
      </c>
      <c r="CE31">
        <v>12</v>
      </c>
      <c r="CF31" s="79">
        <v>0</v>
      </c>
      <c r="CG31" s="79" t="s">
        <v>435</v>
      </c>
      <c r="CH31" s="79" t="s">
        <v>435</v>
      </c>
      <c r="CI31" s="79" t="s">
        <v>435</v>
      </c>
      <c r="CJ31" s="79" t="s">
        <v>435</v>
      </c>
      <c r="CK31" s="79" t="s">
        <v>435</v>
      </c>
      <c r="CL31" s="79" t="s">
        <v>435</v>
      </c>
      <c r="CM31" s="79" t="s">
        <v>435</v>
      </c>
      <c r="CN31" s="79">
        <v>9</v>
      </c>
      <c r="CO31" s="79">
        <v>22.000000000000004</v>
      </c>
      <c r="CP31" s="79">
        <v>24</v>
      </c>
      <c r="CQ31" s="79">
        <v>33</v>
      </c>
      <c r="CR31">
        <v>88</v>
      </c>
      <c r="CS31" s="79" t="s">
        <v>48</v>
      </c>
      <c r="CT31" s="79">
        <v>0</v>
      </c>
      <c r="CU31" s="79">
        <v>3.33</v>
      </c>
      <c r="CV31" s="79">
        <v>5.25</v>
      </c>
      <c r="CW31" s="79">
        <v>0</v>
      </c>
      <c r="CX31" s="79">
        <v>3.42</v>
      </c>
      <c r="CY31" s="79">
        <v>0</v>
      </c>
      <c r="CZ31" s="79">
        <v>0</v>
      </c>
      <c r="DA31" s="79">
        <v>0</v>
      </c>
      <c r="DB31" s="79">
        <v>0</v>
      </c>
      <c r="DC31" s="79">
        <v>0</v>
      </c>
      <c r="DD31" s="79">
        <v>0</v>
      </c>
      <c r="DE31" s="79">
        <v>0</v>
      </c>
      <c r="DF31">
        <v>12</v>
      </c>
      <c r="DG31">
        <v>12</v>
      </c>
      <c r="DH31">
        <v>12</v>
      </c>
      <c r="DI31">
        <v>12</v>
      </c>
      <c r="DJ31" s="79">
        <v>0</v>
      </c>
      <c r="DK31" s="79">
        <v>3.33</v>
      </c>
      <c r="DL31" s="79">
        <v>5.25</v>
      </c>
      <c r="DM31" s="79">
        <v>0</v>
      </c>
      <c r="DN31" s="79">
        <v>3.42</v>
      </c>
      <c r="DO31" s="79">
        <v>0</v>
      </c>
      <c r="DP31" s="79">
        <v>0</v>
      </c>
      <c r="DQ31" s="79">
        <v>0</v>
      </c>
      <c r="DR31" s="79">
        <v>0</v>
      </c>
      <c r="DS31" s="79">
        <v>0</v>
      </c>
      <c r="DT31" s="79">
        <v>0</v>
      </c>
      <c r="DU31" s="79">
        <v>0</v>
      </c>
      <c r="DV31" s="79">
        <v>12</v>
      </c>
      <c r="DW31" s="79">
        <v>0</v>
      </c>
      <c r="DX31" s="79">
        <v>0</v>
      </c>
      <c r="DY31" s="79">
        <v>0</v>
      </c>
      <c r="DZ31" s="79">
        <v>0</v>
      </c>
      <c r="EA31" s="79">
        <v>0</v>
      </c>
      <c r="EB31" s="79">
        <v>0</v>
      </c>
      <c r="EC31" s="79">
        <v>0</v>
      </c>
      <c r="ED31" s="79">
        <v>0</v>
      </c>
      <c r="EE31" s="79">
        <v>0</v>
      </c>
      <c r="EF31" s="79">
        <v>0</v>
      </c>
      <c r="EG31" s="79">
        <v>0</v>
      </c>
      <c r="EH31" s="79">
        <v>0</v>
      </c>
      <c r="EI31" s="79">
        <v>0</v>
      </c>
      <c r="EJ31" s="79">
        <v>0</v>
      </c>
      <c r="EK31" s="79">
        <v>0</v>
      </c>
      <c r="EL31" s="79" t="s">
        <v>3803</v>
      </c>
      <c r="EM31" s="79" t="s">
        <v>3803</v>
      </c>
      <c r="EN31" s="79">
        <v>0</v>
      </c>
      <c r="EO31" s="79" t="s">
        <v>3803</v>
      </c>
      <c r="EP31" s="79">
        <v>0</v>
      </c>
      <c r="EQ31" s="79">
        <v>0</v>
      </c>
      <c r="ER31" s="79">
        <v>0</v>
      </c>
      <c r="ES31" s="79">
        <v>0</v>
      </c>
      <c r="ET31" s="79">
        <v>0</v>
      </c>
      <c r="EU31" s="79">
        <v>0</v>
      </c>
      <c r="EV31" s="79">
        <v>0</v>
      </c>
      <c r="EW31" s="79">
        <v>0</v>
      </c>
      <c r="EX31" s="79">
        <v>0</v>
      </c>
      <c r="EY31" s="79">
        <v>0</v>
      </c>
      <c r="EZ31" s="79">
        <v>0</v>
      </c>
      <c r="FA31" s="79">
        <v>0</v>
      </c>
      <c r="FB31" s="79">
        <v>0</v>
      </c>
      <c r="FC31" s="79">
        <v>0</v>
      </c>
      <c r="FD31" s="79">
        <v>0</v>
      </c>
      <c r="FE31" s="79">
        <v>0</v>
      </c>
      <c r="FF31" s="79">
        <v>0</v>
      </c>
      <c r="FG31" s="79">
        <v>0</v>
      </c>
      <c r="FH31" s="79">
        <v>0</v>
      </c>
      <c r="FI31" s="79">
        <v>0</v>
      </c>
      <c r="FJ31" s="79">
        <v>0</v>
      </c>
      <c r="FK31" s="79">
        <v>0</v>
      </c>
      <c r="FL31" s="79">
        <v>0</v>
      </c>
      <c r="FM31" s="79">
        <v>0</v>
      </c>
      <c r="FN31" s="79">
        <v>0</v>
      </c>
      <c r="FO31" s="79">
        <v>0</v>
      </c>
      <c r="FP31" s="79">
        <v>0</v>
      </c>
      <c r="FQ31" s="79">
        <v>0</v>
      </c>
      <c r="FR31" s="79">
        <v>0</v>
      </c>
      <c r="FS31" s="79">
        <v>0</v>
      </c>
      <c r="FT31" s="79">
        <v>0</v>
      </c>
      <c r="FU31" s="79">
        <v>0</v>
      </c>
      <c r="FV31" s="79">
        <v>0</v>
      </c>
      <c r="FW31" s="79">
        <v>0</v>
      </c>
      <c r="FX31" s="79">
        <v>0</v>
      </c>
      <c r="FY31" s="79">
        <v>0</v>
      </c>
      <c r="FZ31" s="79">
        <v>0</v>
      </c>
      <c r="GA31" s="79">
        <v>0</v>
      </c>
      <c r="GB31" s="79">
        <v>0</v>
      </c>
      <c r="GC31" s="79">
        <v>0</v>
      </c>
      <c r="GD31" s="79">
        <v>0</v>
      </c>
      <c r="GE31" s="79">
        <v>0</v>
      </c>
      <c r="GF31" s="79">
        <v>0</v>
      </c>
      <c r="GG31" s="79">
        <v>0</v>
      </c>
      <c r="GH31" s="79">
        <v>0</v>
      </c>
      <c r="GI31" s="79">
        <v>0</v>
      </c>
      <c r="GJ31" s="79">
        <v>0</v>
      </c>
      <c r="GK31" s="79">
        <v>0</v>
      </c>
      <c r="GL31" s="79">
        <v>0</v>
      </c>
      <c r="GM31" s="79">
        <v>0</v>
      </c>
      <c r="GN31" s="79">
        <v>0</v>
      </c>
      <c r="GO31" s="79">
        <v>0</v>
      </c>
      <c r="GP31" s="79">
        <v>0</v>
      </c>
      <c r="GQ31" s="79">
        <v>0</v>
      </c>
      <c r="GR31" s="79">
        <v>0</v>
      </c>
      <c r="GS31" s="79">
        <v>0</v>
      </c>
      <c r="GT31" s="79">
        <v>0</v>
      </c>
      <c r="GU31" s="79">
        <v>0</v>
      </c>
      <c r="GV31" s="79">
        <v>0</v>
      </c>
      <c r="GW31" s="79">
        <v>0</v>
      </c>
      <c r="GX31" s="79">
        <v>0</v>
      </c>
      <c r="GY31" s="79">
        <v>0</v>
      </c>
      <c r="GZ31" s="79">
        <v>0</v>
      </c>
      <c r="HA31" s="79">
        <v>0</v>
      </c>
      <c r="HB31" s="79">
        <v>0</v>
      </c>
      <c r="HC31" s="79">
        <v>0</v>
      </c>
      <c r="HD31" s="79">
        <v>0</v>
      </c>
      <c r="HE31" s="79">
        <v>0</v>
      </c>
      <c r="HF31" s="79">
        <v>0</v>
      </c>
      <c r="HG31" s="79">
        <v>0</v>
      </c>
      <c r="HH31" s="79">
        <v>0</v>
      </c>
      <c r="HI31" s="79">
        <v>0</v>
      </c>
      <c r="HJ31" s="79">
        <v>0</v>
      </c>
      <c r="HK31" s="79">
        <v>0</v>
      </c>
      <c r="HL31" s="79">
        <v>0</v>
      </c>
      <c r="HM31" s="79">
        <v>0</v>
      </c>
      <c r="HN31" s="79">
        <v>0</v>
      </c>
      <c r="HO31" s="79">
        <v>0</v>
      </c>
      <c r="HP31" s="79">
        <v>0</v>
      </c>
      <c r="HQ31" s="79">
        <v>0</v>
      </c>
      <c r="HR31" s="79">
        <v>0</v>
      </c>
      <c r="HS31" s="79">
        <v>0</v>
      </c>
      <c r="HT31" s="79">
        <v>0</v>
      </c>
      <c r="HU31" s="79">
        <v>0</v>
      </c>
      <c r="HV31" s="79">
        <v>0</v>
      </c>
      <c r="HW31" s="79">
        <v>0</v>
      </c>
      <c r="HX31" s="79">
        <v>0</v>
      </c>
      <c r="HY31" s="79">
        <v>0</v>
      </c>
      <c r="HZ31" s="79">
        <v>0</v>
      </c>
      <c r="IA31" s="79">
        <v>0</v>
      </c>
      <c r="IB31" s="79">
        <v>0</v>
      </c>
      <c r="IC31" s="79">
        <v>0</v>
      </c>
      <c r="ID31" s="79">
        <v>0</v>
      </c>
      <c r="IE31" s="79">
        <v>0</v>
      </c>
      <c r="IF31" s="79">
        <v>0</v>
      </c>
      <c r="IG31" s="79">
        <v>0</v>
      </c>
      <c r="IH31" s="79">
        <v>0</v>
      </c>
      <c r="II31" s="79" t="s">
        <v>1304</v>
      </c>
      <c r="IJ31" s="79" t="s">
        <v>1304</v>
      </c>
      <c r="IK31" s="79" t="s">
        <v>1304</v>
      </c>
      <c r="IL31" s="79" t="s">
        <v>1304</v>
      </c>
      <c r="IM31" s="79" t="s">
        <v>1304</v>
      </c>
      <c r="IN31" s="79" t="s">
        <v>1304</v>
      </c>
      <c r="IO31" s="79" t="s">
        <v>1304</v>
      </c>
      <c r="IP31" s="79" t="s">
        <v>1304</v>
      </c>
      <c r="IQ31" s="79" t="s">
        <v>1304</v>
      </c>
      <c r="IR31" s="79" t="s">
        <v>1304</v>
      </c>
      <c r="IS31" s="79" t="s">
        <v>1304</v>
      </c>
      <c r="IT31" s="79" t="s">
        <v>1304</v>
      </c>
      <c r="IU31" s="79" t="s">
        <v>1304</v>
      </c>
      <c r="IV31" s="79" t="s">
        <v>1304</v>
      </c>
      <c r="IW31" s="79" t="s">
        <v>1304</v>
      </c>
      <c r="IX31" s="79">
        <v>0</v>
      </c>
      <c r="IY31" s="79">
        <v>0</v>
      </c>
      <c r="IZ31" s="79">
        <v>0</v>
      </c>
      <c r="JA31" s="79">
        <v>0</v>
      </c>
      <c r="JB31" s="79">
        <v>0</v>
      </c>
      <c r="JC31" s="79">
        <v>0</v>
      </c>
      <c r="JD31" s="79">
        <v>0</v>
      </c>
      <c r="JE31" s="79">
        <v>0</v>
      </c>
      <c r="JF31" s="79">
        <v>0</v>
      </c>
      <c r="JG31" s="79">
        <v>0</v>
      </c>
      <c r="JH31" s="79">
        <v>0</v>
      </c>
      <c r="JI31" s="79">
        <v>0</v>
      </c>
      <c r="JJ31" s="93">
        <v>0</v>
      </c>
      <c r="JK31" s="93">
        <v>0</v>
      </c>
      <c r="JL31" s="93">
        <v>0</v>
      </c>
      <c r="JM31" s="93">
        <v>0</v>
      </c>
      <c r="JN31" s="93">
        <v>0</v>
      </c>
      <c r="JO31" s="93">
        <v>0</v>
      </c>
      <c r="JP31" s="93">
        <v>0</v>
      </c>
      <c r="JQ31" s="93">
        <v>0</v>
      </c>
      <c r="JR31" s="93">
        <v>0</v>
      </c>
      <c r="JS31" s="93">
        <v>0</v>
      </c>
      <c r="JT31" s="93">
        <v>0</v>
      </c>
      <c r="JU31" s="93">
        <v>0</v>
      </c>
      <c r="JV31" s="93">
        <v>0</v>
      </c>
      <c r="JW31" s="79">
        <v>0</v>
      </c>
      <c r="JX31" s="79">
        <v>0</v>
      </c>
      <c r="JY31" s="79">
        <v>0</v>
      </c>
      <c r="JZ31" s="79">
        <v>0</v>
      </c>
      <c r="KA31" s="79">
        <v>0</v>
      </c>
      <c r="KB31" s="79">
        <v>0</v>
      </c>
      <c r="KC31" s="79">
        <v>0</v>
      </c>
      <c r="KD31" s="79">
        <v>0</v>
      </c>
      <c r="KE31" s="79">
        <v>0</v>
      </c>
      <c r="KF31" s="79">
        <v>0</v>
      </c>
      <c r="KG31" s="79">
        <v>0</v>
      </c>
      <c r="KH31" s="79">
        <v>0</v>
      </c>
      <c r="KI31" s="79">
        <v>0</v>
      </c>
      <c r="KJ31" s="79" t="s">
        <v>3440</v>
      </c>
      <c r="KK31" s="79">
        <v>0</v>
      </c>
      <c r="KL31" s="79">
        <v>0</v>
      </c>
      <c r="KM31" s="79" t="s">
        <v>1304</v>
      </c>
      <c r="KN31" s="79">
        <v>0</v>
      </c>
      <c r="KO31" s="79" t="s">
        <v>1304</v>
      </c>
      <c r="KP31" s="79" t="s">
        <v>1304</v>
      </c>
      <c r="KQ31" s="79" t="s">
        <v>1304</v>
      </c>
      <c r="KR31" s="79" t="s">
        <v>1304</v>
      </c>
      <c r="KS31" s="79" t="s">
        <v>1304</v>
      </c>
      <c r="KT31" s="79" t="s">
        <v>1304</v>
      </c>
      <c r="KU31" s="79" t="s">
        <v>1304</v>
      </c>
      <c r="KV31" s="79" t="s">
        <v>3440</v>
      </c>
      <c r="KW31" s="79">
        <v>0</v>
      </c>
      <c r="KX31" s="79">
        <v>0</v>
      </c>
      <c r="KY31" s="79">
        <v>0</v>
      </c>
      <c r="KZ31" s="79">
        <v>0</v>
      </c>
      <c r="LA31" s="79" t="s">
        <v>1304</v>
      </c>
      <c r="LB31" s="79" t="s">
        <v>1304</v>
      </c>
      <c r="LC31" s="79" t="s">
        <v>1304</v>
      </c>
      <c r="LD31" s="79" t="s">
        <v>1304</v>
      </c>
      <c r="LE31" s="79" t="s">
        <v>1304</v>
      </c>
      <c r="LF31" s="79" t="s">
        <v>1304</v>
      </c>
      <c r="LG31" s="79" t="s">
        <v>1304</v>
      </c>
      <c r="LH31" s="93">
        <v>0</v>
      </c>
      <c r="LI31" s="93" t="s">
        <v>3746</v>
      </c>
      <c r="LJ31" s="93" t="s">
        <v>435</v>
      </c>
      <c r="LK31" s="93" t="s">
        <v>3473</v>
      </c>
      <c r="LL31" s="93" t="s">
        <v>1304</v>
      </c>
      <c r="LM31" s="93" t="s">
        <v>1304</v>
      </c>
      <c r="LN31" s="93" t="s">
        <v>1304</v>
      </c>
      <c r="LO31" s="93">
        <v>0</v>
      </c>
      <c r="LP31" s="93">
        <v>0</v>
      </c>
      <c r="LQ31" s="93">
        <v>7927525000</v>
      </c>
      <c r="LR31" s="93">
        <v>0</v>
      </c>
      <c r="LS31" s="93">
        <v>0</v>
      </c>
      <c r="LT31" s="93">
        <v>0</v>
      </c>
      <c r="LU31" s="93">
        <v>0</v>
      </c>
      <c r="LV31" s="79" t="s">
        <v>3440</v>
      </c>
      <c r="LW31" s="79">
        <v>0</v>
      </c>
      <c r="LX31" s="79">
        <v>0</v>
      </c>
      <c r="LY31" s="79">
        <v>0</v>
      </c>
      <c r="LZ31" s="79">
        <v>0</v>
      </c>
      <c r="MA31" s="79" t="s">
        <v>1304</v>
      </c>
      <c r="MB31" s="79" t="s">
        <v>1304</v>
      </c>
      <c r="MC31" s="79" t="s">
        <v>1304</v>
      </c>
      <c r="MD31" s="79" t="s">
        <v>1304</v>
      </c>
      <c r="ME31" s="79" t="s">
        <v>1304</v>
      </c>
      <c r="MF31" s="79" t="s">
        <v>1304</v>
      </c>
      <c r="MG31" s="79" t="s">
        <v>1304</v>
      </c>
      <c r="MH31" s="79">
        <v>0</v>
      </c>
      <c r="MI31" s="79">
        <v>0</v>
      </c>
      <c r="MJ31">
        <v>0</v>
      </c>
      <c r="MK31" s="79">
        <v>0</v>
      </c>
      <c r="ML31" s="79">
        <v>0</v>
      </c>
      <c r="MM31" s="79">
        <v>0</v>
      </c>
      <c r="MN31" s="79">
        <v>0</v>
      </c>
      <c r="MO31" s="79">
        <v>0</v>
      </c>
      <c r="MP31" s="79">
        <v>0</v>
      </c>
      <c r="MQ31" s="79">
        <v>0</v>
      </c>
      <c r="MR31" s="79">
        <v>0</v>
      </c>
      <c r="MS31" s="79">
        <v>0</v>
      </c>
      <c r="MT31" s="79">
        <v>0</v>
      </c>
      <c r="MU31" s="79">
        <v>0</v>
      </c>
      <c r="MV31" s="79">
        <v>0</v>
      </c>
      <c r="MW31" s="79">
        <v>0</v>
      </c>
      <c r="MX31" s="79">
        <v>0</v>
      </c>
      <c r="MY31" s="79">
        <v>0</v>
      </c>
      <c r="MZ31" s="79">
        <v>0</v>
      </c>
      <c r="NA31" s="79">
        <v>0</v>
      </c>
      <c r="NB31" s="79">
        <v>0</v>
      </c>
      <c r="NC31" s="79">
        <v>0</v>
      </c>
      <c r="ND31" s="79">
        <v>0</v>
      </c>
      <c r="NE31" s="79">
        <v>0</v>
      </c>
      <c r="NF31" s="79">
        <v>0</v>
      </c>
      <c r="NG31" s="79">
        <v>0</v>
      </c>
      <c r="NH31" s="79">
        <v>0</v>
      </c>
      <c r="NI31" s="79" t="s">
        <v>3440</v>
      </c>
      <c r="NJ31" s="79">
        <v>0</v>
      </c>
      <c r="NK31" s="79">
        <v>0</v>
      </c>
      <c r="NL31" s="79">
        <v>0</v>
      </c>
      <c r="NM31" s="79">
        <v>0</v>
      </c>
      <c r="NN31" s="79" t="s">
        <v>1304</v>
      </c>
      <c r="NO31" s="79" t="s">
        <v>1304</v>
      </c>
      <c r="NP31" s="79" t="s">
        <v>1304</v>
      </c>
      <c r="NQ31" s="79" t="s">
        <v>1304</v>
      </c>
      <c r="NR31" s="79" t="s">
        <v>1304</v>
      </c>
      <c r="NS31" s="79" t="s">
        <v>1304</v>
      </c>
      <c r="NT31" s="79" t="s">
        <v>1304</v>
      </c>
      <c r="NU31" s="79">
        <v>0</v>
      </c>
      <c r="NV31" s="79">
        <v>0</v>
      </c>
      <c r="NW31" s="79">
        <v>0</v>
      </c>
      <c r="NX31" s="79">
        <v>0</v>
      </c>
      <c r="NY31" s="79">
        <v>0</v>
      </c>
      <c r="NZ31" s="79">
        <v>0</v>
      </c>
      <c r="OA31" s="79">
        <v>0</v>
      </c>
      <c r="OB31" s="79">
        <v>0</v>
      </c>
      <c r="OC31" s="79">
        <v>0</v>
      </c>
      <c r="OD31" s="79">
        <v>0</v>
      </c>
      <c r="OE31" s="79">
        <v>0</v>
      </c>
      <c r="OF31" s="79">
        <v>0</v>
      </c>
      <c r="OG31" s="79">
        <v>0</v>
      </c>
      <c r="OH31" s="79">
        <v>0</v>
      </c>
      <c r="OI31" s="79">
        <v>0</v>
      </c>
      <c r="OJ31" s="79">
        <v>0</v>
      </c>
      <c r="OK31" s="79">
        <v>0</v>
      </c>
      <c r="OL31" s="79">
        <v>0</v>
      </c>
      <c r="OM31" s="79">
        <v>0</v>
      </c>
      <c r="ON31" s="79">
        <v>0</v>
      </c>
      <c r="OO31" s="79">
        <v>0</v>
      </c>
      <c r="OP31" s="79">
        <v>0</v>
      </c>
      <c r="OQ31" s="79">
        <v>0</v>
      </c>
      <c r="OR31" s="79">
        <v>0</v>
      </c>
      <c r="OS31" s="79"/>
      <c r="OT31" s="91"/>
      <c r="OU31" s="79" t="s">
        <v>3794</v>
      </c>
      <c r="OV31" s="79">
        <v>12</v>
      </c>
      <c r="OW31" s="79">
        <v>0</v>
      </c>
      <c r="OX31" s="79">
        <v>0</v>
      </c>
      <c r="OY31" s="79">
        <v>0</v>
      </c>
      <c r="OZ31" s="79">
        <v>0</v>
      </c>
      <c r="PA31" s="79">
        <v>0</v>
      </c>
      <c r="PB31" s="79">
        <v>0</v>
      </c>
      <c r="PC31" s="79">
        <v>0</v>
      </c>
      <c r="PD31" s="79">
        <v>0</v>
      </c>
      <c r="PE31" s="79">
        <v>0</v>
      </c>
      <c r="PF31" s="79">
        <v>0</v>
      </c>
      <c r="PG31" s="79">
        <v>0</v>
      </c>
      <c r="PH31" s="79">
        <v>0</v>
      </c>
      <c r="PI31" s="79">
        <v>0</v>
      </c>
      <c r="PJ31" s="79">
        <v>0</v>
      </c>
      <c r="PK31" s="79">
        <v>0</v>
      </c>
      <c r="PL31" s="79">
        <v>0</v>
      </c>
      <c r="PM31" s="79">
        <v>0</v>
      </c>
      <c r="PN31" s="79">
        <v>0</v>
      </c>
      <c r="PO31" s="79">
        <v>0</v>
      </c>
      <c r="PP31" s="79">
        <v>0</v>
      </c>
      <c r="PQ31" s="79">
        <v>0</v>
      </c>
      <c r="PR31" s="79">
        <v>0</v>
      </c>
      <c r="PS31" s="79">
        <v>0</v>
      </c>
      <c r="PT31" s="79">
        <v>0</v>
      </c>
      <c r="PU31" s="79">
        <v>0</v>
      </c>
      <c r="PV31" s="79">
        <v>0</v>
      </c>
      <c r="PW31" s="93">
        <v>0</v>
      </c>
      <c r="PX31" s="93">
        <v>0</v>
      </c>
      <c r="PY31" s="79" t="s">
        <v>3781</v>
      </c>
    </row>
    <row r="32" spans="1:441" ht="15.75" customHeight="1" x14ac:dyDescent="0.3">
      <c r="A32" s="79" t="s">
        <v>3804</v>
      </c>
      <c r="B32" s="79">
        <v>7868</v>
      </c>
      <c r="C32" s="79" t="s">
        <v>3805</v>
      </c>
      <c r="D32" s="89">
        <v>2020110010191</v>
      </c>
      <c r="E32" s="79" t="s">
        <v>3412</v>
      </c>
      <c r="F32" s="79" t="s">
        <v>3413</v>
      </c>
      <c r="G32" s="79" t="s">
        <v>3414</v>
      </c>
      <c r="H32" s="79" t="s">
        <v>3527</v>
      </c>
      <c r="I32" s="79" t="s">
        <v>3528</v>
      </c>
      <c r="J32" s="79" t="s">
        <v>3529</v>
      </c>
      <c r="K32" s="79" t="s">
        <v>84</v>
      </c>
      <c r="L32" s="79" t="s">
        <v>3530</v>
      </c>
      <c r="M32" s="79" t="s">
        <v>2635</v>
      </c>
      <c r="N32" s="79" t="s">
        <v>3806</v>
      </c>
      <c r="O32" s="91" t="s">
        <v>3807</v>
      </c>
      <c r="P32" s="79" t="s">
        <v>3808</v>
      </c>
      <c r="Q32" s="91" t="s">
        <v>3809</v>
      </c>
      <c r="R32" s="79" t="s">
        <v>3534</v>
      </c>
      <c r="S32" s="79" t="s">
        <v>460</v>
      </c>
      <c r="T32" s="79" t="s">
        <v>3498</v>
      </c>
      <c r="U32" s="79"/>
      <c r="V32" s="79"/>
      <c r="W32" s="79"/>
      <c r="X32" s="79"/>
      <c r="Y32" s="79"/>
      <c r="Z32" s="79"/>
      <c r="AA32" s="79"/>
      <c r="AB32" s="79"/>
      <c r="AC32" s="79"/>
      <c r="AD32" s="79" t="s">
        <v>3491</v>
      </c>
      <c r="AE32" s="79" t="s">
        <v>3810</v>
      </c>
      <c r="AF32" s="79"/>
      <c r="AG32" s="79" t="s">
        <v>1304</v>
      </c>
      <c r="AH32" s="79" t="s">
        <v>1304</v>
      </c>
      <c r="AI32" s="79" t="s">
        <v>3811</v>
      </c>
      <c r="AJ32" s="79" t="s">
        <v>3812</v>
      </c>
      <c r="AK32" s="90">
        <v>44055</v>
      </c>
      <c r="AL32" s="79">
        <v>1</v>
      </c>
      <c r="AM32">
        <v>2024</v>
      </c>
      <c r="AN32" s="79" t="s">
        <v>3813</v>
      </c>
      <c r="AO32" s="79" t="s">
        <v>3814</v>
      </c>
      <c r="AP32" s="79">
        <v>2020</v>
      </c>
      <c r="AQ32" s="79">
        <v>2024</v>
      </c>
      <c r="AR32" s="79" t="s">
        <v>61</v>
      </c>
      <c r="AS32" s="79" t="s">
        <v>541</v>
      </c>
      <c r="AT32" s="79" t="s">
        <v>49</v>
      </c>
      <c r="AU32" s="79" t="s">
        <v>912</v>
      </c>
      <c r="AV32" s="79" t="s">
        <v>3431</v>
      </c>
      <c r="AW32" s="79" t="s">
        <v>3431</v>
      </c>
      <c r="AX32" s="79" t="s">
        <v>3431</v>
      </c>
      <c r="AY32" s="79">
        <v>0</v>
      </c>
      <c r="AZ32" s="79">
        <v>1</v>
      </c>
      <c r="BA32" s="79">
        <v>0</v>
      </c>
      <c r="BB32" s="79" t="s">
        <v>3815</v>
      </c>
      <c r="BC32" s="79" t="s">
        <v>3816</v>
      </c>
      <c r="BD32" s="79" t="s">
        <v>3498</v>
      </c>
      <c r="BE32" s="79" t="s">
        <v>435</v>
      </c>
      <c r="BF32" s="79" t="s">
        <v>3817</v>
      </c>
      <c r="BG32" s="79">
        <v>3</v>
      </c>
      <c r="BH32" s="90">
        <v>45212</v>
      </c>
      <c r="BI32" s="79" t="s">
        <v>3548</v>
      </c>
      <c r="BJ32" s="79" t="s">
        <v>3048</v>
      </c>
      <c r="BK32" s="79">
        <v>3</v>
      </c>
      <c r="BL32" s="79">
        <v>3</v>
      </c>
      <c r="BM32" s="79">
        <v>3</v>
      </c>
      <c r="BN32" s="79">
        <v>3</v>
      </c>
      <c r="BO32" s="79">
        <v>3</v>
      </c>
      <c r="BP32" s="79">
        <v>3</v>
      </c>
      <c r="BQ32" s="79"/>
      <c r="BR32" s="79"/>
      <c r="BS32" s="79"/>
      <c r="BT32" s="79"/>
      <c r="BU32" s="79"/>
      <c r="BV32" s="79"/>
      <c r="BW32" s="79">
        <v>3</v>
      </c>
      <c r="BX32" s="79">
        <v>3</v>
      </c>
      <c r="BY32" s="79">
        <v>3</v>
      </c>
      <c r="BZ32" s="79">
        <v>3</v>
      </c>
      <c r="CA32" s="79">
        <v>3</v>
      </c>
      <c r="CB32" s="79">
        <v>3</v>
      </c>
      <c r="CC32" s="79">
        <v>3</v>
      </c>
      <c r="CD32" s="79">
        <v>3</v>
      </c>
      <c r="CE32">
        <v>3</v>
      </c>
      <c r="CF32" s="79">
        <v>0</v>
      </c>
      <c r="CG32" s="79" t="s">
        <v>435</v>
      </c>
      <c r="CH32" s="79" t="s">
        <v>435</v>
      </c>
      <c r="CI32" s="79" t="s">
        <v>435</v>
      </c>
      <c r="CJ32" s="79" t="s">
        <v>435</v>
      </c>
      <c r="CK32" s="79" t="s">
        <v>435</v>
      </c>
      <c r="CL32" s="79" t="s">
        <v>435</v>
      </c>
      <c r="CM32" s="79" t="s">
        <v>435</v>
      </c>
      <c r="CN32" s="79">
        <v>3</v>
      </c>
      <c r="CO32" s="79">
        <v>3</v>
      </c>
      <c r="CP32" s="79">
        <v>3</v>
      </c>
      <c r="CQ32" s="79">
        <v>3</v>
      </c>
      <c r="CR32" t="s">
        <v>43</v>
      </c>
      <c r="CS32" s="79" t="s">
        <v>48</v>
      </c>
      <c r="CT32" s="79">
        <v>0</v>
      </c>
      <c r="CU32" s="79">
        <v>0</v>
      </c>
      <c r="CV32" s="79">
        <v>0</v>
      </c>
      <c r="CW32" s="79">
        <v>0</v>
      </c>
      <c r="CX32" s="79">
        <v>0</v>
      </c>
      <c r="CY32" s="79">
        <v>0</v>
      </c>
      <c r="CZ32" s="79">
        <v>0</v>
      </c>
      <c r="DA32" s="79">
        <v>0</v>
      </c>
      <c r="DB32" s="79">
        <v>0</v>
      </c>
      <c r="DC32" s="79">
        <v>0</v>
      </c>
      <c r="DD32" s="79">
        <v>0</v>
      </c>
      <c r="DE32" s="79">
        <v>0</v>
      </c>
      <c r="DF32">
        <v>3</v>
      </c>
      <c r="DG32">
        <v>0</v>
      </c>
      <c r="DH32">
        <v>0</v>
      </c>
      <c r="DI32">
        <v>0</v>
      </c>
      <c r="DJ32" s="79">
        <v>0</v>
      </c>
      <c r="DK32" s="79">
        <v>0</v>
      </c>
      <c r="DL32" s="79">
        <v>0</v>
      </c>
      <c r="DM32" s="79">
        <v>0</v>
      </c>
      <c r="DN32" s="79">
        <v>0</v>
      </c>
      <c r="DO32" s="79">
        <v>0</v>
      </c>
      <c r="DP32" s="79">
        <v>0</v>
      </c>
      <c r="DQ32" s="79">
        <v>0</v>
      </c>
      <c r="DR32" s="79">
        <v>0</v>
      </c>
      <c r="DS32" s="79">
        <v>0</v>
      </c>
      <c r="DT32" s="79">
        <v>0</v>
      </c>
      <c r="DU32" s="79">
        <v>0</v>
      </c>
      <c r="DV32" s="79">
        <v>3</v>
      </c>
      <c r="DW32" s="79">
        <v>0</v>
      </c>
      <c r="DX32" s="79">
        <v>0</v>
      </c>
      <c r="DY32" s="79">
        <v>0</v>
      </c>
      <c r="DZ32" s="79">
        <v>0</v>
      </c>
      <c r="EA32" s="79">
        <v>0</v>
      </c>
      <c r="EB32" s="79">
        <v>0</v>
      </c>
      <c r="EC32" s="79">
        <v>0</v>
      </c>
      <c r="ED32" s="79">
        <v>0</v>
      </c>
      <c r="EE32" s="79">
        <v>0</v>
      </c>
      <c r="EF32" s="79">
        <v>0</v>
      </c>
      <c r="EG32" s="79">
        <v>0</v>
      </c>
      <c r="EH32" s="79">
        <v>0</v>
      </c>
      <c r="EI32" s="79">
        <v>0</v>
      </c>
      <c r="EJ32" s="79">
        <v>0</v>
      </c>
      <c r="EK32" s="79">
        <v>0</v>
      </c>
      <c r="EL32" s="79">
        <v>0</v>
      </c>
      <c r="EM32" s="79">
        <v>0</v>
      </c>
      <c r="EN32" s="79">
        <v>0</v>
      </c>
      <c r="EO32" s="79">
        <v>0</v>
      </c>
      <c r="EP32" s="79">
        <v>0</v>
      </c>
      <c r="EQ32" s="79">
        <v>0</v>
      </c>
      <c r="ER32" s="79">
        <v>0</v>
      </c>
      <c r="ES32" s="79">
        <v>0</v>
      </c>
      <c r="ET32" s="79">
        <v>0</v>
      </c>
      <c r="EU32" s="79">
        <v>0</v>
      </c>
      <c r="EV32" s="79">
        <v>0</v>
      </c>
      <c r="EW32" s="79">
        <v>0</v>
      </c>
      <c r="EX32" s="79">
        <v>0</v>
      </c>
      <c r="EY32" s="79">
        <v>0</v>
      </c>
      <c r="EZ32" s="79">
        <v>0</v>
      </c>
      <c r="FA32" s="79">
        <v>0</v>
      </c>
      <c r="FB32" s="79">
        <v>0</v>
      </c>
      <c r="FC32" s="79">
        <v>0</v>
      </c>
      <c r="FD32" s="79">
        <v>0</v>
      </c>
      <c r="FE32" s="79">
        <v>0</v>
      </c>
      <c r="FF32" s="79">
        <v>0</v>
      </c>
      <c r="FG32" s="79">
        <v>0</v>
      </c>
      <c r="FH32" s="79">
        <v>0</v>
      </c>
      <c r="FI32" s="79">
        <v>0</v>
      </c>
      <c r="FJ32" s="79">
        <v>0</v>
      </c>
      <c r="FK32" s="79">
        <v>0</v>
      </c>
      <c r="FL32" s="79">
        <v>0</v>
      </c>
      <c r="FM32" s="79">
        <v>0</v>
      </c>
      <c r="FN32" s="79">
        <v>0</v>
      </c>
      <c r="FO32" s="79">
        <v>0</v>
      </c>
      <c r="FP32" s="79">
        <v>0</v>
      </c>
      <c r="FQ32" s="79">
        <v>0</v>
      </c>
      <c r="FR32" s="79">
        <v>0</v>
      </c>
      <c r="FS32" s="79">
        <v>0</v>
      </c>
      <c r="FT32" s="79">
        <v>0</v>
      </c>
      <c r="FU32" s="79">
        <v>0</v>
      </c>
      <c r="FV32" s="79">
        <v>0</v>
      </c>
      <c r="FW32" s="79">
        <v>0</v>
      </c>
      <c r="FX32" s="79">
        <v>0</v>
      </c>
      <c r="FY32" s="79">
        <v>0</v>
      </c>
      <c r="FZ32" s="79">
        <v>0</v>
      </c>
      <c r="GA32" s="79">
        <v>0</v>
      </c>
      <c r="GB32" s="79">
        <v>0</v>
      </c>
      <c r="GC32" s="79">
        <v>0</v>
      </c>
      <c r="GD32" s="79">
        <v>0</v>
      </c>
      <c r="GE32" s="79">
        <v>0</v>
      </c>
      <c r="GF32" s="79">
        <v>0</v>
      </c>
      <c r="GG32" s="79">
        <v>0</v>
      </c>
      <c r="GH32" s="79">
        <v>0</v>
      </c>
      <c r="GI32" s="79">
        <v>0</v>
      </c>
      <c r="GJ32" s="79">
        <v>0</v>
      </c>
      <c r="GK32" s="79">
        <v>0</v>
      </c>
      <c r="GL32" s="79">
        <v>0</v>
      </c>
      <c r="GM32" s="79">
        <v>0</v>
      </c>
      <c r="GN32" s="79">
        <v>0</v>
      </c>
      <c r="GO32" s="79">
        <v>0</v>
      </c>
      <c r="GP32" s="79">
        <v>0</v>
      </c>
      <c r="GQ32" s="79">
        <v>0</v>
      </c>
      <c r="GR32" s="79">
        <v>0</v>
      </c>
      <c r="GS32" s="79">
        <v>0</v>
      </c>
      <c r="GT32" s="79">
        <v>0</v>
      </c>
      <c r="GU32" s="79">
        <v>0</v>
      </c>
      <c r="GV32" s="79">
        <v>0</v>
      </c>
      <c r="GW32" s="79">
        <v>0</v>
      </c>
      <c r="GX32" s="79">
        <v>0</v>
      </c>
      <c r="GY32" s="79">
        <v>0</v>
      </c>
      <c r="GZ32" s="79">
        <v>0</v>
      </c>
      <c r="HA32" s="79">
        <v>0</v>
      </c>
      <c r="HB32" s="79">
        <v>0</v>
      </c>
      <c r="HC32" s="79">
        <v>0</v>
      </c>
      <c r="HD32" s="79">
        <v>0</v>
      </c>
      <c r="HE32" s="79">
        <v>0</v>
      </c>
      <c r="HF32" s="79">
        <v>0</v>
      </c>
      <c r="HG32" s="79">
        <v>0</v>
      </c>
      <c r="HH32" s="79">
        <v>0</v>
      </c>
      <c r="HI32" s="79">
        <v>0</v>
      </c>
      <c r="HJ32" s="79">
        <v>0</v>
      </c>
      <c r="HK32" s="79">
        <v>0</v>
      </c>
      <c r="HL32" s="79">
        <v>0</v>
      </c>
      <c r="HM32" s="79">
        <v>0</v>
      </c>
      <c r="HN32" s="79">
        <v>0</v>
      </c>
      <c r="HO32" s="79">
        <v>0</v>
      </c>
      <c r="HP32" s="79">
        <v>0</v>
      </c>
      <c r="HQ32" s="79">
        <v>0</v>
      </c>
      <c r="HR32" s="79">
        <v>0</v>
      </c>
      <c r="HS32" s="79">
        <v>0</v>
      </c>
      <c r="HT32" s="79">
        <v>0</v>
      </c>
      <c r="HU32" s="79">
        <v>0</v>
      </c>
      <c r="HV32" s="79">
        <v>0</v>
      </c>
      <c r="HW32" s="79">
        <v>0</v>
      </c>
      <c r="HX32" s="79">
        <v>0</v>
      </c>
      <c r="HY32" s="79">
        <v>0</v>
      </c>
      <c r="HZ32" s="79">
        <v>0</v>
      </c>
      <c r="IA32" s="79">
        <v>0</v>
      </c>
      <c r="IB32" s="79">
        <v>0</v>
      </c>
      <c r="IC32" s="79">
        <v>0</v>
      </c>
      <c r="ID32" s="79">
        <v>0</v>
      </c>
      <c r="IE32" s="79">
        <v>0</v>
      </c>
      <c r="IF32" s="79">
        <v>0</v>
      </c>
      <c r="IG32" s="79">
        <v>0</v>
      </c>
      <c r="IH32" s="79">
        <v>0</v>
      </c>
      <c r="II32" s="79" t="s">
        <v>1304</v>
      </c>
      <c r="IJ32" s="79" t="s">
        <v>1304</v>
      </c>
      <c r="IK32" s="79" t="s">
        <v>1304</v>
      </c>
      <c r="IL32" s="79" t="s">
        <v>1304</v>
      </c>
      <c r="IM32" s="79" t="s">
        <v>1304</v>
      </c>
      <c r="IN32" s="79" t="s">
        <v>1304</v>
      </c>
      <c r="IO32" s="79" t="s">
        <v>1304</v>
      </c>
      <c r="IP32" s="79" t="s">
        <v>1304</v>
      </c>
      <c r="IQ32" s="79" t="s">
        <v>1304</v>
      </c>
      <c r="IR32" s="79" t="s">
        <v>1304</v>
      </c>
      <c r="IS32" s="79" t="s">
        <v>1304</v>
      </c>
      <c r="IT32" s="79" t="s">
        <v>1304</v>
      </c>
      <c r="IU32" s="79" t="s">
        <v>1304</v>
      </c>
      <c r="IV32" s="79" t="s">
        <v>1304</v>
      </c>
      <c r="IW32" s="79" t="s">
        <v>1304</v>
      </c>
      <c r="IX32" s="79">
        <v>0</v>
      </c>
      <c r="IY32" s="79">
        <v>0</v>
      </c>
      <c r="IZ32" s="79">
        <v>0</v>
      </c>
      <c r="JA32" s="79">
        <v>0</v>
      </c>
      <c r="JB32" s="79">
        <v>0</v>
      </c>
      <c r="JC32" s="79">
        <v>0</v>
      </c>
      <c r="JD32" s="79">
        <v>0</v>
      </c>
      <c r="JE32" s="79">
        <v>0</v>
      </c>
      <c r="JF32" s="79">
        <v>0</v>
      </c>
      <c r="JG32" s="79">
        <v>0</v>
      </c>
      <c r="JH32" s="79">
        <v>0</v>
      </c>
      <c r="JI32" s="79">
        <v>0</v>
      </c>
      <c r="JJ32" s="93">
        <v>0</v>
      </c>
      <c r="JK32" s="93">
        <v>0</v>
      </c>
      <c r="JL32" s="93">
        <v>0</v>
      </c>
      <c r="JM32" s="93">
        <v>0</v>
      </c>
      <c r="JN32" s="93">
        <v>0</v>
      </c>
      <c r="JO32" s="93">
        <v>0</v>
      </c>
      <c r="JP32" s="93">
        <v>0</v>
      </c>
      <c r="JQ32" s="93">
        <v>0</v>
      </c>
      <c r="JR32" s="93">
        <v>0</v>
      </c>
      <c r="JS32" s="93">
        <v>0</v>
      </c>
      <c r="JT32" s="93">
        <v>0</v>
      </c>
      <c r="JU32" s="93">
        <v>0</v>
      </c>
      <c r="JV32" s="93">
        <v>0</v>
      </c>
      <c r="JW32" s="79">
        <v>0</v>
      </c>
      <c r="JX32" s="79">
        <v>0</v>
      </c>
      <c r="JY32" s="79">
        <v>0</v>
      </c>
      <c r="JZ32" s="79">
        <v>0</v>
      </c>
      <c r="KA32" s="79">
        <v>0</v>
      </c>
      <c r="KB32" s="79">
        <v>0</v>
      </c>
      <c r="KC32" s="79">
        <v>0</v>
      </c>
      <c r="KD32" s="79">
        <v>0</v>
      </c>
      <c r="KE32" s="79">
        <v>0</v>
      </c>
      <c r="KF32" s="79">
        <v>0</v>
      </c>
      <c r="KG32" s="79">
        <v>0</v>
      </c>
      <c r="KH32" s="79">
        <v>0</v>
      </c>
      <c r="KI32" s="79">
        <v>0</v>
      </c>
      <c r="KJ32" s="79" t="s">
        <v>3440</v>
      </c>
      <c r="KK32" s="79" t="s">
        <v>1304</v>
      </c>
      <c r="KL32" s="79" t="s">
        <v>1304</v>
      </c>
      <c r="KM32" s="79" t="s">
        <v>1304</v>
      </c>
      <c r="KN32" s="79" t="s">
        <v>1304</v>
      </c>
      <c r="KO32" s="79" t="s">
        <v>1304</v>
      </c>
      <c r="KP32" s="79" t="s">
        <v>1304</v>
      </c>
      <c r="KQ32" s="79" t="s">
        <v>1304</v>
      </c>
      <c r="KR32" s="79" t="s">
        <v>1304</v>
      </c>
      <c r="KS32" s="79" t="s">
        <v>1304</v>
      </c>
      <c r="KT32" s="79" t="s">
        <v>1304</v>
      </c>
      <c r="KU32" s="79" t="s">
        <v>1304</v>
      </c>
      <c r="KV32" s="79" t="s">
        <v>3440</v>
      </c>
      <c r="KW32" s="79" t="s">
        <v>3440</v>
      </c>
      <c r="KX32" s="79" t="s">
        <v>3440</v>
      </c>
      <c r="KY32" s="79" t="s">
        <v>3440</v>
      </c>
      <c r="KZ32" s="79" t="s">
        <v>3440</v>
      </c>
      <c r="LA32" s="79" t="s">
        <v>1304</v>
      </c>
      <c r="LB32" s="79" t="s">
        <v>1304</v>
      </c>
      <c r="LC32" s="79" t="s">
        <v>1304</v>
      </c>
      <c r="LD32" s="79" t="s">
        <v>1304</v>
      </c>
      <c r="LE32" s="79" t="s">
        <v>1304</v>
      </c>
      <c r="LF32" s="79" t="s">
        <v>1304</v>
      </c>
      <c r="LG32" s="79" t="s">
        <v>1304</v>
      </c>
      <c r="LH32" s="93" t="s">
        <v>3440</v>
      </c>
      <c r="LI32" s="93" t="s">
        <v>3526</v>
      </c>
      <c r="LJ32" s="93" t="s">
        <v>3528</v>
      </c>
      <c r="LK32" s="93">
        <v>0</v>
      </c>
      <c r="LL32" s="93">
        <v>0</v>
      </c>
      <c r="LM32" s="93" t="s">
        <v>1304</v>
      </c>
      <c r="LN32" s="93" t="s">
        <v>1304</v>
      </c>
      <c r="LO32" s="93">
        <v>0</v>
      </c>
      <c r="LP32" s="93">
        <v>0</v>
      </c>
      <c r="LQ32" s="93">
        <v>7927525000</v>
      </c>
      <c r="LR32" s="93">
        <v>0</v>
      </c>
      <c r="LS32" s="93">
        <v>0</v>
      </c>
      <c r="LT32" s="93">
        <v>0</v>
      </c>
      <c r="LU32" s="93">
        <v>0</v>
      </c>
      <c r="LV32" s="79" t="s">
        <v>3440</v>
      </c>
      <c r="LW32" s="79" t="s">
        <v>3440</v>
      </c>
      <c r="LX32" s="79" t="s">
        <v>3440</v>
      </c>
      <c r="LY32" s="79" t="s">
        <v>3440</v>
      </c>
      <c r="LZ32" s="79" t="s">
        <v>3440</v>
      </c>
      <c r="MA32" s="79" t="s">
        <v>1304</v>
      </c>
      <c r="MB32" s="79" t="s">
        <v>1304</v>
      </c>
      <c r="MC32" s="79" t="s">
        <v>1304</v>
      </c>
      <c r="MD32" s="79" t="s">
        <v>1304</v>
      </c>
      <c r="ME32" s="79" t="s">
        <v>1304</v>
      </c>
      <c r="MF32" s="79" t="s">
        <v>1304</v>
      </c>
      <c r="MG32" s="79" t="s">
        <v>1304</v>
      </c>
      <c r="MH32" s="79">
        <v>0</v>
      </c>
      <c r="MI32" s="79">
        <v>0</v>
      </c>
      <c r="MJ32">
        <v>0</v>
      </c>
      <c r="MK32" s="79">
        <v>0</v>
      </c>
      <c r="ML32" s="79">
        <v>0</v>
      </c>
      <c r="MM32" s="79">
        <v>0</v>
      </c>
      <c r="MN32" s="79">
        <v>0</v>
      </c>
      <c r="MO32" s="79">
        <v>0</v>
      </c>
      <c r="MP32" s="79">
        <v>0</v>
      </c>
      <c r="MQ32" s="79">
        <v>0</v>
      </c>
      <c r="MR32" s="79">
        <v>0</v>
      </c>
      <c r="MS32" s="79">
        <v>0</v>
      </c>
      <c r="MT32" s="79">
        <v>0</v>
      </c>
      <c r="MU32" s="79">
        <v>0</v>
      </c>
      <c r="MV32" s="79">
        <v>0</v>
      </c>
      <c r="MW32" s="79">
        <v>0</v>
      </c>
      <c r="MX32" s="79">
        <v>0</v>
      </c>
      <c r="MY32" s="79">
        <v>0</v>
      </c>
      <c r="MZ32" s="79">
        <v>0</v>
      </c>
      <c r="NA32" s="79">
        <v>0</v>
      </c>
      <c r="NB32" s="79">
        <v>0</v>
      </c>
      <c r="NC32" s="79">
        <v>0</v>
      </c>
      <c r="ND32" s="79">
        <v>0</v>
      </c>
      <c r="NE32" s="79">
        <v>0</v>
      </c>
      <c r="NF32" s="79">
        <v>0</v>
      </c>
      <c r="NG32" s="79">
        <v>0</v>
      </c>
      <c r="NH32" s="79">
        <v>0</v>
      </c>
      <c r="NI32" s="79" t="s">
        <v>3440</v>
      </c>
      <c r="NJ32" s="79" t="s">
        <v>3440</v>
      </c>
      <c r="NK32" s="79" t="s">
        <v>3440</v>
      </c>
      <c r="NL32" s="79" t="s">
        <v>3440</v>
      </c>
      <c r="NM32" s="79" t="s">
        <v>3440</v>
      </c>
      <c r="NN32" s="79" t="s">
        <v>1304</v>
      </c>
      <c r="NO32" s="79" t="s">
        <v>1304</v>
      </c>
      <c r="NP32" s="79" t="s">
        <v>1304</v>
      </c>
      <c r="NQ32" s="79" t="s">
        <v>1304</v>
      </c>
      <c r="NR32" s="79" t="s">
        <v>1304</v>
      </c>
      <c r="NS32" s="79" t="s">
        <v>1304</v>
      </c>
      <c r="NT32" s="79" t="s">
        <v>1304</v>
      </c>
      <c r="NU32" s="79">
        <v>0</v>
      </c>
      <c r="NV32" s="79">
        <v>0</v>
      </c>
      <c r="NW32" s="79">
        <v>0</v>
      </c>
      <c r="NX32" s="79">
        <v>0</v>
      </c>
      <c r="NY32" s="79">
        <v>0</v>
      </c>
      <c r="NZ32" s="79">
        <v>0</v>
      </c>
      <c r="OA32" s="79">
        <v>0</v>
      </c>
      <c r="OB32" s="79">
        <v>0</v>
      </c>
      <c r="OC32" s="79">
        <v>0</v>
      </c>
      <c r="OD32" s="79">
        <v>0</v>
      </c>
      <c r="OE32" s="79">
        <v>0</v>
      </c>
      <c r="OF32" s="79">
        <v>0</v>
      </c>
      <c r="OG32" s="79">
        <v>0</v>
      </c>
      <c r="OH32" s="79">
        <v>0</v>
      </c>
      <c r="OI32" s="79">
        <v>0</v>
      </c>
      <c r="OJ32" s="79">
        <v>0</v>
      </c>
      <c r="OK32" s="79">
        <v>0</v>
      </c>
      <c r="OL32" s="79">
        <v>0</v>
      </c>
      <c r="OM32" s="79">
        <v>0</v>
      </c>
      <c r="ON32" s="79">
        <v>0</v>
      </c>
      <c r="OO32" s="79">
        <v>0</v>
      </c>
      <c r="OP32" s="79">
        <v>0</v>
      </c>
      <c r="OQ32" s="79">
        <v>0</v>
      </c>
      <c r="OR32" s="79">
        <v>0</v>
      </c>
      <c r="OS32" s="79"/>
      <c r="OT32" s="91"/>
      <c r="OU32" s="79" t="s">
        <v>3804</v>
      </c>
      <c r="OV32" s="79">
        <v>0</v>
      </c>
      <c r="OW32" s="79">
        <v>0</v>
      </c>
      <c r="OX32" s="79">
        <v>0</v>
      </c>
      <c r="OY32" s="79">
        <v>0</v>
      </c>
      <c r="OZ32" s="79">
        <v>0</v>
      </c>
      <c r="PA32" s="79">
        <v>0</v>
      </c>
      <c r="PB32" s="79">
        <v>0</v>
      </c>
      <c r="PC32" s="79">
        <v>0</v>
      </c>
      <c r="PD32" s="79">
        <v>0</v>
      </c>
      <c r="PE32" s="79">
        <v>0</v>
      </c>
      <c r="PF32" s="79">
        <v>0</v>
      </c>
      <c r="PG32" s="79">
        <v>0</v>
      </c>
      <c r="PH32" s="79">
        <v>0</v>
      </c>
      <c r="PI32" s="79">
        <v>0</v>
      </c>
      <c r="PJ32" s="79">
        <v>0</v>
      </c>
      <c r="PK32" s="79">
        <v>0</v>
      </c>
      <c r="PL32" s="79">
        <v>0</v>
      </c>
      <c r="PM32" s="79">
        <v>0</v>
      </c>
      <c r="PN32" s="79">
        <v>0</v>
      </c>
      <c r="PO32" s="79">
        <v>0</v>
      </c>
      <c r="PP32" s="79">
        <v>0</v>
      </c>
      <c r="PQ32" s="79">
        <v>0</v>
      </c>
      <c r="PR32" s="79">
        <v>0</v>
      </c>
      <c r="PS32" s="79">
        <v>0</v>
      </c>
      <c r="PT32" s="79">
        <v>0</v>
      </c>
      <c r="PU32" s="79">
        <v>0</v>
      </c>
      <c r="PV32" s="79">
        <v>0</v>
      </c>
      <c r="PW32" s="93">
        <v>0</v>
      </c>
      <c r="PX32" s="93">
        <v>0</v>
      </c>
      <c r="PY32" s="79" t="s">
        <v>3501</v>
      </c>
    </row>
    <row r="33" spans="1:441" ht="15.75" customHeight="1" x14ac:dyDescent="0.3">
      <c r="A33" s="79" t="s">
        <v>3818</v>
      </c>
      <c r="B33" s="79">
        <v>7868</v>
      </c>
      <c r="C33" s="79" t="s">
        <v>3819</v>
      </c>
      <c r="D33" s="89">
        <v>2020110010191</v>
      </c>
      <c r="E33" s="79" t="s">
        <v>3412</v>
      </c>
      <c r="F33" s="79" t="s">
        <v>3413</v>
      </c>
      <c r="G33" s="79" t="s">
        <v>3414</v>
      </c>
      <c r="H33" s="79" t="s">
        <v>3527</v>
      </c>
      <c r="I33" s="79" t="s">
        <v>3593</v>
      </c>
      <c r="J33" s="79" t="s">
        <v>3529</v>
      </c>
      <c r="K33" s="79" t="s">
        <v>84</v>
      </c>
      <c r="L33" s="79" t="s">
        <v>3530</v>
      </c>
      <c r="M33" s="79" t="s">
        <v>2635</v>
      </c>
      <c r="N33" s="79" t="s">
        <v>84</v>
      </c>
      <c r="O33" s="79" t="s">
        <v>3530</v>
      </c>
      <c r="P33" s="79" t="s">
        <v>2635</v>
      </c>
      <c r="Q33" s="79" t="s">
        <v>3657</v>
      </c>
      <c r="R33" s="79" t="s">
        <v>3534</v>
      </c>
      <c r="S33" s="79" t="s">
        <v>3820</v>
      </c>
      <c r="T33" s="79" t="s">
        <v>3821</v>
      </c>
      <c r="U33" s="79"/>
      <c r="V33" s="79"/>
      <c r="W33" s="79"/>
      <c r="X33" s="79"/>
      <c r="Y33" s="79"/>
      <c r="Z33" s="79"/>
      <c r="AA33" s="79"/>
      <c r="AB33" s="79"/>
      <c r="AC33" s="79"/>
      <c r="AD33" s="79" t="s">
        <v>3822</v>
      </c>
      <c r="AE33" s="79" t="s">
        <v>3823</v>
      </c>
      <c r="AF33" s="79"/>
      <c r="AG33" s="79" t="s">
        <v>1304</v>
      </c>
      <c r="AH33" s="79" t="s">
        <v>1304</v>
      </c>
      <c r="AI33" s="79" t="s">
        <v>3824</v>
      </c>
      <c r="AJ33" s="79" t="s">
        <v>3825</v>
      </c>
      <c r="AK33" s="90">
        <v>44055</v>
      </c>
      <c r="AL33" s="79">
        <v>1</v>
      </c>
      <c r="AM33">
        <v>2024</v>
      </c>
      <c r="AN33" s="79" t="s">
        <v>3826</v>
      </c>
      <c r="AO33" s="79" t="s">
        <v>3814</v>
      </c>
      <c r="AP33" s="79">
        <v>2020</v>
      </c>
      <c r="AQ33" s="79">
        <v>2024</v>
      </c>
      <c r="AR33" s="79" t="s">
        <v>61</v>
      </c>
      <c r="AS33" s="79" t="s">
        <v>3601</v>
      </c>
      <c r="AT33" s="79" t="s">
        <v>49</v>
      </c>
      <c r="AU33" s="79" t="s">
        <v>912</v>
      </c>
      <c r="AV33" s="79" t="s">
        <v>3431</v>
      </c>
      <c r="AW33" s="79" t="s">
        <v>3431</v>
      </c>
      <c r="AX33" s="79" t="s">
        <v>3431</v>
      </c>
      <c r="AY33" s="79">
        <v>0</v>
      </c>
      <c r="AZ33" s="79">
        <v>1</v>
      </c>
      <c r="BA33" s="79">
        <v>0</v>
      </c>
      <c r="BB33" s="79" t="s">
        <v>3827</v>
      </c>
      <c r="BC33" s="79" t="s">
        <v>3828</v>
      </c>
      <c r="BD33" s="79" t="s">
        <v>3829</v>
      </c>
      <c r="BE33" s="79" t="s">
        <v>435</v>
      </c>
      <c r="BF33" s="79" t="s">
        <v>3547</v>
      </c>
      <c r="BG33" s="79">
        <v>3</v>
      </c>
      <c r="BH33" s="90">
        <v>45212</v>
      </c>
      <c r="BI33" s="79" t="s">
        <v>3548</v>
      </c>
      <c r="BJ33" s="79" t="s">
        <v>3048</v>
      </c>
      <c r="BK33" s="79">
        <v>56</v>
      </c>
      <c r="BL33" s="79">
        <v>56</v>
      </c>
      <c r="BM33" s="79">
        <v>56</v>
      </c>
      <c r="BN33" s="79">
        <v>56</v>
      </c>
      <c r="BO33" s="79">
        <v>56</v>
      </c>
      <c r="BP33" s="79">
        <v>56</v>
      </c>
      <c r="BQ33" s="79"/>
      <c r="BR33" s="79"/>
      <c r="BS33" s="79"/>
      <c r="BT33" s="79"/>
      <c r="BU33" s="79"/>
      <c r="BV33" s="79"/>
      <c r="BW33" s="79">
        <v>56</v>
      </c>
      <c r="BX33" s="79">
        <v>56</v>
      </c>
      <c r="BY33" s="79">
        <v>56</v>
      </c>
      <c r="BZ33" s="79">
        <v>56</v>
      </c>
      <c r="CA33" s="79">
        <v>56</v>
      </c>
      <c r="CB33" s="79">
        <v>56</v>
      </c>
      <c r="CC33" s="79">
        <v>56</v>
      </c>
      <c r="CD33" s="79">
        <v>56</v>
      </c>
      <c r="CE33">
        <v>56</v>
      </c>
      <c r="CF33" s="79">
        <v>0</v>
      </c>
      <c r="CG33" s="79" t="s">
        <v>435</v>
      </c>
      <c r="CH33" s="79" t="s">
        <v>435</v>
      </c>
      <c r="CI33" s="79" t="s">
        <v>435</v>
      </c>
      <c r="CJ33" s="79" t="s">
        <v>435</v>
      </c>
      <c r="CK33" s="79" t="s">
        <v>435</v>
      </c>
      <c r="CL33" s="79" t="s">
        <v>435</v>
      </c>
      <c r="CM33" s="79" t="s">
        <v>435</v>
      </c>
      <c r="CN33" s="79">
        <v>56</v>
      </c>
      <c r="CO33" s="79">
        <v>56</v>
      </c>
      <c r="CP33" s="79">
        <v>56</v>
      </c>
      <c r="CQ33" s="79">
        <v>56</v>
      </c>
      <c r="CR33" t="s">
        <v>43</v>
      </c>
      <c r="CS33" s="79" t="s">
        <v>48</v>
      </c>
      <c r="CT33" s="79">
        <v>0</v>
      </c>
      <c r="CU33" s="79">
        <v>0</v>
      </c>
      <c r="CV33" s="79">
        <v>0</v>
      </c>
      <c r="CW33" s="79">
        <v>0</v>
      </c>
      <c r="CX33" s="79">
        <v>28</v>
      </c>
      <c r="CY33" s="79">
        <v>0</v>
      </c>
      <c r="CZ33" s="79">
        <v>0</v>
      </c>
      <c r="DA33" s="79">
        <v>0</v>
      </c>
      <c r="DB33" s="79">
        <v>0</v>
      </c>
      <c r="DC33" s="79">
        <v>0</v>
      </c>
      <c r="DD33" s="79">
        <v>0</v>
      </c>
      <c r="DE33" s="79">
        <v>0</v>
      </c>
      <c r="DF33">
        <v>56</v>
      </c>
      <c r="DG33">
        <v>28</v>
      </c>
      <c r="DH33">
        <v>28</v>
      </c>
      <c r="DI33">
        <v>28</v>
      </c>
      <c r="DJ33" s="79">
        <v>0</v>
      </c>
      <c r="DK33" s="79">
        <v>0</v>
      </c>
      <c r="DL33" s="79">
        <v>0</v>
      </c>
      <c r="DM33" s="79">
        <v>0</v>
      </c>
      <c r="DN33" s="79">
        <v>0</v>
      </c>
      <c r="DO33" s="79">
        <v>0</v>
      </c>
      <c r="DP33" s="79">
        <v>0</v>
      </c>
      <c r="DQ33" s="79">
        <v>0</v>
      </c>
      <c r="DR33" s="79">
        <v>0</v>
      </c>
      <c r="DS33" s="79">
        <v>0</v>
      </c>
      <c r="DT33" s="79">
        <v>0</v>
      </c>
      <c r="DU33" s="79">
        <v>0</v>
      </c>
      <c r="DV33" s="79">
        <v>56</v>
      </c>
      <c r="DW33" s="79">
        <v>0</v>
      </c>
      <c r="DX33" s="79">
        <v>0</v>
      </c>
      <c r="DY33" s="79">
        <v>0</v>
      </c>
      <c r="DZ33" s="79">
        <v>0</v>
      </c>
      <c r="EA33" s="79">
        <v>0</v>
      </c>
      <c r="EB33" s="79">
        <v>0</v>
      </c>
      <c r="EC33" s="79">
        <v>0</v>
      </c>
      <c r="ED33" s="79">
        <v>0</v>
      </c>
      <c r="EE33" s="79">
        <v>0</v>
      </c>
      <c r="EF33" s="79">
        <v>0</v>
      </c>
      <c r="EG33" s="79">
        <v>0</v>
      </c>
      <c r="EH33" s="79">
        <v>0</v>
      </c>
      <c r="EI33" s="79">
        <v>0</v>
      </c>
      <c r="EJ33" s="79">
        <v>0</v>
      </c>
      <c r="EK33" s="79">
        <v>0</v>
      </c>
      <c r="EL33" s="79">
        <v>0</v>
      </c>
      <c r="EM33" s="79" t="s">
        <v>3830</v>
      </c>
      <c r="EN33" s="79">
        <v>0</v>
      </c>
      <c r="EO33" s="79" t="s">
        <v>3831</v>
      </c>
      <c r="EP33" s="79">
        <v>0</v>
      </c>
      <c r="EQ33" s="79">
        <v>0</v>
      </c>
      <c r="ER33" s="79">
        <v>0</v>
      </c>
      <c r="ES33" s="79">
        <v>0</v>
      </c>
      <c r="ET33" s="79">
        <v>0</v>
      </c>
      <c r="EU33" s="79">
        <v>0</v>
      </c>
      <c r="EV33" s="79">
        <v>0</v>
      </c>
      <c r="EW33" s="79">
        <v>0</v>
      </c>
      <c r="EX33" s="79">
        <v>0</v>
      </c>
      <c r="EY33" s="79">
        <v>0</v>
      </c>
      <c r="EZ33" s="79">
        <v>0</v>
      </c>
      <c r="FA33" s="79">
        <v>0</v>
      </c>
      <c r="FB33" s="79">
        <v>0</v>
      </c>
      <c r="FC33" s="79">
        <v>0</v>
      </c>
      <c r="FD33" s="79">
        <v>0</v>
      </c>
      <c r="FE33" s="79">
        <v>0</v>
      </c>
      <c r="FF33" s="79">
        <v>0</v>
      </c>
      <c r="FG33" s="79">
        <v>0</v>
      </c>
      <c r="FH33" s="79">
        <v>0</v>
      </c>
      <c r="FI33" s="79">
        <v>0</v>
      </c>
      <c r="FJ33" s="79">
        <v>0</v>
      </c>
      <c r="FK33" s="79">
        <v>0</v>
      </c>
      <c r="FL33" s="79">
        <v>0</v>
      </c>
      <c r="FM33" s="79">
        <v>0</v>
      </c>
      <c r="FN33" s="79">
        <v>0</v>
      </c>
      <c r="FO33" s="79">
        <v>0</v>
      </c>
      <c r="FP33" s="79">
        <v>0</v>
      </c>
      <c r="FQ33" s="79">
        <v>0</v>
      </c>
      <c r="FR33" s="79">
        <v>0</v>
      </c>
      <c r="FS33" s="79">
        <v>0</v>
      </c>
      <c r="FT33" s="79">
        <v>0</v>
      </c>
      <c r="FU33" s="79">
        <v>0</v>
      </c>
      <c r="FV33" s="79">
        <v>0</v>
      </c>
      <c r="FW33" s="79">
        <v>0</v>
      </c>
      <c r="FX33" s="79">
        <v>0</v>
      </c>
      <c r="FY33" s="79">
        <v>0</v>
      </c>
      <c r="FZ33" s="79">
        <v>0</v>
      </c>
      <c r="GA33" s="79">
        <v>0</v>
      </c>
      <c r="GB33" s="79">
        <v>0</v>
      </c>
      <c r="GC33" s="79">
        <v>0</v>
      </c>
      <c r="GD33" s="79">
        <v>0</v>
      </c>
      <c r="GE33" s="79">
        <v>0</v>
      </c>
      <c r="GF33" s="79">
        <v>0</v>
      </c>
      <c r="GG33" s="79">
        <v>0</v>
      </c>
      <c r="GH33" s="79">
        <v>0</v>
      </c>
      <c r="GI33" s="79">
        <v>0</v>
      </c>
      <c r="GJ33" s="79">
        <v>0</v>
      </c>
      <c r="GK33" s="79">
        <v>0</v>
      </c>
      <c r="GL33" s="79">
        <v>0</v>
      </c>
      <c r="GM33" s="79">
        <v>0</v>
      </c>
      <c r="GN33" s="79">
        <v>0</v>
      </c>
      <c r="GO33" s="79">
        <v>0</v>
      </c>
      <c r="GP33" s="79">
        <v>0</v>
      </c>
      <c r="GQ33" s="79">
        <v>0</v>
      </c>
      <c r="GR33" s="79">
        <v>0</v>
      </c>
      <c r="GS33" s="79">
        <v>0</v>
      </c>
      <c r="GT33" s="79">
        <v>0</v>
      </c>
      <c r="GU33" s="79">
        <v>0</v>
      </c>
      <c r="GV33" s="79">
        <v>0</v>
      </c>
      <c r="GW33" s="79">
        <v>0</v>
      </c>
      <c r="GX33" s="79">
        <v>0</v>
      </c>
      <c r="GY33" s="79">
        <v>0</v>
      </c>
      <c r="GZ33" s="79">
        <v>0</v>
      </c>
      <c r="HA33" s="79">
        <v>0</v>
      </c>
      <c r="HB33" s="79">
        <v>0</v>
      </c>
      <c r="HC33" s="79">
        <v>0</v>
      </c>
      <c r="HD33" s="79">
        <v>0</v>
      </c>
      <c r="HE33" s="79">
        <v>0</v>
      </c>
      <c r="HF33" s="79">
        <v>0</v>
      </c>
      <c r="HG33" s="79">
        <v>0</v>
      </c>
      <c r="HH33" s="79">
        <v>0</v>
      </c>
      <c r="HI33" s="79">
        <v>0</v>
      </c>
      <c r="HJ33" s="79">
        <v>0</v>
      </c>
      <c r="HK33" s="79">
        <v>0</v>
      </c>
      <c r="HL33" s="79">
        <v>0</v>
      </c>
      <c r="HM33" s="79">
        <v>0</v>
      </c>
      <c r="HN33" s="79">
        <v>0</v>
      </c>
      <c r="HO33" s="79">
        <v>0</v>
      </c>
      <c r="HP33" s="79">
        <v>0</v>
      </c>
      <c r="HQ33" s="79">
        <v>0</v>
      </c>
      <c r="HR33" s="79">
        <v>0</v>
      </c>
      <c r="HS33" s="79">
        <v>0</v>
      </c>
      <c r="HT33" s="79">
        <v>0</v>
      </c>
      <c r="HU33" s="79">
        <v>0</v>
      </c>
      <c r="HV33" s="79">
        <v>0</v>
      </c>
      <c r="HW33" s="79">
        <v>0</v>
      </c>
      <c r="HX33" s="79">
        <v>0</v>
      </c>
      <c r="HY33" s="79">
        <v>0</v>
      </c>
      <c r="HZ33" s="79">
        <v>0</v>
      </c>
      <c r="IA33" s="79">
        <v>0</v>
      </c>
      <c r="IB33" s="79">
        <v>0</v>
      </c>
      <c r="IC33" s="79">
        <v>0</v>
      </c>
      <c r="ID33" s="79">
        <v>0</v>
      </c>
      <c r="IE33" s="79">
        <v>0</v>
      </c>
      <c r="IF33" s="79">
        <v>0</v>
      </c>
      <c r="IG33" s="79">
        <v>0</v>
      </c>
      <c r="IH33" s="79">
        <v>0</v>
      </c>
      <c r="II33" s="79" t="s">
        <v>1304</v>
      </c>
      <c r="IJ33" s="79" t="s">
        <v>1304</v>
      </c>
      <c r="IK33" s="79" t="s">
        <v>1304</v>
      </c>
      <c r="IL33" s="79" t="s">
        <v>1304</v>
      </c>
      <c r="IM33" s="79" t="s">
        <v>1304</v>
      </c>
      <c r="IN33" s="79" t="s">
        <v>1304</v>
      </c>
      <c r="IO33" s="79" t="s">
        <v>1304</v>
      </c>
      <c r="IP33" s="79" t="s">
        <v>1304</v>
      </c>
      <c r="IQ33" s="79" t="s">
        <v>1304</v>
      </c>
      <c r="IR33" s="79" t="s">
        <v>1304</v>
      </c>
      <c r="IS33" s="79" t="s">
        <v>1304</v>
      </c>
      <c r="IT33" s="79" t="s">
        <v>1304</v>
      </c>
      <c r="IU33" s="79" t="s">
        <v>1304</v>
      </c>
      <c r="IV33" s="79" t="s">
        <v>1304</v>
      </c>
      <c r="IW33" s="79" t="s">
        <v>1304</v>
      </c>
      <c r="IX33" s="79">
        <v>0</v>
      </c>
      <c r="IY33" s="79">
        <v>0</v>
      </c>
      <c r="IZ33" s="79">
        <v>0</v>
      </c>
      <c r="JA33" s="79">
        <v>0</v>
      </c>
      <c r="JB33" s="79">
        <v>0</v>
      </c>
      <c r="JC33" s="79">
        <v>0</v>
      </c>
      <c r="JD33" s="79">
        <v>0</v>
      </c>
      <c r="JE33" s="79">
        <v>0</v>
      </c>
      <c r="JF33" s="79">
        <v>0</v>
      </c>
      <c r="JG33" s="79">
        <v>0</v>
      </c>
      <c r="JH33" s="79">
        <v>0</v>
      </c>
      <c r="JI33" s="79">
        <v>0</v>
      </c>
      <c r="JJ33" s="93">
        <v>0</v>
      </c>
      <c r="JK33" s="93">
        <v>0</v>
      </c>
      <c r="JL33" s="93">
        <v>0</v>
      </c>
      <c r="JM33" s="93">
        <v>0</v>
      </c>
      <c r="JN33" s="93">
        <v>0</v>
      </c>
      <c r="JO33" s="93">
        <v>0</v>
      </c>
      <c r="JP33" s="93">
        <v>0</v>
      </c>
      <c r="JQ33" s="93">
        <v>0</v>
      </c>
      <c r="JR33" s="93">
        <v>0</v>
      </c>
      <c r="JS33" s="93">
        <v>0</v>
      </c>
      <c r="JT33" s="93">
        <v>0</v>
      </c>
      <c r="JU33" s="93">
        <v>0</v>
      </c>
      <c r="JV33" s="93">
        <v>0</v>
      </c>
      <c r="JW33" s="79">
        <v>0</v>
      </c>
      <c r="JX33" s="79">
        <v>0</v>
      </c>
      <c r="JY33" s="79">
        <v>0</v>
      </c>
      <c r="JZ33" s="79">
        <v>0</v>
      </c>
      <c r="KA33" s="79">
        <v>0</v>
      </c>
      <c r="KB33" s="79">
        <v>0</v>
      </c>
      <c r="KC33" s="79">
        <v>0</v>
      </c>
      <c r="KD33" s="79">
        <v>0</v>
      </c>
      <c r="KE33" s="79">
        <v>0</v>
      </c>
      <c r="KF33" s="79">
        <v>0</v>
      </c>
      <c r="KG33" s="79">
        <v>0</v>
      </c>
      <c r="KH33" s="79">
        <v>0</v>
      </c>
      <c r="KI33" s="79">
        <v>0</v>
      </c>
      <c r="KJ33" s="79" t="s">
        <v>3440</v>
      </c>
      <c r="KK33" s="79" t="s">
        <v>1304</v>
      </c>
      <c r="KL33" s="79" t="s">
        <v>1304</v>
      </c>
      <c r="KM33" s="79" t="s">
        <v>1304</v>
      </c>
      <c r="KN33" s="79">
        <v>0</v>
      </c>
      <c r="KO33" s="79" t="s">
        <v>1304</v>
      </c>
      <c r="KP33" s="79" t="s">
        <v>1304</v>
      </c>
      <c r="KQ33" s="79" t="s">
        <v>1304</v>
      </c>
      <c r="KR33" s="79" t="s">
        <v>1304</v>
      </c>
      <c r="KS33" s="79" t="s">
        <v>1304</v>
      </c>
      <c r="KT33" s="79" t="s">
        <v>1304</v>
      </c>
      <c r="KU33" s="79" t="s">
        <v>1304</v>
      </c>
      <c r="KV33" s="79" t="s">
        <v>3440</v>
      </c>
      <c r="KW33" s="79" t="s">
        <v>3440</v>
      </c>
      <c r="KX33" s="79" t="s">
        <v>3440</v>
      </c>
      <c r="KY33" s="79" t="s">
        <v>3440</v>
      </c>
      <c r="KZ33" s="79">
        <v>0</v>
      </c>
      <c r="LA33" s="79" t="s">
        <v>1304</v>
      </c>
      <c r="LB33" s="79" t="s">
        <v>1304</v>
      </c>
      <c r="LC33" s="79" t="s">
        <v>1304</v>
      </c>
      <c r="LD33" s="79" t="s">
        <v>1304</v>
      </c>
      <c r="LE33" s="79" t="s">
        <v>1304</v>
      </c>
      <c r="LF33" s="79" t="s">
        <v>1304</v>
      </c>
      <c r="LG33" s="79" t="s">
        <v>1304</v>
      </c>
      <c r="LH33" s="93">
        <v>0</v>
      </c>
      <c r="LI33" s="93" t="s">
        <v>3555</v>
      </c>
      <c r="LJ33" s="93" t="s">
        <v>3593</v>
      </c>
      <c r="LK33" s="93">
        <v>0</v>
      </c>
      <c r="LL33" s="93">
        <v>0</v>
      </c>
      <c r="LM33" s="93" t="s">
        <v>1304</v>
      </c>
      <c r="LN33" s="93" t="s">
        <v>1304</v>
      </c>
      <c r="LO33" s="93">
        <v>0</v>
      </c>
      <c r="LP33" s="93">
        <v>0</v>
      </c>
      <c r="LQ33" s="93">
        <v>7927525000</v>
      </c>
      <c r="LR33" s="93">
        <v>0</v>
      </c>
      <c r="LS33" s="93">
        <v>0</v>
      </c>
      <c r="LT33" s="93">
        <v>0</v>
      </c>
      <c r="LU33" s="93">
        <v>0</v>
      </c>
      <c r="LV33" s="79" t="s">
        <v>3440</v>
      </c>
      <c r="LW33" s="79" t="s">
        <v>3440</v>
      </c>
      <c r="LX33" s="79" t="s">
        <v>3440</v>
      </c>
      <c r="LY33" s="79" t="s">
        <v>3440</v>
      </c>
      <c r="LZ33" s="79">
        <v>0</v>
      </c>
      <c r="MA33" s="79" t="s">
        <v>1304</v>
      </c>
      <c r="MB33" s="79" t="s">
        <v>1304</v>
      </c>
      <c r="MC33" s="79" t="s">
        <v>1304</v>
      </c>
      <c r="MD33" s="79" t="s">
        <v>1304</v>
      </c>
      <c r="ME33" s="79" t="s">
        <v>1304</v>
      </c>
      <c r="MF33" s="79" t="s">
        <v>1304</v>
      </c>
      <c r="MG33" s="79" t="s">
        <v>1304</v>
      </c>
      <c r="MH33" s="79">
        <v>0</v>
      </c>
      <c r="MI33" s="79">
        <v>0</v>
      </c>
      <c r="MJ33">
        <v>0</v>
      </c>
      <c r="MK33" s="79">
        <v>0</v>
      </c>
      <c r="ML33" s="79">
        <v>0</v>
      </c>
      <c r="MM33" s="79">
        <v>0</v>
      </c>
      <c r="MN33" s="79">
        <v>0</v>
      </c>
      <c r="MO33" s="79">
        <v>0</v>
      </c>
      <c r="MP33" s="79">
        <v>0</v>
      </c>
      <c r="MQ33" s="79">
        <v>0</v>
      </c>
      <c r="MR33" s="79">
        <v>0</v>
      </c>
      <c r="MS33" s="79">
        <v>0</v>
      </c>
      <c r="MT33" s="79">
        <v>0</v>
      </c>
      <c r="MU33" s="79">
        <v>0</v>
      </c>
      <c r="MV33" s="79">
        <v>0</v>
      </c>
      <c r="MW33" s="79">
        <v>0</v>
      </c>
      <c r="MX33" s="79">
        <v>0</v>
      </c>
      <c r="MY33" s="79">
        <v>0</v>
      </c>
      <c r="MZ33" s="79">
        <v>0</v>
      </c>
      <c r="NA33" s="79">
        <v>0</v>
      </c>
      <c r="NB33" s="79">
        <v>0</v>
      </c>
      <c r="NC33" s="79">
        <v>0</v>
      </c>
      <c r="ND33" s="79">
        <v>0</v>
      </c>
      <c r="NE33" s="79">
        <v>0</v>
      </c>
      <c r="NF33" s="79">
        <v>0</v>
      </c>
      <c r="NG33" s="79">
        <v>0</v>
      </c>
      <c r="NH33" s="79">
        <v>0</v>
      </c>
      <c r="NI33" s="79" t="s">
        <v>3440</v>
      </c>
      <c r="NJ33" s="79" t="s">
        <v>3440</v>
      </c>
      <c r="NK33" s="79" t="s">
        <v>3440</v>
      </c>
      <c r="NL33" s="79" t="s">
        <v>3440</v>
      </c>
      <c r="NM33" s="79">
        <v>0</v>
      </c>
      <c r="NN33" s="79" t="s">
        <v>1304</v>
      </c>
      <c r="NO33" s="79" t="s">
        <v>1304</v>
      </c>
      <c r="NP33" s="79" t="s">
        <v>1304</v>
      </c>
      <c r="NQ33" s="79" t="s">
        <v>1304</v>
      </c>
      <c r="NR33" s="79" t="s">
        <v>1304</v>
      </c>
      <c r="NS33" s="79" t="s">
        <v>1304</v>
      </c>
      <c r="NT33" s="79" t="s">
        <v>1304</v>
      </c>
      <c r="NU33" s="79">
        <v>0</v>
      </c>
      <c r="NV33" s="79">
        <v>0</v>
      </c>
      <c r="NW33" s="79">
        <v>0</v>
      </c>
      <c r="NX33" s="79">
        <v>0</v>
      </c>
      <c r="NY33" s="79">
        <v>0</v>
      </c>
      <c r="NZ33" s="79">
        <v>0</v>
      </c>
      <c r="OA33" s="79">
        <v>0</v>
      </c>
      <c r="OB33" s="79">
        <v>0</v>
      </c>
      <c r="OC33" s="79">
        <v>0</v>
      </c>
      <c r="OD33" s="79">
        <v>0</v>
      </c>
      <c r="OE33" s="79">
        <v>0</v>
      </c>
      <c r="OF33" s="79">
        <v>0</v>
      </c>
      <c r="OG33" s="79">
        <v>0</v>
      </c>
      <c r="OH33" s="79">
        <v>0</v>
      </c>
      <c r="OI33" s="79">
        <v>0</v>
      </c>
      <c r="OJ33" s="79">
        <v>0</v>
      </c>
      <c r="OK33" s="79">
        <v>0</v>
      </c>
      <c r="OL33" s="79">
        <v>0</v>
      </c>
      <c r="OM33" s="79">
        <v>0</v>
      </c>
      <c r="ON33" s="79">
        <v>0</v>
      </c>
      <c r="OO33" s="79">
        <v>0</v>
      </c>
      <c r="OP33" s="79">
        <v>0</v>
      </c>
      <c r="OQ33" s="79">
        <v>0</v>
      </c>
      <c r="OR33" s="79">
        <v>0</v>
      </c>
      <c r="OS33" s="79"/>
      <c r="OT33" s="91"/>
      <c r="OU33" s="79" t="s">
        <v>3818</v>
      </c>
      <c r="OV33" s="79">
        <v>28</v>
      </c>
      <c r="OW33" s="79">
        <v>0</v>
      </c>
      <c r="OX33" s="79">
        <v>0</v>
      </c>
      <c r="OY33" s="79">
        <v>0</v>
      </c>
      <c r="OZ33" s="79">
        <v>0</v>
      </c>
      <c r="PA33" s="79">
        <v>0</v>
      </c>
      <c r="PB33" s="79">
        <v>0</v>
      </c>
      <c r="PC33" s="79">
        <v>0</v>
      </c>
      <c r="PD33" s="79">
        <v>0</v>
      </c>
      <c r="PE33" s="79">
        <v>0</v>
      </c>
      <c r="PF33" s="79">
        <v>0</v>
      </c>
      <c r="PG33" s="79">
        <v>0</v>
      </c>
      <c r="PH33" s="79">
        <v>0</v>
      </c>
      <c r="PI33" s="79">
        <v>0</v>
      </c>
      <c r="PJ33" s="79">
        <v>0</v>
      </c>
      <c r="PK33" s="79">
        <v>0</v>
      </c>
      <c r="PL33" s="79">
        <v>0</v>
      </c>
      <c r="PM33" s="79">
        <v>0</v>
      </c>
      <c r="PN33" s="79">
        <v>0</v>
      </c>
      <c r="PO33" s="79">
        <v>0</v>
      </c>
      <c r="PP33" s="79">
        <v>0</v>
      </c>
      <c r="PQ33" s="79">
        <v>0</v>
      </c>
      <c r="PR33" s="79">
        <v>0</v>
      </c>
      <c r="PS33" s="79">
        <v>0</v>
      </c>
      <c r="PT33" s="79">
        <v>0</v>
      </c>
      <c r="PU33" s="79">
        <v>0</v>
      </c>
      <c r="PV33" s="79">
        <v>0</v>
      </c>
      <c r="PW33" s="93">
        <v>0</v>
      </c>
      <c r="PX33" s="93">
        <v>0</v>
      </c>
      <c r="PY33" s="79" t="s">
        <v>3501</v>
      </c>
    </row>
    <row r="34" spans="1:441" ht="15.75" customHeight="1" x14ac:dyDescent="0.3">
      <c r="A34" s="79" t="s">
        <v>3832</v>
      </c>
      <c r="B34" s="79">
        <v>7868</v>
      </c>
      <c r="C34" s="79" t="s">
        <v>3833</v>
      </c>
      <c r="D34" s="89">
        <v>2020110010191</v>
      </c>
      <c r="E34" s="79" t="s">
        <v>3412</v>
      </c>
      <c r="F34" s="79" t="s">
        <v>3413</v>
      </c>
      <c r="G34" s="79" t="s">
        <v>3414</v>
      </c>
      <c r="H34" s="79" t="s">
        <v>3527</v>
      </c>
      <c r="I34" s="79" t="s">
        <v>3639</v>
      </c>
      <c r="J34" s="79" t="s">
        <v>3529</v>
      </c>
      <c r="K34" s="79" t="s">
        <v>84</v>
      </c>
      <c r="L34" s="79" t="s">
        <v>3530</v>
      </c>
      <c r="M34" s="79" t="s">
        <v>2635</v>
      </c>
      <c r="N34" s="79" t="s">
        <v>84</v>
      </c>
      <c r="O34" s="79" t="s">
        <v>3530</v>
      </c>
      <c r="P34" s="79" t="s">
        <v>2635</v>
      </c>
      <c r="Q34" s="79" t="s">
        <v>3657</v>
      </c>
      <c r="R34" s="79" t="s">
        <v>3534</v>
      </c>
      <c r="S34" s="79" t="s">
        <v>3834</v>
      </c>
      <c r="T34" s="79" t="s">
        <v>3835</v>
      </c>
      <c r="U34" s="79"/>
      <c r="V34" s="79"/>
      <c r="W34" s="79"/>
      <c r="X34" s="79"/>
      <c r="Y34" s="79"/>
      <c r="Z34" s="79"/>
      <c r="AA34" s="79"/>
      <c r="AB34" s="79"/>
      <c r="AC34" s="79"/>
      <c r="AD34" s="79" t="s">
        <v>3836</v>
      </c>
      <c r="AE34" s="79" t="s">
        <v>3837</v>
      </c>
      <c r="AF34" s="79"/>
      <c r="AG34" s="79" t="s">
        <v>1304</v>
      </c>
      <c r="AH34" s="79" t="s">
        <v>1304</v>
      </c>
      <c r="AI34" s="79" t="s">
        <v>3838</v>
      </c>
      <c r="AJ34" s="79" t="s">
        <v>3825</v>
      </c>
      <c r="AK34" s="90">
        <v>44055</v>
      </c>
      <c r="AL34" s="79">
        <v>1</v>
      </c>
      <c r="AM34">
        <v>2024</v>
      </c>
      <c r="AN34" s="79" t="s">
        <v>3839</v>
      </c>
      <c r="AO34" s="79" t="s">
        <v>3814</v>
      </c>
      <c r="AP34" s="79">
        <v>2020</v>
      </c>
      <c r="AQ34" s="79">
        <v>2024</v>
      </c>
      <c r="AR34" s="79" t="s">
        <v>61</v>
      </c>
      <c r="AS34" s="79" t="s">
        <v>3601</v>
      </c>
      <c r="AT34" s="79" t="s">
        <v>49</v>
      </c>
      <c r="AU34" s="79" t="s">
        <v>912</v>
      </c>
      <c r="AV34" s="79" t="s">
        <v>3431</v>
      </c>
      <c r="AW34" s="79" t="s">
        <v>3431</v>
      </c>
      <c r="AX34" s="79" t="s">
        <v>3431</v>
      </c>
      <c r="AY34" s="79">
        <v>0</v>
      </c>
      <c r="AZ34" s="79">
        <v>1</v>
      </c>
      <c r="BA34" s="79">
        <v>0</v>
      </c>
      <c r="BB34" s="79" t="s">
        <v>3840</v>
      </c>
      <c r="BC34" s="79" t="s">
        <v>3841</v>
      </c>
      <c r="BD34" s="79" t="s">
        <v>3842</v>
      </c>
      <c r="BE34" s="79" t="s">
        <v>435</v>
      </c>
      <c r="BF34" s="79" t="s">
        <v>3547</v>
      </c>
      <c r="BG34" s="79">
        <v>3</v>
      </c>
      <c r="BH34" s="90">
        <v>45212</v>
      </c>
      <c r="BI34" s="79" t="s">
        <v>3548</v>
      </c>
      <c r="BJ34" s="79" t="s">
        <v>3048</v>
      </c>
      <c r="BK34" s="79">
        <v>56</v>
      </c>
      <c r="BL34" s="79">
        <v>56</v>
      </c>
      <c r="BM34" s="79">
        <v>56</v>
      </c>
      <c r="BN34" s="79">
        <v>56</v>
      </c>
      <c r="BO34" s="79">
        <v>56</v>
      </c>
      <c r="BP34" s="79">
        <v>56</v>
      </c>
      <c r="BQ34" s="79"/>
      <c r="BR34" s="79"/>
      <c r="BS34" s="79"/>
      <c r="BT34" s="79"/>
      <c r="BU34" s="79"/>
      <c r="BV34" s="79"/>
      <c r="BW34" s="79">
        <v>56</v>
      </c>
      <c r="BX34" s="79">
        <v>56</v>
      </c>
      <c r="BY34" s="79">
        <v>56</v>
      </c>
      <c r="BZ34" s="79">
        <v>56</v>
      </c>
      <c r="CA34" s="79">
        <v>56</v>
      </c>
      <c r="CB34" s="79">
        <v>56</v>
      </c>
      <c r="CC34" s="79">
        <v>56</v>
      </c>
      <c r="CD34" s="79">
        <v>56</v>
      </c>
      <c r="CE34">
        <v>56</v>
      </c>
      <c r="CF34" s="79">
        <v>0</v>
      </c>
      <c r="CG34" s="79" t="s">
        <v>435</v>
      </c>
      <c r="CH34" s="79" t="s">
        <v>435</v>
      </c>
      <c r="CI34" s="79" t="s">
        <v>435</v>
      </c>
      <c r="CJ34" s="79" t="s">
        <v>435</v>
      </c>
      <c r="CK34" s="79" t="s">
        <v>435</v>
      </c>
      <c r="CL34" s="79" t="s">
        <v>435</v>
      </c>
      <c r="CM34" s="79" t="s">
        <v>435</v>
      </c>
      <c r="CN34" s="79">
        <v>56</v>
      </c>
      <c r="CO34" s="79">
        <v>56</v>
      </c>
      <c r="CP34" s="79">
        <v>56</v>
      </c>
      <c r="CQ34" s="79">
        <v>56</v>
      </c>
      <c r="CR34" t="s">
        <v>43</v>
      </c>
      <c r="CS34" s="79" t="s">
        <v>48</v>
      </c>
      <c r="CT34" s="79">
        <v>0</v>
      </c>
      <c r="CU34" s="79">
        <v>0</v>
      </c>
      <c r="CV34" s="79">
        <v>0</v>
      </c>
      <c r="CW34" s="79">
        <v>0</v>
      </c>
      <c r="CX34" s="79">
        <v>28</v>
      </c>
      <c r="CY34" s="79">
        <v>0</v>
      </c>
      <c r="CZ34" s="79">
        <v>0</v>
      </c>
      <c r="DA34" s="79">
        <v>0</v>
      </c>
      <c r="DB34" s="79">
        <v>0</v>
      </c>
      <c r="DC34" s="79">
        <v>0</v>
      </c>
      <c r="DD34" s="79">
        <v>0</v>
      </c>
      <c r="DE34" s="79">
        <v>0</v>
      </c>
      <c r="DF34">
        <v>56</v>
      </c>
      <c r="DG34">
        <v>28</v>
      </c>
      <c r="DH34">
        <v>28</v>
      </c>
      <c r="DI34">
        <v>28</v>
      </c>
      <c r="DJ34" s="79">
        <v>0</v>
      </c>
      <c r="DK34" s="79">
        <v>0</v>
      </c>
      <c r="DL34" s="79">
        <v>0</v>
      </c>
      <c r="DM34" s="79">
        <v>0</v>
      </c>
      <c r="DN34" s="79">
        <v>0</v>
      </c>
      <c r="DO34" s="79">
        <v>0</v>
      </c>
      <c r="DP34" s="79">
        <v>0</v>
      </c>
      <c r="DQ34" s="79">
        <v>0</v>
      </c>
      <c r="DR34" s="79">
        <v>0</v>
      </c>
      <c r="DS34" s="79">
        <v>0</v>
      </c>
      <c r="DT34" s="79">
        <v>0</v>
      </c>
      <c r="DU34" s="79">
        <v>0</v>
      </c>
      <c r="DV34" s="79">
        <v>56</v>
      </c>
      <c r="DW34" s="79">
        <v>0</v>
      </c>
      <c r="DX34" s="79">
        <v>0</v>
      </c>
      <c r="DY34" s="79">
        <v>0</v>
      </c>
      <c r="DZ34" s="79">
        <v>0</v>
      </c>
      <c r="EA34" s="79">
        <v>0</v>
      </c>
      <c r="EB34" s="79">
        <v>0</v>
      </c>
      <c r="EC34" s="79">
        <v>0</v>
      </c>
      <c r="ED34" s="79">
        <v>0</v>
      </c>
      <c r="EE34" s="79">
        <v>0</v>
      </c>
      <c r="EF34" s="79">
        <v>0</v>
      </c>
      <c r="EG34" s="79">
        <v>0</v>
      </c>
      <c r="EH34" s="79">
        <v>0</v>
      </c>
      <c r="EI34" s="79">
        <v>0</v>
      </c>
      <c r="EJ34" s="79">
        <v>0</v>
      </c>
      <c r="EK34" s="79">
        <v>0</v>
      </c>
      <c r="EL34" s="79">
        <v>0</v>
      </c>
      <c r="EM34" s="79" t="s">
        <v>3830</v>
      </c>
      <c r="EN34" s="79">
        <v>0</v>
      </c>
      <c r="EO34" s="79" t="s">
        <v>3831</v>
      </c>
      <c r="EP34" s="79">
        <v>0</v>
      </c>
      <c r="EQ34" s="79">
        <v>0</v>
      </c>
      <c r="ER34" s="79">
        <v>0</v>
      </c>
      <c r="ES34" s="79">
        <v>0</v>
      </c>
      <c r="ET34" s="79">
        <v>0</v>
      </c>
      <c r="EU34" s="79">
        <v>0</v>
      </c>
      <c r="EV34" s="79">
        <v>0</v>
      </c>
      <c r="EW34" s="79">
        <v>0</v>
      </c>
      <c r="EX34" s="79">
        <v>0</v>
      </c>
      <c r="EY34" s="79">
        <v>0</v>
      </c>
      <c r="EZ34" s="79">
        <v>0</v>
      </c>
      <c r="FA34" s="79">
        <v>0</v>
      </c>
      <c r="FB34" s="79">
        <v>0</v>
      </c>
      <c r="FC34" s="79">
        <v>0</v>
      </c>
      <c r="FD34" s="79">
        <v>0</v>
      </c>
      <c r="FE34" s="79">
        <v>0</v>
      </c>
      <c r="FF34" s="79">
        <v>0</v>
      </c>
      <c r="FG34" s="79">
        <v>0</v>
      </c>
      <c r="FH34" s="79">
        <v>0</v>
      </c>
      <c r="FI34" s="79">
        <v>0</v>
      </c>
      <c r="FJ34" s="79">
        <v>0</v>
      </c>
      <c r="FK34" s="79">
        <v>0</v>
      </c>
      <c r="FL34" s="79">
        <v>0</v>
      </c>
      <c r="FM34" s="79">
        <v>0</v>
      </c>
      <c r="FN34" s="79">
        <v>0</v>
      </c>
      <c r="FO34" s="79">
        <v>0</v>
      </c>
      <c r="FP34" s="79">
        <v>0</v>
      </c>
      <c r="FQ34" s="79">
        <v>0</v>
      </c>
      <c r="FR34" s="79">
        <v>0</v>
      </c>
      <c r="FS34" s="79">
        <v>0</v>
      </c>
      <c r="FT34" s="79">
        <v>0</v>
      </c>
      <c r="FU34" s="79">
        <v>0</v>
      </c>
      <c r="FV34" s="79">
        <v>0</v>
      </c>
      <c r="FW34" s="79">
        <v>0</v>
      </c>
      <c r="FX34" s="79">
        <v>0</v>
      </c>
      <c r="FY34" s="79">
        <v>0</v>
      </c>
      <c r="FZ34" s="79">
        <v>0</v>
      </c>
      <c r="GA34" s="79">
        <v>0</v>
      </c>
      <c r="GB34" s="79">
        <v>0</v>
      </c>
      <c r="GC34" s="79">
        <v>0</v>
      </c>
      <c r="GD34" s="79">
        <v>0</v>
      </c>
      <c r="GE34" s="79">
        <v>0</v>
      </c>
      <c r="GF34" s="79">
        <v>0</v>
      </c>
      <c r="GG34" s="79">
        <v>0</v>
      </c>
      <c r="GH34" s="79">
        <v>0</v>
      </c>
      <c r="GI34" s="79">
        <v>0</v>
      </c>
      <c r="GJ34" s="79">
        <v>0</v>
      </c>
      <c r="GK34" s="79">
        <v>0</v>
      </c>
      <c r="GL34" s="79">
        <v>0</v>
      </c>
      <c r="GM34" s="79">
        <v>0</v>
      </c>
      <c r="GN34" s="79">
        <v>0</v>
      </c>
      <c r="GO34" s="79">
        <v>0</v>
      </c>
      <c r="GP34" s="79">
        <v>0</v>
      </c>
      <c r="GQ34" s="79">
        <v>0</v>
      </c>
      <c r="GR34" s="79">
        <v>0</v>
      </c>
      <c r="GS34" s="79">
        <v>0</v>
      </c>
      <c r="GT34" s="79">
        <v>0</v>
      </c>
      <c r="GU34" s="79">
        <v>0</v>
      </c>
      <c r="GV34" s="79">
        <v>0</v>
      </c>
      <c r="GW34" s="79">
        <v>0</v>
      </c>
      <c r="GX34" s="79">
        <v>0</v>
      </c>
      <c r="GY34" s="79">
        <v>0</v>
      </c>
      <c r="GZ34" s="79">
        <v>0</v>
      </c>
      <c r="HA34" s="79">
        <v>0</v>
      </c>
      <c r="HB34" s="79">
        <v>0</v>
      </c>
      <c r="HC34" s="79">
        <v>0</v>
      </c>
      <c r="HD34" s="79">
        <v>0</v>
      </c>
      <c r="HE34" s="79">
        <v>0</v>
      </c>
      <c r="HF34" s="79">
        <v>0</v>
      </c>
      <c r="HG34" s="79">
        <v>0</v>
      </c>
      <c r="HH34" s="79">
        <v>0</v>
      </c>
      <c r="HI34" s="79">
        <v>0</v>
      </c>
      <c r="HJ34" s="79">
        <v>0</v>
      </c>
      <c r="HK34" s="79">
        <v>0</v>
      </c>
      <c r="HL34" s="79">
        <v>0</v>
      </c>
      <c r="HM34" s="79">
        <v>0</v>
      </c>
      <c r="HN34" s="79">
        <v>0</v>
      </c>
      <c r="HO34" s="79">
        <v>0</v>
      </c>
      <c r="HP34" s="79">
        <v>0</v>
      </c>
      <c r="HQ34" s="79">
        <v>0</v>
      </c>
      <c r="HR34" s="79">
        <v>0</v>
      </c>
      <c r="HS34" s="79">
        <v>0</v>
      </c>
      <c r="HT34" s="79">
        <v>0</v>
      </c>
      <c r="HU34" s="79">
        <v>0</v>
      </c>
      <c r="HV34" s="79">
        <v>0</v>
      </c>
      <c r="HW34" s="79">
        <v>0</v>
      </c>
      <c r="HX34" s="79">
        <v>0</v>
      </c>
      <c r="HY34" s="79">
        <v>0</v>
      </c>
      <c r="HZ34" s="79">
        <v>0</v>
      </c>
      <c r="IA34" s="79">
        <v>0</v>
      </c>
      <c r="IB34" s="79">
        <v>0</v>
      </c>
      <c r="IC34" s="79">
        <v>0</v>
      </c>
      <c r="ID34" s="79">
        <v>0</v>
      </c>
      <c r="IE34" s="79">
        <v>0</v>
      </c>
      <c r="IF34" s="79">
        <v>0</v>
      </c>
      <c r="IG34" s="79">
        <v>0</v>
      </c>
      <c r="IH34" s="79">
        <v>0</v>
      </c>
      <c r="II34" s="79" t="s">
        <v>1304</v>
      </c>
      <c r="IJ34" s="79" t="s">
        <v>1304</v>
      </c>
      <c r="IK34" s="79" t="s">
        <v>1304</v>
      </c>
      <c r="IL34" s="79" t="s">
        <v>1304</v>
      </c>
      <c r="IM34" s="79" t="s">
        <v>1304</v>
      </c>
      <c r="IN34" s="79" t="s">
        <v>1304</v>
      </c>
      <c r="IO34" s="79" t="s">
        <v>1304</v>
      </c>
      <c r="IP34" s="79" t="s">
        <v>1304</v>
      </c>
      <c r="IQ34" s="79" t="s">
        <v>1304</v>
      </c>
      <c r="IR34" s="79" t="s">
        <v>1304</v>
      </c>
      <c r="IS34" s="79" t="s">
        <v>1304</v>
      </c>
      <c r="IT34" s="79" t="s">
        <v>1304</v>
      </c>
      <c r="IU34" s="79" t="s">
        <v>1304</v>
      </c>
      <c r="IV34" s="79" t="s">
        <v>1304</v>
      </c>
      <c r="IW34" s="79" t="s">
        <v>1304</v>
      </c>
      <c r="IX34" s="79">
        <v>0</v>
      </c>
      <c r="IY34" s="79">
        <v>0</v>
      </c>
      <c r="IZ34" s="79">
        <v>0</v>
      </c>
      <c r="JA34" s="79">
        <v>0</v>
      </c>
      <c r="JB34" s="79">
        <v>0</v>
      </c>
      <c r="JC34" s="79">
        <v>0</v>
      </c>
      <c r="JD34" s="79">
        <v>0</v>
      </c>
      <c r="JE34" s="79">
        <v>0</v>
      </c>
      <c r="JF34" s="79">
        <v>0</v>
      </c>
      <c r="JG34" s="79">
        <v>0</v>
      </c>
      <c r="JH34" s="79">
        <v>0</v>
      </c>
      <c r="JI34" s="79">
        <v>0</v>
      </c>
      <c r="JJ34" s="93">
        <v>0</v>
      </c>
      <c r="JK34" s="93">
        <v>0</v>
      </c>
      <c r="JL34" s="93">
        <v>0</v>
      </c>
      <c r="JM34" s="93">
        <v>0</v>
      </c>
      <c r="JN34" s="93">
        <v>0</v>
      </c>
      <c r="JO34" s="93">
        <v>0</v>
      </c>
      <c r="JP34" s="93">
        <v>0</v>
      </c>
      <c r="JQ34" s="93">
        <v>0</v>
      </c>
      <c r="JR34" s="93">
        <v>0</v>
      </c>
      <c r="JS34" s="93">
        <v>0</v>
      </c>
      <c r="JT34" s="93">
        <v>0</v>
      </c>
      <c r="JU34" s="93">
        <v>0</v>
      </c>
      <c r="JV34" s="93">
        <v>0</v>
      </c>
      <c r="JW34" s="79">
        <v>0</v>
      </c>
      <c r="JX34" s="79">
        <v>0</v>
      </c>
      <c r="JY34" s="79">
        <v>0</v>
      </c>
      <c r="JZ34" s="79">
        <v>0</v>
      </c>
      <c r="KA34" s="79">
        <v>0</v>
      </c>
      <c r="KB34" s="79">
        <v>0</v>
      </c>
      <c r="KC34" s="79">
        <v>0</v>
      </c>
      <c r="KD34" s="79">
        <v>0</v>
      </c>
      <c r="KE34" s="79">
        <v>0</v>
      </c>
      <c r="KF34" s="79">
        <v>0</v>
      </c>
      <c r="KG34" s="79">
        <v>0</v>
      </c>
      <c r="KH34" s="79">
        <v>0</v>
      </c>
      <c r="KI34" s="79">
        <v>0</v>
      </c>
      <c r="KJ34" s="79" t="s">
        <v>3440</v>
      </c>
      <c r="KK34" s="79" t="s">
        <v>1304</v>
      </c>
      <c r="KL34" s="79" t="s">
        <v>1304</v>
      </c>
      <c r="KM34" s="79" t="s">
        <v>1304</v>
      </c>
      <c r="KN34" s="79">
        <v>0</v>
      </c>
      <c r="KO34" s="79" t="s">
        <v>1304</v>
      </c>
      <c r="KP34" s="79" t="s">
        <v>1304</v>
      </c>
      <c r="KQ34" s="79" t="s">
        <v>1304</v>
      </c>
      <c r="KR34" s="79" t="s">
        <v>1304</v>
      </c>
      <c r="KS34" s="79" t="s">
        <v>1304</v>
      </c>
      <c r="KT34" s="79" t="s">
        <v>1304</v>
      </c>
      <c r="KU34" s="79" t="s">
        <v>1304</v>
      </c>
      <c r="KV34" s="79" t="s">
        <v>3440</v>
      </c>
      <c r="KW34" s="79" t="s">
        <v>3440</v>
      </c>
      <c r="KX34" s="79" t="s">
        <v>3440</v>
      </c>
      <c r="KY34" s="79" t="s">
        <v>3440</v>
      </c>
      <c r="KZ34" s="79">
        <v>0</v>
      </c>
      <c r="LA34" s="79" t="s">
        <v>1304</v>
      </c>
      <c r="LB34" s="79" t="s">
        <v>1304</v>
      </c>
      <c r="LC34" s="79" t="s">
        <v>1304</v>
      </c>
      <c r="LD34" s="79" t="s">
        <v>1304</v>
      </c>
      <c r="LE34" s="79" t="s">
        <v>1304</v>
      </c>
      <c r="LF34" s="79" t="s">
        <v>1304</v>
      </c>
      <c r="LG34" s="79" t="s">
        <v>1304</v>
      </c>
      <c r="LH34" s="93">
        <v>0</v>
      </c>
      <c r="LI34" s="93" t="s">
        <v>3571</v>
      </c>
      <c r="LJ34" s="93" t="s">
        <v>3639</v>
      </c>
      <c r="LK34" s="93">
        <v>0</v>
      </c>
      <c r="LL34" s="93">
        <v>0</v>
      </c>
      <c r="LM34" s="93" t="s">
        <v>1304</v>
      </c>
      <c r="LN34" s="93" t="s">
        <v>1304</v>
      </c>
      <c r="LO34" s="93">
        <v>0</v>
      </c>
      <c r="LP34" s="93">
        <v>0</v>
      </c>
      <c r="LQ34" s="93">
        <v>7927525000</v>
      </c>
      <c r="LR34" s="93">
        <v>0</v>
      </c>
      <c r="LS34" s="93">
        <v>0</v>
      </c>
      <c r="LT34" s="93">
        <v>0</v>
      </c>
      <c r="LU34" s="93">
        <v>0</v>
      </c>
      <c r="LV34" s="79" t="s">
        <v>3440</v>
      </c>
      <c r="LW34" s="79" t="s">
        <v>3440</v>
      </c>
      <c r="LX34" s="79" t="s">
        <v>3440</v>
      </c>
      <c r="LY34" s="79" t="s">
        <v>3440</v>
      </c>
      <c r="LZ34" s="79">
        <v>0</v>
      </c>
      <c r="MA34" s="79" t="s">
        <v>1304</v>
      </c>
      <c r="MB34" s="79" t="s">
        <v>1304</v>
      </c>
      <c r="MC34" s="79" t="s">
        <v>1304</v>
      </c>
      <c r="MD34" s="79" t="s">
        <v>1304</v>
      </c>
      <c r="ME34" s="79" t="s">
        <v>1304</v>
      </c>
      <c r="MF34" s="79" t="s">
        <v>1304</v>
      </c>
      <c r="MG34" s="79" t="s">
        <v>1304</v>
      </c>
      <c r="MH34" s="79">
        <v>0</v>
      </c>
      <c r="MI34" s="79">
        <v>0</v>
      </c>
      <c r="MJ34">
        <v>0</v>
      </c>
      <c r="MK34" s="79">
        <v>0</v>
      </c>
      <c r="ML34" s="79">
        <v>0</v>
      </c>
      <c r="MM34" s="79">
        <v>0</v>
      </c>
      <c r="MN34" s="79">
        <v>0</v>
      </c>
      <c r="MO34" s="79">
        <v>0</v>
      </c>
      <c r="MP34" s="79">
        <v>0</v>
      </c>
      <c r="MQ34" s="79">
        <v>0</v>
      </c>
      <c r="MR34" s="79">
        <v>0</v>
      </c>
      <c r="MS34" s="79">
        <v>0</v>
      </c>
      <c r="MT34" s="79">
        <v>0</v>
      </c>
      <c r="MU34" s="79">
        <v>0</v>
      </c>
      <c r="MV34" s="79">
        <v>0</v>
      </c>
      <c r="MW34" s="79">
        <v>0</v>
      </c>
      <c r="MX34" s="79">
        <v>0</v>
      </c>
      <c r="MY34" s="79">
        <v>0</v>
      </c>
      <c r="MZ34" s="79">
        <v>0</v>
      </c>
      <c r="NA34" s="79">
        <v>0</v>
      </c>
      <c r="NB34" s="79">
        <v>0</v>
      </c>
      <c r="NC34" s="79">
        <v>0</v>
      </c>
      <c r="ND34" s="79">
        <v>0</v>
      </c>
      <c r="NE34" s="79">
        <v>0</v>
      </c>
      <c r="NF34" s="79">
        <v>0</v>
      </c>
      <c r="NG34" s="79">
        <v>0</v>
      </c>
      <c r="NH34" s="79">
        <v>0</v>
      </c>
      <c r="NI34" s="79" t="s">
        <v>3440</v>
      </c>
      <c r="NJ34" s="79" t="s">
        <v>3440</v>
      </c>
      <c r="NK34" s="79" t="s">
        <v>3440</v>
      </c>
      <c r="NL34" s="79" t="s">
        <v>3440</v>
      </c>
      <c r="NM34" s="79">
        <v>0</v>
      </c>
      <c r="NN34" s="79" t="s">
        <v>1304</v>
      </c>
      <c r="NO34" s="79" t="s">
        <v>1304</v>
      </c>
      <c r="NP34" s="79" t="s">
        <v>1304</v>
      </c>
      <c r="NQ34" s="79" t="s">
        <v>1304</v>
      </c>
      <c r="NR34" s="79" t="s">
        <v>1304</v>
      </c>
      <c r="NS34" s="79" t="s">
        <v>1304</v>
      </c>
      <c r="NT34" s="79" t="s">
        <v>1304</v>
      </c>
      <c r="NU34" s="79">
        <v>0</v>
      </c>
      <c r="NV34" s="79">
        <v>0</v>
      </c>
      <c r="NW34" s="79">
        <v>0</v>
      </c>
      <c r="NX34" s="79">
        <v>0</v>
      </c>
      <c r="NY34" s="79">
        <v>0</v>
      </c>
      <c r="NZ34" s="79">
        <v>0</v>
      </c>
      <c r="OA34" s="79">
        <v>0</v>
      </c>
      <c r="OB34" s="79">
        <v>0</v>
      </c>
      <c r="OC34" s="79">
        <v>0</v>
      </c>
      <c r="OD34" s="79">
        <v>0</v>
      </c>
      <c r="OE34" s="79">
        <v>0</v>
      </c>
      <c r="OF34" s="79">
        <v>0</v>
      </c>
      <c r="OG34" s="79">
        <v>0</v>
      </c>
      <c r="OH34" s="79">
        <v>0</v>
      </c>
      <c r="OI34" s="79">
        <v>0</v>
      </c>
      <c r="OJ34" s="79">
        <v>0</v>
      </c>
      <c r="OK34" s="79">
        <v>0</v>
      </c>
      <c r="OL34" s="79">
        <v>0</v>
      </c>
      <c r="OM34" s="79">
        <v>0</v>
      </c>
      <c r="ON34" s="79">
        <v>0</v>
      </c>
      <c r="OO34" s="79">
        <v>0</v>
      </c>
      <c r="OP34" s="79">
        <v>0</v>
      </c>
      <c r="OQ34" s="79">
        <v>0</v>
      </c>
      <c r="OR34" s="79">
        <v>0</v>
      </c>
      <c r="OS34" s="79"/>
      <c r="OT34" s="91"/>
      <c r="OU34" s="79" t="s">
        <v>3832</v>
      </c>
      <c r="OV34" s="79">
        <v>28</v>
      </c>
      <c r="OW34" s="79">
        <v>0</v>
      </c>
      <c r="OX34" s="79">
        <v>0</v>
      </c>
      <c r="OY34" s="79">
        <v>0</v>
      </c>
      <c r="OZ34" s="79">
        <v>0</v>
      </c>
      <c r="PA34" s="79">
        <v>0</v>
      </c>
      <c r="PB34" s="79">
        <v>0</v>
      </c>
      <c r="PC34" s="79">
        <v>0</v>
      </c>
      <c r="PD34" s="79">
        <v>0</v>
      </c>
      <c r="PE34" s="79">
        <v>0</v>
      </c>
      <c r="PF34" s="79">
        <v>0</v>
      </c>
      <c r="PG34" s="79">
        <v>0</v>
      </c>
      <c r="PH34" s="79">
        <v>0</v>
      </c>
      <c r="PI34" s="79">
        <v>0</v>
      </c>
      <c r="PJ34" s="79">
        <v>0</v>
      </c>
      <c r="PK34" s="79">
        <v>0</v>
      </c>
      <c r="PL34" s="79">
        <v>0</v>
      </c>
      <c r="PM34" s="79">
        <v>0</v>
      </c>
      <c r="PN34" s="79">
        <v>0</v>
      </c>
      <c r="PO34" s="79">
        <v>0</v>
      </c>
      <c r="PP34" s="79">
        <v>0</v>
      </c>
      <c r="PQ34" s="79">
        <v>0</v>
      </c>
      <c r="PR34" s="79">
        <v>0</v>
      </c>
      <c r="PS34" s="79">
        <v>0</v>
      </c>
      <c r="PT34" s="79">
        <v>0</v>
      </c>
      <c r="PU34" s="79">
        <v>0</v>
      </c>
      <c r="PV34" s="79">
        <v>0</v>
      </c>
      <c r="PW34" s="93">
        <v>0</v>
      </c>
      <c r="PX34" s="93">
        <v>0</v>
      </c>
      <c r="PY34" s="79" t="s">
        <v>3501</v>
      </c>
    </row>
    <row r="35" spans="1:441" ht="15.75" customHeight="1" x14ac:dyDescent="0.3">
      <c r="A35" s="79" t="s">
        <v>3843</v>
      </c>
      <c r="B35" s="79">
        <v>7868</v>
      </c>
      <c r="C35" s="79" t="s">
        <v>3844</v>
      </c>
      <c r="D35" s="89">
        <v>2020110010191</v>
      </c>
      <c r="E35" s="79" t="s">
        <v>3412</v>
      </c>
      <c r="F35" s="79" t="s">
        <v>3413</v>
      </c>
      <c r="G35" s="79" t="s">
        <v>3414</v>
      </c>
      <c r="H35" s="79" t="s">
        <v>3527</v>
      </c>
      <c r="I35" s="79" t="s">
        <v>435</v>
      </c>
      <c r="J35" s="79" t="s">
        <v>3529</v>
      </c>
      <c r="K35" s="79" t="s">
        <v>84</v>
      </c>
      <c r="L35" s="79" t="s">
        <v>3530</v>
      </c>
      <c r="M35" s="79" t="s">
        <v>2635</v>
      </c>
      <c r="N35" s="79" t="s">
        <v>98</v>
      </c>
      <c r="O35" s="79" t="s">
        <v>3594</v>
      </c>
      <c r="P35" s="79" t="s">
        <v>3532</v>
      </c>
      <c r="Q35" s="79" t="s">
        <v>3533</v>
      </c>
      <c r="R35" s="79" t="s">
        <v>3534</v>
      </c>
      <c r="S35" s="79" t="s">
        <v>3845</v>
      </c>
      <c r="T35" s="79" t="s">
        <v>3846</v>
      </c>
      <c r="U35" s="79"/>
      <c r="V35" s="79"/>
      <c r="W35" s="79"/>
      <c r="X35" s="79"/>
      <c r="Y35" s="79"/>
      <c r="Z35" s="79"/>
      <c r="AA35" s="79"/>
      <c r="AB35" s="79"/>
      <c r="AC35" s="79"/>
      <c r="AD35" s="79"/>
      <c r="AE35" s="79"/>
      <c r="AF35" s="79" t="s">
        <v>3845</v>
      </c>
      <c r="AG35" s="79" t="s">
        <v>1304</v>
      </c>
      <c r="AH35" s="79" t="s">
        <v>1304</v>
      </c>
      <c r="AI35" s="79" t="s">
        <v>3847</v>
      </c>
      <c r="AJ35" s="79">
        <v>0</v>
      </c>
      <c r="AK35" s="90">
        <v>44055</v>
      </c>
      <c r="AL35" s="79">
        <v>1</v>
      </c>
      <c r="AM35">
        <v>2024</v>
      </c>
      <c r="AN35" s="79" t="s">
        <v>3848</v>
      </c>
      <c r="AO35" s="79" t="s">
        <v>3849</v>
      </c>
      <c r="AP35" s="79">
        <v>2020</v>
      </c>
      <c r="AQ35" s="79">
        <v>2024</v>
      </c>
      <c r="AR35" s="79" t="s">
        <v>48</v>
      </c>
      <c r="AS35" s="79" t="s">
        <v>557</v>
      </c>
      <c r="AT35" s="79" t="s">
        <v>49</v>
      </c>
      <c r="AU35" s="79" t="s">
        <v>1008</v>
      </c>
      <c r="AV35" s="79">
        <v>2020</v>
      </c>
      <c r="AW35" s="79">
        <v>0</v>
      </c>
      <c r="AX35" s="79" t="s">
        <v>3431</v>
      </c>
      <c r="AY35" s="92">
        <v>0</v>
      </c>
      <c r="AZ35" s="92">
        <v>1</v>
      </c>
      <c r="BA35" s="79">
        <v>0</v>
      </c>
      <c r="BB35" s="79" t="s">
        <v>3850</v>
      </c>
      <c r="BC35" s="79" t="s">
        <v>3851</v>
      </c>
      <c r="BD35" s="79" t="s">
        <v>3845</v>
      </c>
      <c r="BE35" s="79" t="s">
        <v>435</v>
      </c>
      <c r="BF35" s="79" t="s">
        <v>3547</v>
      </c>
      <c r="BG35" s="79">
        <v>3</v>
      </c>
      <c r="BH35" s="90">
        <v>45212</v>
      </c>
      <c r="BI35" s="79" t="s">
        <v>3548</v>
      </c>
      <c r="BJ35" s="79" t="s">
        <v>3048</v>
      </c>
      <c r="BK35" s="79">
        <v>25</v>
      </c>
      <c r="BL35" s="79">
        <v>5</v>
      </c>
      <c r="BM35" s="79">
        <v>5</v>
      </c>
      <c r="BN35" s="79">
        <v>5</v>
      </c>
      <c r="BO35" s="79">
        <v>5</v>
      </c>
      <c r="BP35" s="79">
        <v>5</v>
      </c>
      <c r="BQ35" s="79"/>
      <c r="BR35" s="79"/>
      <c r="BS35" s="79"/>
      <c r="BT35" s="79"/>
      <c r="BU35" s="79"/>
      <c r="BV35" s="79"/>
      <c r="BW35" s="79">
        <v>5</v>
      </c>
      <c r="BX35" s="79">
        <v>5</v>
      </c>
      <c r="BY35" s="79">
        <v>5</v>
      </c>
      <c r="BZ35" s="79">
        <v>5</v>
      </c>
      <c r="CA35" s="79">
        <v>5</v>
      </c>
      <c r="CB35" s="79">
        <v>5</v>
      </c>
      <c r="CC35" s="79">
        <v>5</v>
      </c>
      <c r="CD35" s="79">
        <v>5</v>
      </c>
      <c r="CE35">
        <v>5</v>
      </c>
      <c r="CF35" s="79">
        <v>0</v>
      </c>
      <c r="CG35" s="79" t="s">
        <v>435</v>
      </c>
      <c r="CH35" s="79" t="s">
        <v>435</v>
      </c>
      <c r="CI35" s="79" t="s">
        <v>435</v>
      </c>
      <c r="CJ35" s="79" t="s">
        <v>435</v>
      </c>
      <c r="CK35" s="79" t="s">
        <v>435</v>
      </c>
      <c r="CL35" s="79" t="s">
        <v>435</v>
      </c>
      <c r="CM35" s="79" t="s">
        <v>435</v>
      </c>
      <c r="CN35" s="79">
        <v>5</v>
      </c>
      <c r="CO35" s="79">
        <v>5</v>
      </c>
      <c r="CP35" s="79">
        <v>5</v>
      </c>
      <c r="CQ35" s="79">
        <v>5</v>
      </c>
      <c r="CR35">
        <v>20</v>
      </c>
      <c r="CS35" s="79" t="s">
        <v>48</v>
      </c>
      <c r="CT35" s="79">
        <v>0</v>
      </c>
      <c r="CU35" s="79">
        <v>0</v>
      </c>
      <c r="CV35" s="79">
        <v>0</v>
      </c>
      <c r="CW35" s="79">
        <v>0</v>
      </c>
      <c r="CX35" s="79">
        <v>5</v>
      </c>
      <c r="CY35" s="79">
        <v>0</v>
      </c>
      <c r="CZ35" s="79">
        <v>0</v>
      </c>
      <c r="DA35" s="79">
        <v>0</v>
      </c>
      <c r="DB35" s="79">
        <v>0</v>
      </c>
      <c r="DC35" s="79">
        <v>0</v>
      </c>
      <c r="DD35" s="79">
        <v>0</v>
      </c>
      <c r="DE35" s="79">
        <v>0</v>
      </c>
      <c r="DF35">
        <v>5</v>
      </c>
      <c r="DG35">
        <v>5</v>
      </c>
      <c r="DH35">
        <v>5</v>
      </c>
      <c r="DI35">
        <v>5</v>
      </c>
      <c r="DJ35" s="79">
        <v>0</v>
      </c>
      <c r="DK35" s="79">
        <v>0</v>
      </c>
      <c r="DL35" s="79">
        <v>0</v>
      </c>
      <c r="DM35" s="79">
        <v>0</v>
      </c>
      <c r="DN35" s="79">
        <v>5</v>
      </c>
      <c r="DO35" s="79">
        <v>0</v>
      </c>
      <c r="DP35" s="79">
        <v>0</v>
      </c>
      <c r="DQ35" s="79">
        <v>0</v>
      </c>
      <c r="DR35" s="79">
        <v>0</v>
      </c>
      <c r="DS35" s="79">
        <v>0</v>
      </c>
      <c r="DT35" s="79">
        <v>0</v>
      </c>
      <c r="DU35" s="79">
        <v>0</v>
      </c>
      <c r="DV35" s="79">
        <v>5</v>
      </c>
      <c r="DW35" s="79">
        <v>0</v>
      </c>
      <c r="DX35" s="79">
        <v>0</v>
      </c>
      <c r="DY35" s="79">
        <v>0</v>
      </c>
      <c r="DZ35" s="79">
        <v>0</v>
      </c>
      <c r="EA35" s="79">
        <v>0</v>
      </c>
      <c r="EB35" s="79">
        <v>0</v>
      </c>
      <c r="EC35" s="79">
        <v>0</v>
      </c>
      <c r="ED35" s="79">
        <v>0</v>
      </c>
      <c r="EE35" s="79">
        <v>0</v>
      </c>
      <c r="EF35" s="79">
        <v>0</v>
      </c>
      <c r="EG35" s="79">
        <v>0</v>
      </c>
      <c r="EH35" s="79">
        <v>0</v>
      </c>
      <c r="EI35" s="79">
        <v>0</v>
      </c>
      <c r="EJ35" s="79">
        <v>0</v>
      </c>
      <c r="EK35" s="79">
        <v>0</v>
      </c>
      <c r="EL35" s="79">
        <v>0</v>
      </c>
      <c r="EM35" s="79" t="s">
        <v>3852</v>
      </c>
      <c r="EN35" s="79">
        <v>0</v>
      </c>
      <c r="EO35" s="79" t="s">
        <v>3853</v>
      </c>
      <c r="EP35" s="79">
        <v>0</v>
      </c>
      <c r="EQ35" s="79">
        <v>0</v>
      </c>
      <c r="ER35" s="79">
        <v>0</v>
      </c>
      <c r="ES35" s="79">
        <v>0</v>
      </c>
      <c r="ET35" s="79">
        <v>0</v>
      </c>
      <c r="EU35" s="79">
        <v>0</v>
      </c>
      <c r="EV35" s="79">
        <v>0</v>
      </c>
      <c r="EW35" s="79">
        <v>0</v>
      </c>
      <c r="EX35" s="79">
        <v>0</v>
      </c>
      <c r="EY35" s="79">
        <v>0</v>
      </c>
      <c r="EZ35" s="79">
        <v>0</v>
      </c>
      <c r="FA35" s="79">
        <v>0</v>
      </c>
      <c r="FB35" s="79">
        <v>0</v>
      </c>
      <c r="FC35" s="79">
        <v>0</v>
      </c>
      <c r="FD35" s="79">
        <v>0</v>
      </c>
      <c r="FE35" s="79">
        <v>0</v>
      </c>
      <c r="FF35" s="79">
        <v>0</v>
      </c>
      <c r="FG35" s="79">
        <v>0</v>
      </c>
      <c r="FH35" s="79">
        <v>0</v>
      </c>
      <c r="FI35" s="79">
        <v>0</v>
      </c>
      <c r="FJ35" s="79">
        <v>0</v>
      </c>
      <c r="FK35" s="79">
        <v>0</v>
      </c>
      <c r="FL35" s="79">
        <v>0</v>
      </c>
      <c r="FM35" s="79">
        <v>0</v>
      </c>
      <c r="FN35" s="79">
        <v>0</v>
      </c>
      <c r="FO35" s="79">
        <v>0</v>
      </c>
      <c r="FP35" s="79">
        <v>0</v>
      </c>
      <c r="FQ35" s="79">
        <v>0</v>
      </c>
      <c r="FR35" s="79">
        <v>0</v>
      </c>
      <c r="FS35" s="79">
        <v>0</v>
      </c>
      <c r="FT35" s="79">
        <v>0</v>
      </c>
      <c r="FU35" s="79">
        <v>0</v>
      </c>
      <c r="FV35" s="79">
        <v>0</v>
      </c>
      <c r="FW35" s="79">
        <v>0</v>
      </c>
      <c r="FX35" s="79">
        <v>0</v>
      </c>
      <c r="FY35" s="79">
        <v>0</v>
      </c>
      <c r="FZ35" s="79">
        <v>0</v>
      </c>
      <c r="GA35" s="79">
        <v>0</v>
      </c>
      <c r="GB35" s="79">
        <v>0</v>
      </c>
      <c r="GC35" s="79">
        <v>0</v>
      </c>
      <c r="GD35" s="79">
        <v>0</v>
      </c>
      <c r="GE35" s="79">
        <v>0</v>
      </c>
      <c r="GF35" s="79">
        <v>0</v>
      </c>
      <c r="GG35" s="79">
        <v>0</v>
      </c>
      <c r="GH35" s="79">
        <v>0</v>
      </c>
      <c r="GI35" s="79">
        <v>0</v>
      </c>
      <c r="GJ35" s="79">
        <v>0</v>
      </c>
      <c r="GK35" s="79">
        <v>0</v>
      </c>
      <c r="GL35" s="79">
        <v>0</v>
      </c>
      <c r="GM35" s="79">
        <v>0</v>
      </c>
      <c r="GN35" s="79">
        <v>0</v>
      </c>
      <c r="GO35" s="79">
        <v>0</v>
      </c>
      <c r="GP35" s="79">
        <v>0</v>
      </c>
      <c r="GQ35" s="79">
        <v>0</v>
      </c>
      <c r="GR35" s="79">
        <v>0</v>
      </c>
      <c r="GS35" s="79">
        <v>0</v>
      </c>
      <c r="GT35" s="79">
        <v>0</v>
      </c>
      <c r="GU35" s="79">
        <v>0</v>
      </c>
      <c r="GV35" s="79">
        <v>0</v>
      </c>
      <c r="GW35" s="79">
        <v>0</v>
      </c>
      <c r="GX35" s="79">
        <v>0</v>
      </c>
      <c r="GY35" s="79">
        <v>0</v>
      </c>
      <c r="GZ35" s="79">
        <v>0</v>
      </c>
      <c r="HA35" s="79">
        <v>0</v>
      </c>
      <c r="HB35" s="79">
        <v>0</v>
      </c>
      <c r="HC35" s="79">
        <v>0</v>
      </c>
      <c r="HD35" s="79">
        <v>0</v>
      </c>
      <c r="HE35" s="79">
        <v>0</v>
      </c>
      <c r="HF35" s="79">
        <v>0</v>
      </c>
      <c r="HG35" s="79">
        <v>0</v>
      </c>
      <c r="HH35" s="79">
        <v>0</v>
      </c>
      <c r="HI35" s="79">
        <v>0</v>
      </c>
      <c r="HJ35" s="79">
        <v>0</v>
      </c>
      <c r="HK35" s="79">
        <v>0</v>
      </c>
      <c r="HL35" s="79">
        <v>0</v>
      </c>
      <c r="HM35" s="79">
        <v>0</v>
      </c>
      <c r="HN35" s="79">
        <v>0</v>
      </c>
      <c r="HO35" s="79">
        <v>0</v>
      </c>
      <c r="HP35" s="79">
        <v>0</v>
      </c>
      <c r="HQ35" s="79">
        <v>0</v>
      </c>
      <c r="HR35" s="79">
        <v>0</v>
      </c>
      <c r="HS35" s="79">
        <v>0</v>
      </c>
      <c r="HT35" s="79">
        <v>0</v>
      </c>
      <c r="HU35" s="79">
        <v>0</v>
      </c>
      <c r="HV35" s="79">
        <v>0</v>
      </c>
      <c r="HW35" s="79">
        <v>0</v>
      </c>
      <c r="HX35" s="79">
        <v>0</v>
      </c>
      <c r="HY35" s="79">
        <v>0</v>
      </c>
      <c r="HZ35" s="79">
        <v>0</v>
      </c>
      <c r="IA35" s="79">
        <v>0</v>
      </c>
      <c r="IB35" s="79">
        <v>0</v>
      </c>
      <c r="IC35" s="79">
        <v>0</v>
      </c>
      <c r="ID35" s="79">
        <v>0</v>
      </c>
      <c r="IE35" s="79">
        <v>0</v>
      </c>
      <c r="IF35" s="79">
        <v>0</v>
      </c>
      <c r="IG35" s="79">
        <v>0</v>
      </c>
      <c r="IH35" s="79">
        <v>0</v>
      </c>
      <c r="II35" s="79" t="s">
        <v>1304</v>
      </c>
      <c r="IJ35" s="79" t="s">
        <v>1304</v>
      </c>
      <c r="IK35" s="79" t="s">
        <v>1304</v>
      </c>
      <c r="IL35" s="79" t="s">
        <v>1304</v>
      </c>
      <c r="IM35" s="79" t="s">
        <v>1304</v>
      </c>
      <c r="IN35" s="79" t="s">
        <v>1304</v>
      </c>
      <c r="IO35" s="79" t="s">
        <v>1304</v>
      </c>
      <c r="IP35" s="79" t="s">
        <v>1304</v>
      </c>
      <c r="IQ35" s="79" t="s">
        <v>1304</v>
      </c>
      <c r="IR35" s="79" t="s">
        <v>1304</v>
      </c>
      <c r="IS35" s="79" t="s">
        <v>1304</v>
      </c>
      <c r="IT35" s="79" t="s">
        <v>1304</v>
      </c>
      <c r="IU35" s="79" t="s">
        <v>1304</v>
      </c>
      <c r="IV35" s="79" t="s">
        <v>1304</v>
      </c>
      <c r="IW35" s="79" t="s">
        <v>1304</v>
      </c>
      <c r="IX35" s="79">
        <v>0</v>
      </c>
      <c r="IY35" s="79">
        <v>0</v>
      </c>
      <c r="IZ35" s="79">
        <v>0</v>
      </c>
      <c r="JA35" s="79">
        <v>0</v>
      </c>
      <c r="JB35" s="79">
        <v>0</v>
      </c>
      <c r="JC35" s="79">
        <v>0</v>
      </c>
      <c r="JD35" s="79">
        <v>0</v>
      </c>
      <c r="JE35" s="79">
        <v>0</v>
      </c>
      <c r="JF35" s="79">
        <v>0</v>
      </c>
      <c r="JG35" s="79">
        <v>0</v>
      </c>
      <c r="JH35" s="79">
        <v>0</v>
      </c>
      <c r="JI35" s="79">
        <v>0</v>
      </c>
      <c r="JJ35" s="93">
        <v>0</v>
      </c>
      <c r="JK35" s="93">
        <v>0</v>
      </c>
      <c r="JL35" s="93">
        <v>0</v>
      </c>
      <c r="JM35" s="93">
        <v>0</v>
      </c>
      <c r="JN35" s="93">
        <v>0</v>
      </c>
      <c r="JO35" s="93">
        <v>0</v>
      </c>
      <c r="JP35" s="93">
        <v>0</v>
      </c>
      <c r="JQ35" s="93">
        <v>0</v>
      </c>
      <c r="JR35" s="93">
        <v>0</v>
      </c>
      <c r="JS35" s="93">
        <v>0</v>
      </c>
      <c r="JT35" s="93">
        <v>0</v>
      </c>
      <c r="JU35" s="93">
        <v>0</v>
      </c>
      <c r="JV35" s="93">
        <v>0</v>
      </c>
      <c r="JW35" s="79">
        <v>0</v>
      </c>
      <c r="JX35" s="79">
        <v>0</v>
      </c>
      <c r="JY35" s="79">
        <v>0</v>
      </c>
      <c r="JZ35" s="79">
        <v>0</v>
      </c>
      <c r="KA35" s="79">
        <v>0</v>
      </c>
      <c r="KB35" s="79">
        <v>0</v>
      </c>
      <c r="KC35" s="79">
        <v>0</v>
      </c>
      <c r="KD35" s="79">
        <v>0</v>
      </c>
      <c r="KE35" s="79">
        <v>0</v>
      </c>
      <c r="KF35" s="79">
        <v>0</v>
      </c>
      <c r="KG35" s="79">
        <v>0</v>
      </c>
      <c r="KH35" s="79">
        <v>0</v>
      </c>
      <c r="KI35" s="79">
        <v>0</v>
      </c>
      <c r="KJ35" s="79" t="s">
        <v>3440</v>
      </c>
      <c r="KK35" s="79" t="s">
        <v>1304</v>
      </c>
      <c r="KL35" s="79" t="s">
        <v>1304</v>
      </c>
      <c r="KM35" s="79" t="s">
        <v>1304</v>
      </c>
      <c r="KN35" s="79">
        <v>0</v>
      </c>
      <c r="KO35" s="79" t="s">
        <v>1304</v>
      </c>
      <c r="KP35" s="79" t="s">
        <v>1304</v>
      </c>
      <c r="KQ35" s="79" t="s">
        <v>1304</v>
      </c>
      <c r="KR35" s="79" t="s">
        <v>1304</v>
      </c>
      <c r="KS35" s="79" t="s">
        <v>1304</v>
      </c>
      <c r="KT35" s="79" t="s">
        <v>1304</v>
      </c>
      <c r="KU35" s="79" t="s">
        <v>1304</v>
      </c>
      <c r="KV35" s="79" t="s">
        <v>3440</v>
      </c>
      <c r="KW35" s="79" t="s">
        <v>3440</v>
      </c>
      <c r="KX35" s="79" t="s">
        <v>3440</v>
      </c>
      <c r="KY35" s="79" t="s">
        <v>3440</v>
      </c>
      <c r="KZ35" s="79">
        <v>0</v>
      </c>
      <c r="LA35" s="79" t="s">
        <v>1304</v>
      </c>
      <c r="LB35" s="79" t="s">
        <v>1304</v>
      </c>
      <c r="LC35" s="79" t="s">
        <v>1304</v>
      </c>
      <c r="LD35" s="79" t="s">
        <v>1304</v>
      </c>
      <c r="LE35" s="79" t="s">
        <v>1304</v>
      </c>
      <c r="LF35" s="79" t="s">
        <v>1304</v>
      </c>
      <c r="LG35" s="79" t="s">
        <v>1304</v>
      </c>
      <c r="LH35" s="93">
        <v>0</v>
      </c>
      <c r="LI35" s="93" t="s">
        <v>3746</v>
      </c>
      <c r="LJ35" s="93" t="s">
        <v>435</v>
      </c>
      <c r="LK35" s="93" t="s">
        <v>3473</v>
      </c>
      <c r="LL35" s="93" t="s">
        <v>1304</v>
      </c>
      <c r="LM35" s="93" t="s">
        <v>1304</v>
      </c>
      <c r="LN35" s="93" t="s">
        <v>1304</v>
      </c>
      <c r="LO35" s="93">
        <v>0</v>
      </c>
      <c r="LP35" s="93">
        <v>0</v>
      </c>
      <c r="LQ35" s="93">
        <v>7927525000</v>
      </c>
      <c r="LR35" s="93">
        <v>0</v>
      </c>
      <c r="LS35" s="93">
        <v>0</v>
      </c>
      <c r="LT35" s="93">
        <v>0</v>
      </c>
      <c r="LU35" s="93">
        <v>0</v>
      </c>
      <c r="LV35" s="79" t="s">
        <v>3440</v>
      </c>
      <c r="LW35" s="79" t="s">
        <v>3440</v>
      </c>
      <c r="LX35" s="79" t="s">
        <v>3440</v>
      </c>
      <c r="LY35" s="79" t="s">
        <v>3440</v>
      </c>
      <c r="LZ35" s="79">
        <v>0</v>
      </c>
      <c r="MA35" s="79" t="s">
        <v>1304</v>
      </c>
      <c r="MB35" s="79" t="s">
        <v>1304</v>
      </c>
      <c r="MC35" s="79" t="s">
        <v>1304</v>
      </c>
      <c r="MD35" s="79" t="s">
        <v>1304</v>
      </c>
      <c r="ME35" s="79" t="s">
        <v>1304</v>
      </c>
      <c r="MF35" s="79" t="s">
        <v>1304</v>
      </c>
      <c r="MG35" s="79" t="s">
        <v>1304</v>
      </c>
      <c r="MH35" s="79">
        <v>0</v>
      </c>
      <c r="MI35" s="79">
        <v>0</v>
      </c>
      <c r="MJ35">
        <v>0</v>
      </c>
      <c r="MK35" s="79">
        <v>0</v>
      </c>
      <c r="ML35" s="79">
        <v>0</v>
      </c>
      <c r="MM35" s="79">
        <v>0</v>
      </c>
      <c r="MN35" s="79">
        <v>0</v>
      </c>
      <c r="MO35" s="79">
        <v>0</v>
      </c>
      <c r="MP35" s="79">
        <v>0</v>
      </c>
      <c r="MQ35" s="79">
        <v>0</v>
      </c>
      <c r="MR35" s="79">
        <v>0</v>
      </c>
      <c r="MS35" s="79">
        <v>0</v>
      </c>
      <c r="MT35" s="79">
        <v>0</v>
      </c>
      <c r="MU35" s="79">
        <v>0</v>
      </c>
      <c r="MV35" s="79">
        <v>0</v>
      </c>
      <c r="MW35" s="79">
        <v>0</v>
      </c>
      <c r="MX35" s="79">
        <v>0</v>
      </c>
      <c r="MY35" s="79">
        <v>0</v>
      </c>
      <c r="MZ35" s="79">
        <v>0</v>
      </c>
      <c r="NA35" s="79">
        <v>0</v>
      </c>
      <c r="NB35" s="79">
        <v>0</v>
      </c>
      <c r="NC35" s="79">
        <v>0</v>
      </c>
      <c r="ND35" s="79">
        <v>0</v>
      </c>
      <c r="NE35" s="79">
        <v>0</v>
      </c>
      <c r="NF35" s="79">
        <v>0</v>
      </c>
      <c r="NG35" s="79">
        <v>0</v>
      </c>
      <c r="NH35" s="79">
        <v>0</v>
      </c>
      <c r="NI35" s="79" t="s">
        <v>3440</v>
      </c>
      <c r="NJ35" s="79" t="s">
        <v>3440</v>
      </c>
      <c r="NK35" s="79" t="s">
        <v>3440</v>
      </c>
      <c r="NL35" s="79" t="s">
        <v>3440</v>
      </c>
      <c r="NM35" s="79">
        <v>0</v>
      </c>
      <c r="NN35" s="79" t="s">
        <v>1304</v>
      </c>
      <c r="NO35" s="79" t="s">
        <v>1304</v>
      </c>
      <c r="NP35" s="79" t="s">
        <v>1304</v>
      </c>
      <c r="NQ35" s="79" t="s">
        <v>1304</v>
      </c>
      <c r="NR35" s="79" t="s">
        <v>1304</v>
      </c>
      <c r="NS35" s="79" t="s">
        <v>1304</v>
      </c>
      <c r="NT35" s="79" t="s">
        <v>1304</v>
      </c>
      <c r="NU35" s="79">
        <v>0</v>
      </c>
      <c r="NV35" s="79">
        <v>0</v>
      </c>
      <c r="NW35" s="79">
        <v>0</v>
      </c>
      <c r="NX35" s="79">
        <v>0</v>
      </c>
      <c r="NY35" s="79">
        <v>0</v>
      </c>
      <c r="NZ35" s="79">
        <v>0</v>
      </c>
      <c r="OA35" s="79">
        <v>0</v>
      </c>
      <c r="OB35" s="79">
        <v>0</v>
      </c>
      <c r="OC35" s="79">
        <v>0</v>
      </c>
      <c r="OD35" s="79">
        <v>0</v>
      </c>
      <c r="OE35" s="79">
        <v>0</v>
      </c>
      <c r="OF35" s="79">
        <v>0</v>
      </c>
      <c r="OG35" s="79">
        <v>0</v>
      </c>
      <c r="OH35" s="79">
        <v>0</v>
      </c>
      <c r="OI35" s="79">
        <v>0</v>
      </c>
      <c r="OJ35" s="79">
        <v>0</v>
      </c>
      <c r="OK35" s="79">
        <v>0</v>
      </c>
      <c r="OL35" s="79">
        <v>0</v>
      </c>
      <c r="OM35" s="79">
        <v>0</v>
      </c>
      <c r="ON35" s="79">
        <v>0</v>
      </c>
      <c r="OO35" s="79">
        <v>0</v>
      </c>
      <c r="OP35" s="79">
        <v>0</v>
      </c>
      <c r="OQ35" s="79">
        <v>0</v>
      </c>
      <c r="OR35" s="79">
        <v>0</v>
      </c>
      <c r="OS35" s="79"/>
      <c r="OT35" s="91"/>
      <c r="OU35" s="79" t="s">
        <v>3843</v>
      </c>
      <c r="OV35" s="79">
        <v>5</v>
      </c>
      <c r="OW35" s="79">
        <v>0</v>
      </c>
      <c r="OX35" s="79">
        <v>0</v>
      </c>
      <c r="OY35" s="79">
        <v>0</v>
      </c>
      <c r="OZ35" s="79">
        <v>0</v>
      </c>
      <c r="PA35" s="79">
        <v>0</v>
      </c>
      <c r="PB35" s="79">
        <v>0</v>
      </c>
      <c r="PC35" s="79">
        <v>0</v>
      </c>
      <c r="PD35" s="79">
        <v>0</v>
      </c>
      <c r="PE35" s="79">
        <v>0</v>
      </c>
      <c r="PF35" s="79">
        <v>0</v>
      </c>
      <c r="PG35" s="79">
        <v>0</v>
      </c>
      <c r="PH35" s="79">
        <v>0</v>
      </c>
      <c r="PI35" s="79">
        <v>0</v>
      </c>
      <c r="PJ35" s="79">
        <v>0</v>
      </c>
      <c r="PK35" s="79">
        <v>0</v>
      </c>
      <c r="PL35" s="79">
        <v>0</v>
      </c>
      <c r="PM35" s="79">
        <v>0</v>
      </c>
      <c r="PN35" s="79">
        <v>0</v>
      </c>
      <c r="PO35" s="79">
        <v>0</v>
      </c>
      <c r="PP35" s="79">
        <v>0</v>
      </c>
      <c r="PQ35" s="79">
        <v>0</v>
      </c>
      <c r="PR35" s="79">
        <v>0</v>
      </c>
      <c r="PS35" s="79">
        <v>0</v>
      </c>
      <c r="PT35" s="79">
        <v>0</v>
      </c>
      <c r="PU35" s="79">
        <v>0</v>
      </c>
      <c r="PV35" s="79">
        <v>0</v>
      </c>
      <c r="PW35" s="93">
        <v>0</v>
      </c>
      <c r="PX35" s="93">
        <v>0</v>
      </c>
      <c r="PY35" s="79" t="s">
        <v>3524</v>
      </c>
    </row>
    <row r="36" spans="1:441" ht="15.75" customHeight="1" x14ac:dyDescent="0.3">
      <c r="A36" s="79" t="s">
        <v>3854</v>
      </c>
      <c r="B36" s="79">
        <v>7868</v>
      </c>
      <c r="C36" s="79" t="s">
        <v>3855</v>
      </c>
      <c r="D36" s="89">
        <v>2020110010191</v>
      </c>
      <c r="E36" s="79" t="s">
        <v>3412</v>
      </c>
      <c r="F36" s="79" t="s">
        <v>3413</v>
      </c>
      <c r="G36" s="79" t="s">
        <v>3414</v>
      </c>
      <c r="H36" s="79" t="s">
        <v>3527</v>
      </c>
      <c r="I36" s="79" t="s">
        <v>3683</v>
      </c>
      <c r="J36" s="79" t="s">
        <v>3529</v>
      </c>
      <c r="K36" s="79" t="s">
        <v>84</v>
      </c>
      <c r="L36" s="79" t="s">
        <v>3530</v>
      </c>
      <c r="M36" s="79" t="s">
        <v>2635</v>
      </c>
      <c r="N36" s="79" t="s">
        <v>98</v>
      </c>
      <c r="O36" s="79" t="s">
        <v>3594</v>
      </c>
      <c r="P36" s="79" t="s">
        <v>3532</v>
      </c>
      <c r="Q36" s="79" t="s">
        <v>3533</v>
      </c>
      <c r="R36" s="79" t="s">
        <v>3534</v>
      </c>
      <c r="S36" s="79" t="s">
        <v>3856</v>
      </c>
      <c r="T36" s="79" t="s">
        <v>3857</v>
      </c>
      <c r="U36" s="79"/>
      <c r="V36" s="79"/>
      <c r="W36" s="79"/>
      <c r="X36" s="79"/>
      <c r="Y36" s="79"/>
      <c r="Z36" s="79"/>
      <c r="AA36" s="79"/>
      <c r="AB36" s="79"/>
      <c r="AC36" s="79"/>
      <c r="AD36" s="79" t="s">
        <v>3858</v>
      </c>
      <c r="AE36" s="79" t="s">
        <v>3859</v>
      </c>
      <c r="AF36" s="79"/>
      <c r="AG36" s="79" t="s">
        <v>1304</v>
      </c>
      <c r="AH36" s="79" t="s">
        <v>1304</v>
      </c>
      <c r="AI36" s="79" t="s">
        <v>3860</v>
      </c>
      <c r="AJ36" s="79" t="s">
        <v>3825</v>
      </c>
      <c r="AK36" s="90">
        <v>44055</v>
      </c>
      <c r="AL36" s="79">
        <v>1</v>
      </c>
      <c r="AM36">
        <v>2024</v>
      </c>
      <c r="AN36" s="79" t="s">
        <v>3861</v>
      </c>
      <c r="AO36" s="79" t="s">
        <v>3814</v>
      </c>
      <c r="AP36" s="79">
        <v>2020</v>
      </c>
      <c r="AQ36" s="79">
        <v>2024</v>
      </c>
      <c r="AR36" s="79" t="s">
        <v>61</v>
      </c>
      <c r="AS36" s="79" t="s">
        <v>3601</v>
      </c>
      <c r="AT36" s="79" t="s">
        <v>49</v>
      </c>
      <c r="AU36" s="79" t="s">
        <v>912</v>
      </c>
      <c r="AV36" s="79" t="s">
        <v>3431</v>
      </c>
      <c r="AW36" s="79" t="s">
        <v>3431</v>
      </c>
      <c r="AX36" s="79" t="s">
        <v>3431</v>
      </c>
      <c r="AY36" s="79">
        <v>0</v>
      </c>
      <c r="AZ36" s="79">
        <v>1</v>
      </c>
      <c r="BA36" s="79">
        <v>0</v>
      </c>
      <c r="BB36" s="79" t="s">
        <v>3862</v>
      </c>
      <c r="BC36" s="79" t="s">
        <v>3863</v>
      </c>
      <c r="BD36" s="79" t="s">
        <v>3864</v>
      </c>
      <c r="BE36" s="79" t="s">
        <v>435</v>
      </c>
      <c r="BF36" s="79" t="s">
        <v>3547</v>
      </c>
      <c r="BG36" s="79">
        <v>3</v>
      </c>
      <c r="BH36" s="90">
        <v>45212</v>
      </c>
      <c r="BI36" s="79" t="s">
        <v>3548</v>
      </c>
      <c r="BJ36" s="79" t="s">
        <v>3048</v>
      </c>
      <c r="BK36" s="79">
        <v>56</v>
      </c>
      <c r="BL36" s="79">
        <v>56</v>
      </c>
      <c r="BM36" s="79">
        <v>56</v>
      </c>
      <c r="BN36" s="79">
        <v>56</v>
      </c>
      <c r="BO36" s="79">
        <v>56</v>
      </c>
      <c r="BP36" s="79">
        <v>56</v>
      </c>
      <c r="BQ36" s="79"/>
      <c r="BR36" s="79"/>
      <c r="BS36" s="79"/>
      <c r="BT36" s="79"/>
      <c r="BU36" s="79"/>
      <c r="BV36" s="79"/>
      <c r="BW36" s="79">
        <v>56</v>
      </c>
      <c r="BX36" s="79">
        <v>56</v>
      </c>
      <c r="BY36" s="79">
        <v>56</v>
      </c>
      <c r="BZ36" s="79">
        <v>56</v>
      </c>
      <c r="CA36" s="79">
        <v>56</v>
      </c>
      <c r="CB36" s="79">
        <v>56</v>
      </c>
      <c r="CC36" s="79">
        <v>56</v>
      </c>
      <c r="CD36" s="79">
        <v>56</v>
      </c>
      <c r="CE36">
        <v>56</v>
      </c>
      <c r="CF36" s="79">
        <v>0</v>
      </c>
      <c r="CG36" s="79" t="s">
        <v>435</v>
      </c>
      <c r="CH36" s="79" t="s">
        <v>435</v>
      </c>
      <c r="CI36" s="79" t="s">
        <v>435</v>
      </c>
      <c r="CJ36" s="79" t="s">
        <v>435</v>
      </c>
      <c r="CK36" s="79" t="s">
        <v>435</v>
      </c>
      <c r="CL36" s="79" t="s">
        <v>435</v>
      </c>
      <c r="CM36" s="79" t="s">
        <v>435</v>
      </c>
      <c r="CN36" s="79">
        <v>56</v>
      </c>
      <c r="CO36" s="79">
        <v>56</v>
      </c>
      <c r="CP36" s="79">
        <v>56</v>
      </c>
      <c r="CQ36" s="79">
        <v>56</v>
      </c>
      <c r="CR36" t="s">
        <v>43</v>
      </c>
      <c r="CS36" s="79" t="s">
        <v>48</v>
      </c>
      <c r="CT36" s="79">
        <v>0</v>
      </c>
      <c r="CU36" s="79">
        <v>0</v>
      </c>
      <c r="CV36" s="79">
        <v>0</v>
      </c>
      <c r="CW36" s="79">
        <v>0</v>
      </c>
      <c r="CX36" s="79">
        <v>28</v>
      </c>
      <c r="CY36" s="79">
        <v>0</v>
      </c>
      <c r="CZ36" s="79">
        <v>0</v>
      </c>
      <c r="DA36" s="79">
        <v>0</v>
      </c>
      <c r="DB36" s="79">
        <v>0</v>
      </c>
      <c r="DC36" s="79">
        <v>0</v>
      </c>
      <c r="DD36" s="79">
        <v>0</v>
      </c>
      <c r="DE36" s="79">
        <v>0</v>
      </c>
      <c r="DF36">
        <v>56</v>
      </c>
      <c r="DG36">
        <v>28</v>
      </c>
      <c r="DH36">
        <v>28</v>
      </c>
      <c r="DI36">
        <v>28</v>
      </c>
      <c r="DJ36" s="79">
        <v>0</v>
      </c>
      <c r="DK36" s="79">
        <v>0</v>
      </c>
      <c r="DL36" s="79">
        <v>0</v>
      </c>
      <c r="DM36" s="79">
        <v>0</v>
      </c>
      <c r="DN36" s="79">
        <v>0</v>
      </c>
      <c r="DO36" s="79">
        <v>0</v>
      </c>
      <c r="DP36" s="79">
        <v>0</v>
      </c>
      <c r="DQ36" s="79">
        <v>0</v>
      </c>
      <c r="DR36" s="79">
        <v>0</v>
      </c>
      <c r="DS36" s="79">
        <v>0</v>
      </c>
      <c r="DT36" s="79">
        <v>0</v>
      </c>
      <c r="DU36" s="79">
        <v>0</v>
      </c>
      <c r="DV36" s="79">
        <v>56</v>
      </c>
      <c r="DW36" s="79">
        <v>0</v>
      </c>
      <c r="DX36" s="79">
        <v>0</v>
      </c>
      <c r="DY36" s="79">
        <v>0</v>
      </c>
      <c r="DZ36" s="79">
        <v>0</v>
      </c>
      <c r="EA36" s="79">
        <v>0</v>
      </c>
      <c r="EB36" s="79">
        <v>0</v>
      </c>
      <c r="EC36" s="79">
        <v>0</v>
      </c>
      <c r="ED36" s="79">
        <v>0</v>
      </c>
      <c r="EE36" s="79">
        <v>0</v>
      </c>
      <c r="EF36" s="79">
        <v>0</v>
      </c>
      <c r="EG36" s="79">
        <v>0</v>
      </c>
      <c r="EH36" s="79">
        <v>0</v>
      </c>
      <c r="EI36" s="79">
        <v>0</v>
      </c>
      <c r="EJ36" s="79">
        <v>0</v>
      </c>
      <c r="EK36" s="79">
        <v>0</v>
      </c>
      <c r="EL36" s="79">
        <v>0</v>
      </c>
      <c r="EM36" s="79" t="s">
        <v>3830</v>
      </c>
      <c r="EN36" s="79">
        <v>0</v>
      </c>
      <c r="EO36" s="79" t="s">
        <v>3831</v>
      </c>
      <c r="EP36" s="79">
        <v>0</v>
      </c>
      <c r="EQ36" s="79">
        <v>0</v>
      </c>
      <c r="ER36" s="79">
        <v>0</v>
      </c>
      <c r="ES36" s="79">
        <v>0</v>
      </c>
      <c r="ET36" s="79">
        <v>0</v>
      </c>
      <c r="EU36" s="79">
        <v>0</v>
      </c>
      <c r="EV36" s="79">
        <v>0</v>
      </c>
      <c r="EW36" s="79">
        <v>0</v>
      </c>
      <c r="EX36" s="79">
        <v>0</v>
      </c>
      <c r="EY36" s="79">
        <v>0</v>
      </c>
      <c r="EZ36" s="79">
        <v>0</v>
      </c>
      <c r="FA36" s="79">
        <v>0</v>
      </c>
      <c r="FB36" s="79">
        <v>0</v>
      </c>
      <c r="FC36" s="79">
        <v>0</v>
      </c>
      <c r="FD36" s="79">
        <v>0</v>
      </c>
      <c r="FE36" s="79">
        <v>0</v>
      </c>
      <c r="FF36" s="79">
        <v>0</v>
      </c>
      <c r="FG36" s="79">
        <v>0</v>
      </c>
      <c r="FH36" s="79">
        <v>0</v>
      </c>
      <c r="FI36" s="79">
        <v>0</v>
      </c>
      <c r="FJ36" s="79">
        <v>0</v>
      </c>
      <c r="FK36" s="79">
        <v>0</v>
      </c>
      <c r="FL36" s="79">
        <v>0</v>
      </c>
      <c r="FM36" s="79">
        <v>0</v>
      </c>
      <c r="FN36" s="79">
        <v>0</v>
      </c>
      <c r="FO36" s="79">
        <v>0</v>
      </c>
      <c r="FP36" s="79">
        <v>0</v>
      </c>
      <c r="FQ36" s="79">
        <v>0</v>
      </c>
      <c r="FR36" s="79">
        <v>0</v>
      </c>
      <c r="FS36" s="79">
        <v>0</v>
      </c>
      <c r="FT36" s="79">
        <v>0</v>
      </c>
      <c r="FU36" s="79">
        <v>0</v>
      </c>
      <c r="FV36" s="79">
        <v>0</v>
      </c>
      <c r="FW36" s="79">
        <v>0</v>
      </c>
      <c r="FX36" s="79">
        <v>0</v>
      </c>
      <c r="FY36" s="79">
        <v>0</v>
      </c>
      <c r="FZ36" s="79">
        <v>0</v>
      </c>
      <c r="GA36" s="79">
        <v>0</v>
      </c>
      <c r="GB36" s="79">
        <v>0</v>
      </c>
      <c r="GC36" s="79">
        <v>0</v>
      </c>
      <c r="GD36" s="79">
        <v>0</v>
      </c>
      <c r="GE36" s="79">
        <v>0</v>
      </c>
      <c r="GF36" s="79">
        <v>0</v>
      </c>
      <c r="GG36" s="79">
        <v>0</v>
      </c>
      <c r="GH36" s="79">
        <v>0</v>
      </c>
      <c r="GI36" s="79">
        <v>0</v>
      </c>
      <c r="GJ36" s="79">
        <v>0</v>
      </c>
      <c r="GK36" s="79">
        <v>0</v>
      </c>
      <c r="GL36" s="79">
        <v>0</v>
      </c>
      <c r="GM36" s="79">
        <v>0</v>
      </c>
      <c r="GN36" s="79">
        <v>0</v>
      </c>
      <c r="GO36" s="79">
        <v>0</v>
      </c>
      <c r="GP36" s="79">
        <v>0</v>
      </c>
      <c r="GQ36" s="79">
        <v>0</v>
      </c>
      <c r="GR36" s="79">
        <v>0</v>
      </c>
      <c r="GS36" s="79">
        <v>0</v>
      </c>
      <c r="GT36" s="79">
        <v>0</v>
      </c>
      <c r="GU36" s="79">
        <v>0</v>
      </c>
      <c r="GV36" s="79">
        <v>0</v>
      </c>
      <c r="GW36" s="79">
        <v>0</v>
      </c>
      <c r="GX36" s="79">
        <v>0</v>
      </c>
      <c r="GY36" s="79">
        <v>0</v>
      </c>
      <c r="GZ36" s="79">
        <v>0</v>
      </c>
      <c r="HA36" s="79">
        <v>0</v>
      </c>
      <c r="HB36" s="79">
        <v>0</v>
      </c>
      <c r="HC36" s="79">
        <v>0</v>
      </c>
      <c r="HD36" s="79">
        <v>0</v>
      </c>
      <c r="HE36" s="79">
        <v>0</v>
      </c>
      <c r="HF36" s="79">
        <v>0</v>
      </c>
      <c r="HG36" s="79">
        <v>0</v>
      </c>
      <c r="HH36" s="79">
        <v>0</v>
      </c>
      <c r="HI36" s="79">
        <v>0</v>
      </c>
      <c r="HJ36" s="79">
        <v>0</v>
      </c>
      <c r="HK36" s="79">
        <v>0</v>
      </c>
      <c r="HL36" s="79">
        <v>0</v>
      </c>
      <c r="HM36" s="79">
        <v>0</v>
      </c>
      <c r="HN36" s="79">
        <v>0</v>
      </c>
      <c r="HO36" s="79">
        <v>0</v>
      </c>
      <c r="HP36" s="79">
        <v>0</v>
      </c>
      <c r="HQ36" s="79">
        <v>0</v>
      </c>
      <c r="HR36" s="79">
        <v>0</v>
      </c>
      <c r="HS36" s="79">
        <v>0</v>
      </c>
      <c r="HT36" s="79">
        <v>0</v>
      </c>
      <c r="HU36" s="79">
        <v>0</v>
      </c>
      <c r="HV36" s="79">
        <v>0</v>
      </c>
      <c r="HW36" s="79">
        <v>0</v>
      </c>
      <c r="HX36" s="79">
        <v>0</v>
      </c>
      <c r="HY36" s="79">
        <v>0</v>
      </c>
      <c r="HZ36" s="79">
        <v>0</v>
      </c>
      <c r="IA36" s="79">
        <v>0</v>
      </c>
      <c r="IB36" s="79">
        <v>0</v>
      </c>
      <c r="IC36" s="79">
        <v>0</v>
      </c>
      <c r="ID36" s="79">
        <v>0</v>
      </c>
      <c r="IE36" s="79">
        <v>0</v>
      </c>
      <c r="IF36" s="79">
        <v>0</v>
      </c>
      <c r="IG36" s="79">
        <v>0</v>
      </c>
      <c r="IH36" s="79">
        <v>0</v>
      </c>
      <c r="II36" s="79" t="s">
        <v>1304</v>
      </c>
      <c r="IJ36" s="79" t="s">
        <v>1304</v>
      </c>
      <c r="IK36" s="79" t="s">
        <v>1304</v>
      </c>
      <c r="IL36" s="79" t="s">
        <v>1304</v>
      </c>
      <c r="IM36" s="79" t="s">
        <v>1304</v>
      </c>
      <c r="IN36" s="79" t="s">
        <v>1304</v>
      </c>
      <c r="IO36" s="79" t="s">
        <v>1304</v>
      </c>
      <c r="IP36" s="79" t="s">
        <v>1304</v>
      </c>
      <c r="IQ36" s="79" t="s">
        <v>1304</v>
      </c>
      <c r="IR36" s="79" t="s">
        <v>1304</v>
      </c>
      <c r="IS36" s="79" t="s">
        <v>1304</v>
      </c>
      <c r="IT36" s="79" t="s">
        <v>1304</v>
      </c>
      <c r="IU36" s="79" t="s">
        <v>1304</v>
      </c>
      <c r="IV36" s="79" t="s">
        <v>1304</v>
      </c>
      <c r="IW36" s="79" t="s">
        <v>1304</v>
      </c>
      <c r="IX36" s="79">
        <v>0</v>
      </c>
      <c r="IY36" s="79">
        <v>0</v>
      </c>
      <c r="IZ36" s="79">
        <v>0</v>
      </c>
      <c r="JA36" s="79">
        <v>0</v>
      </c>
      <c r="JB36" s="79">
        <v>0</v>
      </c>
      <c r="JC36" s="79">
        <v>0</v>
      </c>
      <c r="JD36" s="79">
        <v>0</v>
      </c>
      <c r="JE36" s="79">
        <v>0</v>
      </c>
      <c r="JF36" s="79">
        <v>0</v>
      </c>
      <c r="JG36" s="79">
        <v>0</v>
      </c>
      <c r="JH36" s="79">
        <v>0</v>
      </c>
      <c r="JI36" s="79">
        <v>0</v>
      </c>
      <c r="JJ36" s="93">
        <v>0</v>
      </c>
      <c r="JK36" s="93">
        <v>0</v>
      </c>
      <c r="JL36" s="93">
        <v>0</v>
      </c>
      <c r="JM36" s="93">
        <v>0</v>
      </c>
      <c r="JN36" s="93">
        <v>0</v>
      </c>
      <c r="JO36" s="93">
        <v>0</v>
      </c>
      <c r="JP36" s="93">
        <v>0</v>
      </c>
      <c r="JQ36" s="93">
        <v>0</v>
      </c>
      <c r="JR36" s="93">
        <v>0</v>
      </c>
      <c r="JS36" s="93">
        <v>0</v>
      </c>
      <c r="JT36" s="93">
        <v>0</v>
      </c>
      <c r="JU36" s="93">
        <v>0</v>
      </c>
      <c r="JV36" s="93">
        <v>0</v>
      </c>
      <c r="JW36" s="79">
        <v>0</v>
      </c>
      <c r="JX36" s="79">
        <v>0</v>
      </c>
      <c r="JY36" s="79">
        <v>0</v>
      </c>
      <c r="JZ36" s="79">
        <v>0</v>
      </c>
      <c r="KA36" s="79">
        <v>0</v>
      </c>
      <c r="KB36" s="79">
        <v>0</v>
      </c>
      <c r="KC36" s="79">
        <v>0</v>
      </c>
      <c r="KD36" s="79">
        <v>0</v>
      </c>
      <c r="KE36" s="79">
        <v>0</v>
      </c>
      <c r="KF36" s="79">
        <v>0</v>
      </c>
      <c r="KG36" s="79">
        <v>0</v>
      </c>
      <c r="KH36" s="79">
        <v>0</v>
      </c>
      <c r="KI36" s="79">
        <v>0</v>
      </c>
      <c r="KJ36" s="79" t="s">
        <v>3440</v>
      </c>
      <c r="KK36" s="79" t="s">
        <v>1304</v>
      </c>
      <c r="KL36" s="79" t="s">
        <v>1304</v>
      </c>
      <c r="KM36" s="79" t="s">
        <v>1304</v>
      </c>
      <c r="KN36" s="79">
        <v>0</v>
      </c>
      <c r="KO36" s="79" t="s">
        <v>1304</v>
      </c>
      <c r="KP36" s="79" t="s">
        <v>1304</v>
      </c>
      <c r="KQ36" s="79" t="s">
        <v>1304</v>
      </c>
      <c r="KR36" s="79" t="s">
        <v>1304</v>
      </c>
      <c r="KS36" s="79" t="s">
        <v>1304</v>
      </c>
      <c r="KT36" s="79" t="s">
        <v>1304</v>
      </c>
      <c r="KU36" s="79" t="s">
        <v>1304</v>
      </c>
      <c r="KV36" s="79" t="s">
        <v>3440</v>
      </c>
      <c r="KW36" s="79" t="s">
        <v>3440</v>
      </c>
      <c r="KX36" s="79" t="s">
        <v>3440</v>
      </c>
      <c r="KY36" s="79" t="s">
        <v>3440</v>
      </c>
      <c r="KZ36" s="79">
        <v>0</v>
      </c>
      <c r="LA36" s="79" t="s">
        <v>1304</v>
      </c>
      <c r="LB36" s="79" t="s">
        <v>1304</v>
      </c>
      <c r="LC36" s="79" t="s">
        <v>1304</v>
      </c>
      <c r="LD36" s="79" t="s">
        <v>1304</v>
      </c>
      <c r="LE36" s="79" t="s">
        <v>1304</v>
      </c>
      <c r="LF36" s="79" t="s">
        <v>1304</v>
      </c>
      <c r="LG36" s="79" t="s">
        <v>1304</v>
      </c>
      <c r="LH36" s="93">
        <v>0</v>
      </c>
      <c r="LI36" s="93" t="s">
        <v>3592</v>
      </c>
      <c r="LJ36" s="93" t="s">
        <v>3683</v>
      </c>
      <c r="LK36" s="93">
        <v>0</v>
      </c>
      <c r="LL36" s="93">
        <v>0</v>
      </c>
      <c r="LM36" s="93" t="s">
        <v>1304</v>
      </c>
      <c r="LN36" s="93" t="s">
        <v>1304</v>
      </c>
      <c r="LO36" s="93">
        <v>0</v>
      </c>
      <c r="LP36" s="93">
        <v>0</v>
      </c>
      <c r="LQ36" s="93">
        <v>7927525000</v>
      </c>
      <c r="LR36" s="93">
        <v>0</v>
      </c>
      <c r="LS36" s="93">
        <v>0</v>
      </c>
      <c r="LT36" s="93">
        <v>0</v>
      </c>
      <c r="LU36" s="93">
        <v>0</v>
      </c>
      <c r="LV36" s="79" t="s">
        <v>3440</v>
      </c>
      <c r="LW36" s="79" t="s">
        <v>3440</v>
      </c>
      <c r="LX36" s="79" t="s">
        <v>3440</v>
      </c>
      <c r="LY36" s="79" t="s">
        <v>3440</v>
      </c>
      <c r="LZ36" s="79">
        <v>0</v>
      </c>
      <c r="MA36" s="79" t="s">
        <v>1304</v>
      </c>
      <c r="MB36" s="79" t="s">
        <v>1304</v>
      </c>
      <c r="MC36" s="79" t="s">
        <v>1304</v>
      </c>
      <c r="MD36" s="79" t="s">
        <v>1304</v>
      </c>
      <c r="ME36" s="79" t="s">
        <v>1304</v>
      </c>
      <c r="MF36" s="79" t="s">
        <v>1304</v>
      </c>
      <c r="MG36" s="79" t="s">
        <v>1304</v>
      </c>
      <c r="MH36" s="79">
        <v>0</v>
      </c>
      <c r="MI36" s="79">
        <v>0</v>
      </c>
      <c r="MJ36">
        <v>0</v>
      </c>
      <c r="MK36" s="79">
        <v>0</v>
      </c>
      <c r="ML36" s="79">
        <v>0</v>
      </c>
      <c r="MM36" s="79">
        <v>0</v>
      </c>
      <c r="MN36" s="79">
        <v>0</v>
      </c>
      <c r="MO36" s="79">
        <v>0</v>
      </c>
      <c r="MP36" s="79">
        <v>0</v>
      </c>
      <c r="MQ36" s="79">
        <v>0</v>
      </c>
      <c r="MR36" s="79">
        <v>0</v>
      </c>
      <c r="MS36" s="79">
        <v>0</v>
      </c>
      <c r="MT36" s="79">
        <v>0</v>
      </c>
      <c r="MU36" s="79">
        <v>0</v>
      </c>
      <c r="MV36" s="79">
        <v>0</v>
      </c>
      <c r="MW36" s="79">
        <v>0</v>
      </c>
      <c r="MX36" s="79">
        <v>0</v>
      </c>
      <c r="MY36" s="79">
        <v>0</v>
      </c>
      <c r="MZ36" s="79">
        <v>0</v>
      </c>
      <c r="NA36" s="79">
        <v>0</v>
      </c>
      <c r="NB36" s="79">
        <v>0</v>
      </c>
      <c r="NC36" s="79">
        <v>0</v>
      </c>
      <c r="ND36" s="79">
        <v>0</v>
      </c>
      <c r="NE36" s="79">
        <v>0</v>
      </c>
      <c r="NF36" s="79">
        <v>0</v>
      </c>
      <c r="NG36" s="79">
        <v>0</v>
      </c>
      <c r="NH36" s="79">
        <v>0</v>
      </c>
      <c r="NI36" s="79" t="s">
        <v>3440</v>
      </c>
      <c r="NJ36" s="79" t="s">
        <v>3440</v>
      </c>
      <c r="NK36" s="79" t="s">
        <v>3440</v>
      </c>
      <c r="NL36" s="79" t="s">
        <v>3440</v>
      </c>
      <c r="NM36" s="79">
        <v>0</v>
      </c>
      <c r="NN36" s="79" t="s">
        <v>1304</v>
      </c>
      <c r="NO36" s="79" t="s">
        <v>1304</v>
      </c>
      <c r="NP36" s="79" t="s">
        <v>1304</v>
      </c>
      <c r="NQ36" s="79" t="s">
        <v>1304</v>
      </c>
      <c r="NR36" s="79" t="s">
        <v>1304</v>
      </c>
      <c r="NS36" s="79" t="s">
        <v>1304</v>
      </c>
      <c r="NT36" s="79" t="s">
        <v>1304</v>
      </c>
      <c r="NU36" s="79">
        <v>0</v>
      </c>
      <c r="NV36" s="79">
        <v>0</v>
      </c>
      <c r="NW36" s="79">
        <v>0</v>
      </c>
      <c r="NX36" s="79">
        <v>0</v>
      </c>
      <c r="NY36" s="79">
        <v>0</v>
      </c>
      <c r="NZ36" s="79">
        <v>0</v>
      </c>
      <c r="OA36" s="79">
        <v>0</v>
      </c>
      <c r="OB36" s="79">
        <v>0</v>
      </c>
      <c r="OC36" s="79">
        <v>0</v>
      </c>
      <c r="OD36" s="79">
        <v>0</v>
      </c>
      <c r="OE36" s="79">
        <v>0</v>
      </c>
      <c r="OF36" s="79">
        <v>0</v>
      </c>
      <c r="OG36" s="79">
        <v>0</v>
      </c>
      <c r="OH36" s="79">
        <v>0</v>
      </c>
      <c r="OI36" s="79">
        <v>0</v>
      </c>
      <c r="OJ36" s="79">
        <v>0</v>
      </c>
      <c r="OK36" s="79">
        <v>0</v>
      </c>
      <c r="OL36" s="79">
        <v>0</v>
      </c>
      <c r="OM36" s="79">
        <v>0</v>
      </c>
      <c r="ON36" s="79">
        <v>0</v>
      </c>
      <c r="OO36" s="79">
        <v>0</v>
      </c>
      <c r="OP36" s="79">
        <v>0</v>
      </c>
      <c r="OQ36" s="79">
        <v>0</v>
      </c>
      <c r="OR36" s="79">
        <v>0</v>
      </c>
      <c r="OS36" s="79"/>
      <c r="OT36" s="91"/>
      <c r="OU36" s="79" t="s">
        <v>3854</v>
      </c>
      <c r="OV36" s="79">
        <v>28</v>
      </c>
      <c r="OW36" s="79">
        <v>0</v>
      </c>
      <c r="OX36" s="79">
        <v>0</v>
      </c>
      <c r="OY36" s="79">
        <v>0</v>
      </c>
      <c r="OZ36" s="79">
        <v>0</v>
      </c>
      <c r="PA36" s="79">
        <v>0</v>
      </c>
      <c r="PB36" s="79">
        <v>0</v>
      </c>
      <c r="PC36" s="79">
        <v>0</v>
      </c>
      <c r="PD36" s="79">
        <v>0</v>
      </c>
      <c r="PE36" s="79">
        <v>0</v>
      </c>
      <c r="PF36" s="79">
        <v>0</v>
      </c>
      <c r="PG36" s="79">
        <v>0</v>
      </c>
      <c r="PH36" s="79">
        <v>0</v>
      </c>
      <c r="PI36" s="79">
        <v>0</v>
      </c>
      <c r="PJ36" s="79">
        <v>0</v>
      </c>
      <c r="PK36" s="79">
        <v>0</v>
      </c>
      <c r="PL36" s="79">
        <v>0</v>
      </c>
      <c r="PM36" s="79">
        <v>0</v>
      </c>
      <c r="PN36" s="79">
        <v>0</v>
      </c>
      <c r="PO36" s="79">
        <v>0</v>
      </c>
      <c r="PP36" s="79">
        <v>0</v>
      </c>
      <c r="PQ36" s="79">
        <v>0</v>
      </c>
      <c r="PR36" s="79">
        <v>0</v>
      </c>
      <c r="PS36" s="79">
        <v>0</v>
      </c>
      <c r="PT36" s="79">
        <v>0</v>
      </c>
      <c r="PU36" s="79">
        <v>0</v>
      </c>
      <c r="PV36" s="79">
        <v>0</v>
      </c>
      <c r="PW36" s="93">
        <v>0</v>
      </c>
      <c r="PX36" s="93">
        <v>0</v>
      </c>
      <c r="PY36" s="79" t="s">
        <v>3501</v>
      </c>
    </row>
    <row r="37" spans="1:441" ht="15.75" customHeight="1" x14ac:dyDescent="0.3">
      <c r="A37" t="s">
        <v>3865</v>
      </c>
      <c r="B37">
        <v>7869</v>
      </c>
      <c r="C37" t="s">
        <v>3866</v>
      </c>
      <c r="D37" s="82">
        <v>2020110010187</v>
      </c>
      <c r="E37" t="s">
        <v>3412</v>
      </c>
      <c r="F37" t="s">
        <v>3413</v>
      </c>
      <c r="G37" t="s">
        <v>3867</v>
      </c>
      <c r="H37" t="s">
        <v>3868</v>
      </c>
      <c r="I37" t="s">
        <v>3869</v>
      </c>
      <c r="J37" t="s">
        <v>3870</v>
      </c>
      <c r="K37" t="s">
        <v>3871</v>
      </c>
      <c r="L37" t="s">
        <v>3872</v>
      </c>
      <c r="M37" t="s">
        <v>3873</v>
      </c>
      <c r="N37" t="s">
        <v>3871</v>
      </c>
      <c r="O37" t="s">
        <v>3872</v>
      </c>
      <c r="P37" t="s">
        <v>3873</v>
      </c>
      <c r="Q37" t="s">
        <v>3874</v>
      </c>
      <c r="R37" t="s">
        <v>3875</v>
      </c>
      <c r="S37" t="s">
        <v>3876</v>
      </c>
      <c r="T37" t="s">
        <v>3877</v>
      </c>
      <c r="X37" t="s">
        <v>3878</v>
      </c>
      <c r="Y37" t="s">
        <v>3877</v>
      </c>
      <c r="AB37" t="s">
        <v>3879</v>
      </c>
      <c r="AC37" t="s">
        <v>3876</v>
      </c>
      <c r="AG37" t="s">
        <v>1740</v>
      </c>
      <c r="AH37" t="s">
        <v>3880</v>
      </c>
      <c r="AI37" t="s">
        <v>3881</v>
      </c>
      <c r="AJ37">
        <v>0</v>
      </c>
      <c r="AK37" s="83">
        <v>44055</v>
      </c>
      <c r="AL37">
        <v>1</v>
      </c>
      <c r="AM37">
        <v>2024</v>
      </c>
      <c r="AN37" t="s">
        <v>3882</v>
      </c>
      <c r="AO37" t="s">
        <v>3883</v>
      </c>
      <c r="AP37">
        <v>2020</v>
      </c>
      <c r="AQ37">
        <v>2024</v>
      </c>
      <c r="AR37" t="s">
        <v>48</v>
      </c>
      <c r="AS37" t="s">
        <v>541</v>
      </c>
      <c r="AT37" t="s">
        <v>42</v>
      </c>
      <c r="AU37" t="s">
        <v>912</v>
      </c>
      <c r="AV37" t="s">
        <v>3431</v>
      </c>
      <c r="AW37" t="s">
        <v>3431</v>
      </c>
      <c r="AX37" t="s">
        <v>3431</v>
      </c>
      <c r="AY37">
        <v>1</v>
      </c>
      <c r="BB37" t="s">
        <v>3884</v>
      </c>
      <c r="BC37" t="s">
        <v>3885</v>
      </c>
      <c r="BD37" t="s">
        <v>3886</v>
      </c>
      <c r="BE37" t="s">
        <v>3887</v>
      </c>
      <c r="BF37" t="s">
        <v>3457</v>
      </c>
      <c r="BG37">
        <v>2</v>
      </c>
      <c r="BH37" s="83">
        <v>45204</v>
      </c>
      <c r="BI37" t="s">
        <v>3888</v>
      </c>
      <c r="BJ37" t="s">
        <v>3047</v>
      </c>
      <c r="BK37">
        <v>100</v>
      </c>
      <c r="BL37">
        <v>10</v>
      </c>
      <c r="BM37">
        <v>20</v>
      </c>
      <c r="BN37">
        <v>20</v>
      </c>
      <c r="BO37">
        <v>25</v>
      </c>
      <c r="BP37">
        <v>25</v>
      </c>
      <c r="BQ37">
        <v>3211026770</v>
      </c>
      <c r="BR37">
        <v>277572250</v>
      </c>
      <c r="BS37">
        <v>789964256</v>
      </c>
      <c r="BT37">
        <v>813773779</v>
      </c>
      <c r="BU37">
        <v>681577485</v>
      </c>
      <c r="BV37">
        <v>648139000</v>
      </c>
      <c r="BW37">
        <v>10</v>
      </c>
      <c r="BX37">
        <v>20</v>
      </c>
      <c r="BY37">
        <v>20</v>
      </c>
      <c r="BZ37">
        <v>25</v>
      </c>
      <c r="CA37">
        <v>25</v>
      </c>
      <c r="CB37">
        <v>20</v>
      </c>
      <c r="CC37">
        <v>20</v>
      </c>
      <c r="CD37">
        <v>25</v>
      </c>
      <c r="CE37">
        <v>25</v>
      </c>
      <c r="CF37">
        <v>277248811</v>
      </c>
      <c r="CG37">
        <v>261516864</v>
      </c>
      <c r="CH37">
        <v>789964256</v>
      </c>
      <c r="CI37">
        <v>775605891</v>
      </c>
      <c r="CJ37">
        <v>813515287</v>
      </c>
      <c r="CK37">
        <v>789433558</v>
      </c>
      <c r="CL37">
        <v>681456549</v>
      </c>
      <c r="CM37">
        <v>515128732</v>
      </c>
      <c r="CN37">
        <v>10</v>
      </c>
      <c r="CO37">
        <v>20</v>
      </c>
      <c r="CP37">
        <v>20</v>
      </c>
      <c r="CQ37">
        <v>25</v>
      </c>
      <c r="CR37">
        <v>75</v>
      </c>
      <c r="CS37" t="s">
        <v>48</v>
      </c>
      <c r="CT37">
        <v>0</v>
      </c>
      <c r="CU37">
        <v>3.4166666666666665</v>
      </c>
      <c r="CV37">
        <v>6.166666666666667</v>
      </c>
      <c r="CW37">
        <v>3.5000000000000004</v>
      </c>
      <c r="CX37">
        <v>11.916666666666668</v>
      </c>
      <c r="CY37">
        <v>0</v>
      </c>
      <c r="CZ37">
        <v>0</v>
      </c>
      <c r="DA37">
        <v>0</v>
      </c>
      <c r="DB37">
        <v>0</v>
      </c>
      <c r="DC37">
        <v>0</v>
      </c>
      <c r="DD37">
        <v>0</v>
      </c>
      <c r="DE37">
        <v>0</v>
      </c>
      <c r="DF37">
        <v>25</v>
      </c>
      <c r="DG37">
        <v>25</v>
      </c>
      <c r="DH37">
        <v>25</v>
      </c>
      <c r="DI37">
        <v>25</v>
      </c>
      <c r="DJ37">
        <v>0</v>
      </c>
      <c r="DK37">
        <v>41</v>
      </c>
      <c r="DL37">
        <v>74</v>
      </c>
      <c r="DM37">
        <v>42</v>
      </c>
      <c r="DN37">
        <v>143</v>
      </c>
      <c r="DO37">
        <v>0</v>
      </c>
      <c r="DP37">
        <v>0</v>
      </c>
      <c r="DQ37">
        <v>0</v>
      </c>
      <c r="DR37">
        <v>0</v>
      </c>
      <c r="DS37">
        <v>0</v>
      </c>
      <c r="DT37">
        <v>0</v>
      </c>
      <c r="DU37">
        <v>0</v>
      </c>
      <c r="DV37">
        <v>300</v>
      </c>
      <c r="DW37">
        <v>0</v>
      </c>
      <c r="DX37">
        <v>0</v>
      </c>
      <c r="DY37">
        <v>0</v>
      </c>
      <c r="DZ37">
        <v>0</v>
      </c>
      <c r="EA37">
        <v>0</v>
      </c>
      <c r="EB37">
        <v>0</v>
      </c>
      <c r="EC37">
        <v>0</v>
      </c>
      <c r="ED37">
        <v>0</v>
      </c>
      <c r="EE37">
        <v>0</v>
      </c>
      <c r="EF37">
        <v>0</v>
      </c>
      <c r="EG37">
        <v>0</v>
      </c>
      <c r="EH37">
        <v>0</v>
      </c>
      <c r="EI37">
        <v>0</v>
      </c>
      <c r="EJ37">
        <v>0</v>
      </c>
      <c r="EK37">
        <v>0</v>
      </c>
      <c r="EL37" t="s">
        <v>3889</v>
      </c>
      <c r="EM37" t="s">
        <v>3890</v>
      </c>
      <c r="EN37" t="s">
        <v>3889</v>
      </c>
      <c r="EO37" t="s">
        <v>3891</v>
      </c>
      <c r="EP37">
        <v>0</v>
      </c>
      <c r="EQ37">
        <v>0</v>
      </c>
      <c r="ER37">
        <v>0</v>
      </c>
      <c r="ES37">
        <v>0</v>
      </c>
      <c r="ET37">
        <v>0</v>
      </c>
      <c r="EU37">
        <v>0</v>
      </c>
      <c r="EV37">
        <v>0</v>
      </c>
      <c r="EW37">
        <v>0</v>
      </c>
      <c r="EX37">
        <v>0</v>
      </c>
      <c r="EY37">
        <v>0</v>
      </c>
      <c r="EZ37">
        <v>0</v>
      </c>
      <c r="FA37">
        <v>0</v>
      </c>
      <c r="FB37">
        <v>0</v>
      </c>
      <c r="FC37">
        <v>0</v>
      </c>
      <c r="FD37">
        <v>0</v>
      </c>
      <c r="FE37">
        <v>0</v>
      </c>
      <c r="FF37">
        <v>0</v>
      </c>
      <c r="FG37">
        <v>0</v>
      </c>
      <c r="FH37">
        <v>0</v>
      </c>
      <c r="FI37">
        <v>648139000</v>
      </c>
      <c r="FJ37">
        <v>648139000</v>
      </c>
      <c r="FK37">
        <v>648139000</v>
      </c>
      <c r="FL37">
        <v>648139000</v>
      </c>
      <c r="FM37">
        <v>648139000</v>
      </c>
      <c r="FN37">
        <v>0</v>
      </c>
      <c r="FO37">
        <v>0</v>
      </c>
      <c r="FP37">
        <v>0</v>
      </c>
      <c r="FQ37">
        <v>0</v>
      </c>
      <c r="FR37">
        <v>0</v>
      </c>
      <c r="FS37">
        <v>0</v>
      </c>
      <c r="FT37">
        <v>0</v>
      </c>
      <c r="FU37">
        <v>648139000</v>
      </c>
      <c r="FV37">
        <v>648139000</v>
      </c>
      <c r="FW37">
        <v>648139000</v>
      </c>
      <c r="FX37">
        <v>648139000</v>
      </c>
      <c r="FY37">
        <v>648139000</v>
      </c>
      <c r="FZ37">
        <v>648139000</v>
      </c>
      <c r="GA37">
        <v>0</v>
      </c>
      <c r="GB37">
        <v>0</v>
      </c>
      <c r="GC37">
        <v>0</v>
      </c>
      <c r="GD37">
        <v>0</v>
      </c>
      <c r="GE37">
        <v>0</v>
      </c>
      <c r="GF37">
        <v>0</v>
      </c>
      <c r="GG37">
        <v>0</v>
      </c>
      <c r="GH37">
        <v>648139000</v>
      </c>
      <c r="GI37">
        <v>0</v>
      </c>
      <c r="GJ37">
        <v>0</v>
      </c>
      <c r="GK37">
        <v>0</v>
      </c>
      <c r="GL37">
        <v>0</v>
      </c>
      <c r="GM37">
        <v>0</v>
      </c>
      <c r="GN37">
        <v>0</v>
      </c>
      <c r="GO37">
        <v>0</v>
      </c>
      <c r="GP37">
        <v>0</v>
      </c>
      <c r="GQ37">
        <v>0</v>
      </c>
      <c r="GR37">
        <v>0</v>
      </c>
      <c r="GS37">
        <v>0</v>
      </c>
      <c r="GT37">
        <v>0</v>
      </c>
      <c r="GU37">
        <v>0</v>
      </c>
      <c r="GV37">
        <v>0</v>
      </c>
      <c r="GW37">
        <v>0</v>
      </c>
      <c r="GX37">
        <v>0</v>
      </c>
      <c r="GY37">
        <v>0</v>
      </c>
      <c r="GZ37">
        <v>0</v>
      </c>
      <c r="HA37">
        <v>0</v>
      </c>
      <c r="HB37">
        <v>0</v>
      </c>
      <c r="HC37">
        <v>0</v>
      </c>
      <c r="HD37">
        <v>0</v>
      </c>
      <c r="HE37">
        <v>0</v>
      </c>
      <c r="HF37">
        <v>0</v>
      </c>
      <c r="HG37">
        <v>0</v>
      </c>
      <c r="HH37">
        <v>0</v>
      </c>
      <c r="HI37">
        <v>0</v>
      </c>
      <c r="HJ37">
        <v>0</v>
      </c>
      <c r="HK37">
        <v>0</v>
      </c>
      <c r="HL37">
        <v>0</v>
      </c>
      <c r="HM37">
        <v>0</v>
      </c>
      <c r="HN37">
        <v>0</v>
      </c>
      <c r="HO37">
        <v>0</v>
      </c>
      <c r="HP37">
        <v>0</v>
      </c>
      <c r="HQ37">
        <v>0</v>
      </c>
      <c r="HR37">
        <v>0</v>
      </c>
      <c r="HS37">
        <v>0</v>
      </c>
      <c r="HT37">
        <v>0</v>
      </c>
      <c r="HU37">
        <v>0</v>
      </c>
      <c r="HV37">
        <v>0</v>
      </c>
      <c r="HW37">
        <v>0</v>
      </c>
      <c r="HX37">
        <v>0</v>
      </c>
      <c r="HY37">
        <v>0</v>
      </c>
      <c r="HZ37">
        <v>0</v>
      </c>
      <c r="IA37">
        <v>0</v>
      </c>
      <c r="IB37">
        <v>0</v>
      </c>
      <c r="IC37">
        <v>0</v>
      </c>
      <c r="ID37">
        <v>0</v>
      </c>
      <c r="IE37">
        <v>0</v>
      </c>
      <c r="IF37">
        <v>0</v>
      </c>
      <c r="IG37">
        <v>0</v>
      </c>
      <c r="IH37">
        <v>0</v>
      </c>
      <c r="II37" t="s">
        <v>1304</v>
      </c>
      <c r="IJ37" t="s">
        <v>1304</v>
      </c>
      <c r="IK37" t="s">
        <v>1304</v>
      </c>
      <c r="IL37" t="s">
        <v>1304</v>
      </c>
      <c r="IM37" t="s">
        <v>1304</v>
      </c>
      <c r="IN37" t="s">
        <v>1304</v>
      </c>
      <c r="IO37" t="s">
        <v>1304</v>
      </c>
      <c r="IP37" t="s">
        <v>1304</v>
      </c>
      <c r="IQ37" t="s">
        <v>1304</v>
      </c>
      <c r="IR37" t="s">
        <v>1304</v>
      </c>
      <c r="IS37" t="s">
        <v>1304</v>
      </c>
      <c r="IT37" t="s">
        <v>1304</v>
      </c>
      <c r="IU37" t="s">
        <v>1304</v>
      </c>
      <c r="IV37" t="s">
        <v>1304</v>
      </c>
      <c r="IW37" t="s">
        <v>1304</v>
      </c>
      <c r="IX37">
        <v>0</v>
      </c>
      <c r="IY37">
        <v>0</v>
      </c>
      <c r="IZ37">
        <v>0</v>
      </c>
      <c r="JA37">
        <v>0</v>
      </c>
      <c r="JB37">
        <v>0</v>
      </c>
      <c r="JC37">
        <v>0</v>
      </c>
      <c r="JD37">
        <v>0</v>
      </c>
      <c r="JE37">
        <v>0</v>
      </c>
      <c r="JF37">
        <v>0</v>
      </c>
      <c r="JG37">
        <v>0</v>
      </c>
      <c r="JH37">
        <v>0</v>
      </c>
      <c r="JI37">
        <v>0</v>
      </c>
      <c r="JJ37" s="85">
        <v>0</v>
      </c>
      <c r="JK37" s="85">
        <v>0</v>
      </c>
      <c r="JL37" s="85">
        <v>0</v>
      </c>
      <c r="JM37" s="85">
        <v>0</v>
      </c>
      <c r="JN37" s="85">
        <v>0</v>
      </c>
      <c r="JO37" s="85">
        <v>0</v>
      </c>
      <c r="JP37" s="85">
        <v>0</v>
      </c>
      <c r="JQ37" s="85">
        <v>0</v>
      </c>
      <c r="JR37" s="85">
        <v>0</v>
      </c>
      <c r="JS37" s="85">
        <v>0</v>
      </c>
      <c r="JT37" s="85">
        <v>0</v>
      </c>
      <c r="JU37" s="85">
        <v>0</v>
      </c>
      <c r="JV37" s="85">
        <v>0</v>
      </c>
      <c r="JW37">
        <v>0</v>
      </c>
      <c r="JX37">
        <v>0</v>
      </c>
      <c r="JY37">
        <v>0</v>
      </c>
      <c r="JZ37">
        <v>0</v>
      </c>
      <c r="KA37">
        <v>0</v>
      </c>
      <c r="KB37">
        <v>0</v>
      </c>
      <c r="KC37">
        <v>0</v>
      </c>
      <c r="KD37">
        <v>0</v>
      </c>
      <c r="KE37">
        <v>0</v>
      </c>
      <c r="KF37">
        <v>0</v>
      </c>
      <c r="KG37">
        <v>0</v>
      </c>
      <c r="KH37">
        <v>0</v>
      </c>
      <c r="KI37">
        <v>0</v>
      </c>
      <c r="KJ37" s="79" t="s">
        <v>3440</v>
      </c>
      <c r="KK37">
        <v>0</v>
      </c>
      <c r="KL37">
        <v>0</v>
      </c>
      <c r="KM37">
        <v>0</v>
      </c>
      <c r="KN37">
        <v>0</v>
      </c>
      <c r="KO37" t="s">
        <v>1304</v>
      </c>
      <c r="KP37" t="s">
        <v>1304</v>
      </c>
      <c r="KQ37" t="s">
        <v>1304</v>
      </c>
      <c r="KR37" t="s">
        <v>1304</v>
      </c>
      <c r="KS37" t="s">
        <v>1304</v>
      </c>
      <c r="KT37" t="s">
        <v>1304</v>
      </c>
      <c r="KU37" s="79" t="s">
        <v>1304</v>
      </c>
      <c r="KV37" t="s">
        <v>3440</v>
      </c>
      <c r="KW37">
        <v>0</v>
      </c>
      <c r="KX37">
        <v>0</v>
      </c>
      <c r="KY37">
        <v>0</v>
      </c>
      <c r="KZ37">
        <v>0</v>
      </c>
      <c r="LA37" t="s">
        <v>1304</v>
      </c>
      <c r="LB37" t="s">
        <v>1304</v>
      </c>
      <c r="LC37" t="s">
        <v>1304</v>
      </c>
      <c r="LD37" t="s">
        <v>1304</v>
      </c>
      <c r="LE37" t="s">
        <v>1304</v>
      </c>
      <c r="LF37" t="s">
        <v>1304</v>
      </c>
      <c r="LG37" t="s">
        <v>1304</v>
      </c>
      <c r="LH37" s="85">
        <v>0</v>
      </c>
      <c r="LI37" s="85" t="s">
        <v>3866</v>
      </c>
      <c r="LJ37" s="85" t="s">
        <v>3892</v>
      </c>
      <c r="LK37" s="85">
        <v>0</v>
      </c>
      <c r="LL37" s="85">
        <v>0</v>
      </c>
      <c r="LM37" s="85">
        <v>0</v>
      </c>
      <c r="LN37" s="85">
        <v>0</v>
      </c>
      <c r="LO37" s="85">
        <v>0</v>
      </c>
      <c r="LP37" s="85">
        <v>0</v>
      </c>
      <c r="LQ37" s="85">
        <v>1546907000</v>
      </c>
      <c r="LR37" s="85">
        <v>0</v>
      </c>
      <c r="LS37" s="85">
        <v>0</v>
      </c>
      <c r="LT37" s="85">
        <v>0</v>
      </c>
      <c r="LU37" s="85">
        <v>0</v>
      </c>
      <c r="LV37" t="s">
        <v>3440</v>
      </c>
      <c r="LW37">
        <v>0</v>
      </c>
      <c r="LX37">
        <v>0</v>
      </c>
      <c r="LY37">
        <v>0</v>
      </c>
      <c r="LZ37">
        <v>0</v>
      </c>
      <c r="MA37" t="s">
        <v>1304</v>
      </c>
      <c r="MB37" t="s">
        <v>1304</v>
      </c>
      <c r="MC37" t="s">
        <v>1304</v>
      </c>
      <c r="MD37" t="s">
        <v>1304</v>
      </c>
      <c r="ME37" t="s">
        <v>1304</v>
      </c>
      <c r="MF37" t="s">
        <v>1304</v>
      </c>
      <c r="MG37" t="s">
        <v>1304</v>
      </c>
      <c r="MH37">
        <v>0</v>
      </c>
      <c r="MI37">
        <v>0</v>
      </c>
      <c r="MJ37">
        <v>0</v>
      </c>
      <c r="MK37">
        <v>0</v>
      </c>
      <c r="ML37">
        <v>0</v>
      </c>
      <c r="MM37">
        <v>0</v>
      </c>
      <c r="MN37">
        <v>0</v>
      </c>
      <c r="MO37">
        <v>0</v>
      </c>
      <c r="MP37">
        <v>0</v>
      </c>
      <c r="MQ37">
        <v>0</v>
      </c>
      <c r="MR37">
        <v>0</v>
      </c>
      <c r="MS37">
        <v>0</v>
      </c>
      <c r="MT37">
        <v>0</v>
      </c>
      <c r="MU37">
        <v>0</v>
      </c>
      <c r="MV37">
        <v>0</v>
      </c>
      <c r="MW37">
        <v>0</v>
      </c>
      <c r="MX37">
        <v>0</v>
      </c>
      <c r="MY37">
        <v>0</v>
      </c>
      <c r="MZ37">
        <v>0</v>
      </c>
      <c r="NA37">
        <v>0</v>
      </c>
      <c r="NB37">
        <v>0</v>
      </c>
      <c r="NC37">
        <v>0</v>
      </c>
      <c r="ND37">
        <v>0</v>
      </c>
      <c r="NE37">
        <v>0</v>
      </c>
      <c r="NF37">
        <v>0</v>
      </c>
      <c r="NG37">
        <v>0</v>
      </c>
      <c r="NH37">
        <v>0</v>
      </c>
      <c r="NI37" t="s">
        <v>3440</v>
      </c>
      <c r="NJ37">
        <v>0</v>
      </c>
      <c r="NK37">
        <v>0</v>
      </c>
      <c r="NL37">
        <v>0</v>
      </c>
      <c r="NM37">
        <v>0</v>
      </c>
      <c r="NN37" t="s">
        <v>1304</v>
      </c>
      <c r="NO37" t="s">
        <v>1304</v>
      </c>
      <c r="NP37" t="s">
        <v>1304</v>
      </c>
      <c r="NQ37" t="s">
        <v>1304</v>
      </c>
      <c r="NR37" t="s">
        <v>1304</v>
      </c>
      <c r="NS37" t="s">
        <v>1304</v>
      </c>
      <c r="NT37" t="s">
        <v>1304</v>
      </c>
      <c r="NU37">
        <v>0</v>
      </c>
      <c r="NV37">
        <v>0</v>
      </c>
      <c r="NW37">
        <v>0</v>
      </c>
      <c r="NX37">
        <v>0</v>
      </c>
      <c r="NY37">
        <v>0</v>
      </c>
      <c r="NZ37">
        <v>0</v>
      </c>
      <c r="OA37">
        <v>0</v>
      </c>
      <c r="OB37">
        <v>0</v>
      </c>
      <c r="OC37">
        <v>0</v>
      </c>
      <c r="OD37">
        <v>0</v>
      </c>
      <c r="OE37">
        <v>0</v>
      </c>
      <c r="OF37">
        <v>0</v>
      </c>
      <c r="OG37">
        <v>0</v>
      </c>
      <c r="OH37">
        <v>0</v>
      </c>
      <c r="OI37">
        <v>0</v>
      </c>
      <c r="OJ37">
        <v>0</v>
      </c>
      <c r="OK37">
        <v>0</v>
      </c>
      <c r="OL37">
        <v>0</v>
      </c>
      <c r="OM37">
        <v>0</v>
      </c>
      <c r="ON37">
        <v>0</v>
      </c>
      <c r="OO37">
        <v>0</v>
      </c>
      <c r="OP37">
        <v>0</v>
      </c>
      <c r="OQ37">
        <v>0</v>
      </c>
      <c r="OR37">
        <v>0</v>
      </c>
      <c r="OS37" s="84" t="s">
        <v>3893</v>
      </c>
      <c r="OT37" s="84" t="s">
        <v>3871</v>
      </c>
      <c r="OU37" t="s">
        <v>3865</v>
      </c>
      <c r="OV37">
        <v>25</v>
      </c>
      <c r="OW37">
        <v>0</v>
      </c>
      <c r="OX37">
        <v>0</v>
      </c>
      <c r="OY37">
        <v>0</v>
      </c>
      <c r="OZ37">
        <v>0</v>
      </c>
      <c r="PA37">
        <v>0</v>
      </c>
      <c r="PB37">
        <v>0</v>
      </c>
      <c r="PC37">
        <v>0</v>
      </c>
      <c r="PD37">
        <v>0</v>
      </c>
      <c r="PE37">
        <v>0</v>
      </c>
      <c r="PF37">
        <v>0</v>
      </c>
      <c r="PG37">
        <v>0</v>
      </c>
      <c r="PH37">
        <v>0</v>
      </c>
      <c r="PI37">
        <v>0</v>
      </c>
      <c r="PJ37">
        <v>0</v>
      </c>
      <c r="PK37">
        <v>0</v>
      </c>
      <c r="PL37">
        <v>0</v>
      </c>
      <c r="PM37">
        <v>0</v>
      </c>
      <c r="PN37">
        <v>0</v>
      </c>
      <c r="PO37">
        <v>0</v>
      </c>
      <c r="PP37">
        <v>0</v>
      </c>
      <c r="PQ37">
        <v>0</v>
      </c>
      <c r="PR37">
        <v>0</v>
      </c>
      <c r="PS37">
        <v>0</v>
      </c>
      <c r="PT37">
        <v>0</v>
      </c>
      <c r="PU37">
        <v>0</v>
      </c>
      <c r="PV37">
        <v>0</v>
      </c>
      <c r="PW37" s="85">
        <v>0</v>
      </c>
      <c r="PX37" s="85">
        <v>0</v>
      </c>
      <c r="PY37" t="s">
        <v>3443</v>
      </c>
    </row>
    <row r="38" spans="1:441" ht="15.75" customHeight="1" x14ac:dyDescent="0.3">
      <c r="A38" t="s">
        <v>3894</v>
      </c>
      <c r="B38">
        <v>7869</v>
      </c>
      <c r="C38" t="s">
        <v>3895</v>
      </c>
      <c r="D38" s="82">
        <v>2020110010187</v>
      </c>
      <c r="E38" t="s">
        <v>3412</v>
      </c>
      <c r="F38" t="s">
        <v>3413</v>
      </c>
      <c r="G38" t="s">
        <v>3867</v>
      </c>
      <c r="H38" t="s">
        <v>3868</v>
      </c>
      <c r="I38" t="s">
        <v>3869</v>
      </c>
      <c r="J38" t="s">
        <v>3870</v>
      </c>
      <c r="K38" t="s">
        <v>3871</v>
      </c>
      <c r="L38" t="s">
        <v>3872</v>
      </c>
      <c r="M38" t="s">
        <v>3873</v>
      </c>
      <c r="N38" t="s">
        <v>3871</v>
      </c>
      <c r="O38" t="s">
        <v>3872</v>
      </c>
      <c r="P38" t="s">
        <v>3873</v>
      </c>
      <c r="Q38" t="s">
        <v>3874</v>
      </c>
      <c r="R38" t="s">
        <v>3875</v>
      </c>
      <c r="S38" t="s">
        <v>3896</v>
      </c>
      <c r="T38" t="s">
        <v>3897</v>
      </c>
      <c r="Z38" t="s">
        <v>3898</v>
      </c>
      <c r="AA38" t="s">
        <v>3899</v>
      </c>
      <c r="AC38" t="s">
        <v>3896</v>
      </c>
      <c r="AG38" t="s">
        <v>1740</v>
      </c>
      <c r="AH38" t="s">
        <v>3538</v>
      </c>
      <c r="AI38" t="s">
        <v>3900</v>
      </c>
      <c r="AJ38">
        <v>0</v>
      </c>
      <c r="AK38" s="83">
        <v>44055</v>
      </c>
      <c r="AL38">
        <v>1</v>
      </c>
      <c r="AM38">
        <v>2024</v>
      </c>
      <c r="AN38" t="s">
        <v>3901</v>
      </c>
      <c r="AO38" t="s">
        <v>3902</v>
      </c>
      <c r="AP38">
        <v>2021</v>
      </c>
      <c r="AQ38">
        <v>2024</v>
      </c>
      <c r="AR38" t="s">
        <v>48</v>
      </c>
      <c r="AS38" t="s">
        <v>541</v>
      </c>
      <c r="AT38" t="s">
        <v>42</v>
      </c>
      <c r="AU38" t="s">
        <v>912</v>
      </c>
      <c r="AV38" t="s">
        <v>3431</v>
      </c>
      <c r="AW38" t="s">
        <v>3431</v>
      </c>
      <c r="AX38" t="s">
        <v>3431</v>
      </c>
      <c r="AY38">
        <v>1</v>
      </c>
      <c r="BB38" t="s">
        <v>3903</v>
      </c>
      <c r="BC38" t="s">
        <v>3904</v>
      </c>
      <c r="BD38" t="s">
        <v>3905</v>
      </c>
      <c r="BE38" t="s">
        <v>3906</v>
      </c>
      <c r="BF38" t="s">
        <v>3457</v>
      </c>
      <c r="BG38">
        <v>2</v>
      </c>
      <c r="BH38" s="83">
        <v>45204</v>
      </c>
      <c r="BI38" t="s">
        <v>3888</v>
      </c>
      <c r="BJ38" t="s">
        <v>3047</v>
      </c>
      <c r="BK38">
        <v>100</v>
      </c>
      <c r="BL38">
        <v>0</v>
      </c>
      <c r="BM38">
        <v>40</v>
      </c>
      <c r="BN38">
        <v>20</v>
      </c>
      <c r="BO38">
        <v>20</v>
      </c>
      <c r="BP38">
        <v>20</v>
      </c>
      <c r="BQ38">
        <v>2464504109</v>
      </c>
      <c r="BR38">
        <v>0</v>
      </c>
      <c r="BS38">
        <v>709333066</v>
      </c>
      <c r="BT38">
        <v>713320783</v>
      </c>
      <c r="BU38">
        <v>514001260</v>
      </c>
      <c r="BV38">
        <v>527849000</v>
      </c>
      <c r="BW38">
        <v>0</v>
      </c>
      <c r="BX38">
        <v>40</v>
      </c>
      <c r="BY38">
        <v>20</v>
      </c>
      <c r="BZ38">
        <v>20</v>
      </c>
      <c r="CA38">
        <v>20</v>
      </c>
      <c r="CB38">
        <v>40</v>
      </c>
      <c r="CC38">
        <v>20</v>
      </c>
      <c r="CD38">
        <v>20</v>
      </c>
      <c r="CE38">
        <v>20</v>
      </c>
      <c r="CF38">
        <v>0</v>
      </c>
      <c r="CG38" t="s">
        <v>1446</v>
      </c>
      <c r="CH38">
        <v>709333066</v>
      </c>
      <c r="CI38">
        <v>482288534</v>
      </c>
      <c r="CJ38">
        <v>713320783</v>
      </c>
      <c r="CK38">
        <v>535061573</v>
      </c>
      <c r="CL38">
        <v>513853151</v>
      </c>
      <c r="CM38">
        <v>357032543</v>
      </c>
      <c r="CN38">
        <v>0</v>
      </c>
      <c r="CO38">
        <v>40</v>
      </c>
      <c r="CP38">
        <v>20</v>
      </c>
      <c r="CQ38">
        <v>20</v>
      </c>
      <c r="CR38">
        <v>80</v>
      </c>
      <c r="CS38" t="s">
        <v>48</v>
      </c>
      <c r="CT38">
        <v>0</v>
      </c>
      <c r="CU38">
        <v>5</v>
      </c>
      <c r="CV38">
        <v>5</v>
      </c>
      <c r="CW38">
        <v>5</v>
      </c>
      <c r="CX38">
        <v>5</v>
      </c>
      <c r="CY38">
        <v>0</v>
      </c>
      <c r="CZ38">
        <v>0</v>
      </c>
      <c r="DA38">
        <v>0</v>
      </c>
      <c r="DB38">
        <v>0</v>
      </c>
      <c r="DC38">
        <v>0</v>
      </c>
      <c r="DD38">
        <v>0</v>
      </c>
      <c r="DE38">
        <v>0</v>
      </c>
      <c r="DF38">
        <v>20</v>
      </c>
      <c r="DG38">
        <v>20</v>
      </c>
      <c r="DH38">
        <v>20</v>
      </c>
      <c r="DI38">
        <v>20</v>
      </c>
      <c r="DJ38">
        <v>0</v>
      </c>
      <c r="DK38">
        <v>25</v>
      </c>
      <c r="DL38">
        <v>25</v>
      </c>
      <c r="DM38">
        <v>25</v>
      </c>
      <c r="DN38">
        <v>25</v>
      </c>
      <c r="DO38">
        <v>0</v>
      </c>
      <c r="DP38">
        <v>0</v>
      </c>
      <c r="DQ38">
        <v>0</v>
      </c>
      <c r="DR38">
        <v>0</v>
      </c>
      <c r="DS38">
        <v>0</v>
      </c>
      <c r="DT38">
        <v>0</v>
      </c>
      <c r="DU38">
        <v>0</v>
      </c>
      <c r="DV38">
        <v>100</v>
      </c>
      <c r="DW38">
        <v>0</v>
      </c>
      <c r="DX38">
        <v>0</v>
      </c>
      <c r="DY38">
        <v>0</v>
      </c>
      <c r="DZ38">
        <v>0</v>
      </c>
      <c r="EA38">
        <v>0</v>
      </c>
      <c r="EB38">
        <v>0</v>
      </c>
      <c r="EC38">
        <v>0</v>
      </c>
      <c r="ED38">
        <v>0</v>
      </c>
      <c r="EE38">
        <v>0</v>
      </c>
      <c r="EF38">
        <v>0</v>
      </c>
      <c r="EG38">
        <v>0</v>
      </c>
      <c r="EH38">
        <v>0</v>
      </c>
      <c r="EI38">
        <v>0</v>
      </c>
      <c r="EJ38">
        <v>0</v>
      </c>
      <c r="EK38">
        <v>0</v>
      </c>
      <c r="EL38" t="s">
        <v>3907</v>
      </c>
      <c r="EM38" t="s">
        <v>3907</v>
      </c>
      <c r="EN38" t="s">
        <v>3907</v>
      </c>
      <c r="EO38" t="s">
        <v>3907</v>
      </c>
      <c r="EP38">
        <v>0</v>
      </c>
      <c r="EQ38">
        <v>0</v>
      </c>
      <c r="ER38">
        <v>0</v>
      </c>
      <c r="ES38">
        <v>0</v>
      </c>
      <c r="ET38">
        <v>0</v>
      </c>
      <c r="EU38">
        <v>0</v>
      </c>
      <c r="EV38">
        <v>0</v>
      </c>
      <c r="EW38">
        <v>0</v>
      </c>
      <c r="EX38">
        <v>0</v>
      </c>
      <c r="EY38">
        <v>0</v>
      </c>
      <c r="EZ38">
        <v>0</v>
      </c>
      <c r="FA38">
        <v>0</v>
      </c>
      <c r="FB38">
        <v>0</v>
      </c>
      <c r="FC38">
        <v>0</v>
      </c>
      <c r="FD38">
        <v>0</v>
      </c>
      <c r="FE38">
        <v>0</v>
      </c>
      <c r="FF38">
        <v>0</v>
      </c>
      <c r="FG38">
        <v>0</v>
      </c>
      <c r="FH38">
        <v>0</v>
      </c>
      <c r="FI38">
        <v>527849000</v>
      </c>
      <c r="FJ38">
        <v>527849000</v>
      </c>
      <c r="FK38">
        <v>527849000</v>
      </c>
      <c r="FL38">
        <v>527849000</v>
      </c>
      <c r="FM38">
        <v>527849000</v>
      </c>
      <c r="FN38">
        <v>0</v>
      </c>
      <c r="FO38">
        <v>0</v>
      </c>
      <c r="FP38">
        <v>0</v>
      </c>
      <c r="FQ38">
        <v>0</v>
      </c>
      <c r="FR38">
        <v>0</v>
      </c>
      <c r="FS38">
        <v>0</v>
      </c>
      <c r="FT38">
        <v>0</v>
      </c>
      <c r="FU38">
        <v>527849000</v>
      </c>
      <c r="FV38">
        <v>527849000</v>
      </c>
      <c r="FW38">
        <v>527849000</v>
      </c>
      <c r="FX38">
        <v>527849000</v>
      </c>
      <c r="FY38">
        <v>527849000</v>
      </c>
      <c r="FZ38">
        <v>527849000</v>
      </c>
      <c r="GA38">
        <v>0</v>
      </c>
      <c r="GB38">
        <v>0</v>
      </c>
      <c r="GC38">
        <v>0</v>
      </c>
      <c r="GD38">
        <v>0</v>
      </c>
      <c r="GE38">
        <v>0</v>
      </c>
      <c r="GF38">
        <v>0</v>
      </c>
      <c r="GG38">
        <v>0</v>
      </c>
      <c r="GH38">
        <v>527849000</v>
      </c>
      <c r="GI38">
        <v>0</v>
      </c>
      <c r="GJ38">
        <v>0</v>
      </c>
      <c r="GK38">
        <v>0</v>
      </c>
      <c r="GL38">
        <v>0</v>
      </c>
      <c r="GM38">
        <v>0</v>
      </c>
      <c r="GN38">
        <v>0</v>
      </c>
      <c r="GO38">
        <v>0</v>
      </c>
      <c r="GP38">
        <v>0</v>
      </c>
      <c r="GQ38">
        <v>0</v>
      </c>
      <c r="GR38">
        <v>0</v>
      </c>
      <c r="GS38">
        <v>0</v>
      </c>
      <c r="GT38">
        <v>0</v>
      </c>
      <c r="GU38">
        <v>0</v>
      </c>
      <c r="GV38">
        <v>0</v>
      </c>
      <c r="GW38">
        <v>0</v>
      </c>
      <c r="GX38">
        <v>0</v>
      </c>
      <c r="GY38">
        <v>0</v>
      </c>
      <c r="GZ38">
        <v>0</v>
      </c>
      <c r="HA38">
        <v>0</v>
      </c>
      <c r="HB38">
        <v>0</v>
      </c>
      <c r="HC38">
        <v>0</v>
      </c>
      <c r="HD38">
        <v>0</v>
      </c>
      <c r="HE38">
        <v>0</v>
      </c>
      <c r="HF38">
        <v>0</v>
      </c>
      <c r="HG38">
        <v>0</v>
      </c>
      <c r="HH38">
        <v>0</v>
      </c>
      <c r="HI38">
        <v>0</v>
      </c>
      <c r="HJ38">
        <v>0</v>
      </c>
      <c r="HK38">
        <v>0</v>
      </c>
      <c r="HL38">
        <v>0</v>
      </c>
      <c r="HM38">
        <v>0</v>
      </c>
      <c r="HN38">
        <v>0</v>
      </c>
      <c r="HO38">
        <v>0</v>
      </c>
      <c r="HP38">
        <v>0</v>
      </c>
      <c r="HQ38">
        <v>0</v>
      </c>
      <c r="HR38">
        <v>0</v>
      </c>
      <c r="HS38">
        <v>0</v>
      </c>
      <c r="HT38">
        <v>0</v>
      </c>
      <c r="HU38">
        <v>0</v>
      </c>
      <c r="HV38">
        <v>0</v>
      </c>
      <c r="HW38">
        <v>0</v>
      </c>
      <c r="HX38">
        <v>0</v>
      </c>
      <c r="HY38">
        <v>0</v>
      </c>
      <c r="HZ38">
        <v>0</v>
      </c>
      <c r="IA38">
        <v>0</v>
      </c>
      <c r="IB38">
        <v>0</v>
      </c>
      <c r="IC38">
        <v>0</v>
      </c>
      <c r="ID38">
        <v>0</v>
      </c>
      <c r="IE38">
        <v>0</v>
      </c>
      <c r="IF38">
        <v>0</v>
      </c>
      <c r="IG38">
        <v>0</v>
      </c>
      <c r="IH38">
        <v>0</v>
      </c>
      <c r="II38" t="s">
        <v>1304</v>
      </c>
      <c r="IJ38" t="s">
        <v>1304</v>
      </c>
      <c r="IK38" t="s">
        <v>1304</v>
      </c>
      <c r="IL38" t="s">
        <v>1304</v>
      </c>
      <c r="IM38" t="s">
        <v>1304</v>
      </c>
      <c r="IN38" t="s">
        <v>1304</v>
      </c>
      <c r="IO38" t="s">
        <v>1304</v>
      </c>
      <c r="IP38" t="s">
        <v>1304</v>
      </c>
      <c r="IQ38" t="s">
        <v>1304</v>
      </c>
      <c r="IR38" t="s">
        <v>1304</v>
      </c>
      <c r="IS38" t="s">
        <v>1304</v>
      </c>
      <c r="IT38" t="s">
        <v>1304</v>
      </c>
      <c r="IU38" t="s">
        <v>1304</v>
      </c>
      <c r="IV38" t="s">
        <v>1304</v>
      </c>
      <c r="IW38" t="s">
        <v>1304</v>
      </c>
      <c r="IX38">
        <v>0</v>
      </c>
      <c r="IY38">
        <v>0</v>
      </c>
      <c r="IZ38">
        <v>0</v>
      </c>
      <c r="JA38">
        <v>0</v>
      </c>
      <c r="JB38">
        <v>0</v>
      </c>
      <c r="JC38">
        <v>0</v>
      </c>
      <c r="JD38">
        <v>0</v>
      </c>
      <c r="JE38">
        <v>0</v>
      </c>
      <c r="JF38">
        <v>0</v>
      </c>
      <c r="JG38">
        <v>0</v>
      </c>
      <c r="JH38">
        <v>0</v>
      </c>
      <c r="JI38">
        <v>0</v>
      </c>
      <c r="JJ38" s="85">
        <v>0</v>
      </c>
      <c r="JK38" s="85">
        <v>0</v>
      </c>
      <c r="JL38" s="85">
        <v>0</v>
      </c>
      <c r="JM38" s="85">
        <v>0</v>
      </c>
      <c r="JN38" s="85">
        <v>0</v>
      </c>
      <c r="JO38" s="85">
        <v>0</v>
      </c>
      <c r="JP38" s="85">
        <v>0</v>
      </c>
      <c r="JQ38" s="85">
        <v>0</v>
      </c>
      <c r="JR38" s="85">
        <v>0</v>
      </c>
      <c r="JS38" s="85">
        <v>0</v>
      </c>
      <c r="JT38" s="85">
        <v>0</v>
      </c>
      <c r="JU38" s="85">
        <v>0</v>
      </c>
      <c r="JV38" s="85">
        <v>0</v>
      </c>
      <c r="JW38">
        <v>0</v>
      </c>
      <c r="JX38">
        <v>0</v>
      </c>
      <c r="JY38">
        <v>0</v>
      </c>
      <c r="JZ38">
        <v>0</v>
      </c>
      <c r="KA38">
        <v>0</v>
      </c>
      <c r="KB38">
        <v>0</v>
      </c>
      <c r="KC38">
        <v>0</v>
      </c>
      <c r="KD38">
        <v>0</v>
      </c>
      <c r="KE38">
        <v>0</v>
      </c>
      <c r="KF38">
        <v>0</v>
      </c>
      <c r="KG38">
        <v>0</v>
      </c>
      <c r="KH38">
        <v>0</v>
      </c>
      <c r="KI38">
        <v>0</v>
      </c>
      <c r="KJ38" s="79" t="s">
        <v>3440</v>
      </c>
      <c r="KK38">
        <v>0</v>
      </c>
      <c r="KL38">
        <v>0</v>
      </c>
      <c r="KM38">
        <v>0</v>
      </c>
      <c r="KN38">
        <v>0</v>
      </c>
      <c r="KO38" t="s">
        <v>1304</v>
      </c>
      <c r="KP38" t="s">
        <v>1304</v>
      </c>
      <c r="KQ38" t="s">
        <v>1304</v>
      </c>
      <c r="KR38" t="s">
        <v>1304</v>
      </c>
      <c r="KS38" t="s">
        <v>1304</v>
      </c>
      <c r="KT38" t="s">
        <v>1304</v>
      </c>
      <c r="KU38" s="79" t="s">
        <v>1304</v>
      </c>
      <c r="KV38" t="s">
        <v>3440</v>
      </c>
      <c r="KW38">
        <v>0</v>
      </c>
      <c r="KX38">
        <v>0</v>
      </c>
      <c r="KY38">
        <v>0</v>
      </c>
      <c r="KZ38">
        <v>0</v>
      </c>
      <c r="LA38" t="s">
        <v>1304</v>
      </c>
      <c r="LB38" t="s">
        <v>1304</v>
      </c>
      <c r="LC38" t="s">
        <v>1304</v>
      </c>
      <c r="LD38" t="s">
        <v>1304</v>
      </c>
      <c r="LE38" t="s">
        <v>1304</v>
      </c>
      <c r="LF38" t="s">
        <v>1304</v>
      </c>
      <c r="LG38" t="s">
        <v>1304</v>
      </c>
      <c r="LH38" s="85">
        <v>0</v>
      </c>
      <c r="LI38" s="85" t="s">
        <v>3866</v>
      </c>
      <c r="LJ38" s="85" t="s">
        <v>3892</v>
      </c>
      <c r="LK38" s="85">
        <v>0</v>
      </c>
      <c r="LL38" s="85">
        <v>0</v>
      </c>
      <c r="LM38" s="85" t="s">
        <v>1304</v>
      </c>
      <c r="LN38" s="85" t="s">
        <v>1304</v>
      </c>
      <c r="LO38" s="85">
        <v>0</v>
      </c>
      <c r="LP38" s="85">
        <v>0</v>
      </c>
      <c r="LQ38" s="85">
        <v>1546907000</v>
      </c>
      <c r="LR38" s="85">
        <v>0</v>
      </c>
      <c r="LS38" s="85">
        <v>0</v>
      </c>
      <c r="LT38" s="85">
        <v>0</v>
      </c>
      <c r="LU38" s="85">
        <v>0</v>
      </c>
      <c r="LV38" t="s">
        <v>3440</v>
      </c>
      <c r="LW38">
        <v>0</v>
      </c>
      <c r="LX38">
        <v>0</v>
      </c>
      <c r="LY38">
        <v>0</v>
      </c>
      <c r="LZ38">
        <v>0</v>
      </c>
      <c r="MA38" t="s">
        <v>1304</v>
      </c>
      <c r="MB38" t="s">
        <v>1304</v>
      </c>
      <c r="MC38" t="s">
        <v>1304</v>
      </c>
      <c r="MD38" t="s">
        <v>1304</v>
      </c>
      <c r="ME38" t="s">
        <v>1304</v>
      </c>
      <c r="MF38" t="s">
        <v>1304</v>
      </c>
      <c r="MG38" t="s">
        <v>1304</v>
      </c>
      <c r="MH38">
        <v>0</v>
      </c>
      <c r="MI38">
        <v>0</v>
      </c>
      <c r="MJ38">
        <v>0</v>
      </c>
      <c r="MK38">
        <v>0</v>
      </c>
      <c r="ML38">
        <v>0</v>
      </c>
      <c r="MM38">
        <v>0</v>
      </c>
      <c r="MN38">
        <v>0</v>
      </c>
      <c r="MO38">
        <v>0</v>
      </c>
      <c r="MP38">
        <v>0</v>
      </c>
      <c r="MQ38">
        <v>0</v>
      </c>
      <c r="MR38">
        <v>0</v>
      </c>
      <c r="MS38">
        <v>0</v>
      </c>
      <c r="MT38">
        <v>0</v>
      </c>
      <c r="MU38">
        <v>0</v>
      </c>
      <c r="MV38">
        <v>0</v>
      </c>
      <c r="MW38">
        <v>0</v>
      </c>
      <c r="MX38">
        <v>0</v>
      </c>
      <c r="MY38">
        <v>0</v>
      </c>
      <c r="MZ38">
        <v>0</v>
      </c>
      <c r="NA38">
        <v>0</v>
      </c>
      <c r="NB38">
        <v>0</v>
      </c>
      <c r="NC38">
        <v>0</v>
      </c>
      <c r="ND38">
        <v>0</v>
      </c>
      <c r="NE38">
        <v>0</v>
      </c>
      <c r="NF38">
        <v>0</v>
      </c>
      <c r="NG38">
        <v>0</v>
      </c>
      <c r="NH38">
        <v>0</v>
      </c>
      <c r="NI38" t="s">
        <v>3440</v>
      </c>
      <c r="NJ38">
        <v>0</v>
      </c>
      <c r="NK38">
        <v>0</v>
      </c>
      <c r="NL38">
        <v>0</v>
      </c>
      <c r="NM38">
        <v>0</v>
      </c>
      <c r="NN38" t="s">
        <v>1304</v>
      </c>
      <c r="NO38" t="s">
        <v>1304</v>
      </c>
      <c r="NP38" t="s">
        <v>1304</v>
      </c>
      <c r="NQ38" t="s">
        <v>1304</v>
      </c>
      <c r="NR38" t="s">
        <v>1304</v>
      </c>
      <c r="NS38" t="s">
        <v>1304</v>
      </c>
      <c r="NT38" t="s">
        <v>1304</v>
      </c>
      <c r="NU38">
        <v>0</v>
      </c>
      <c r="NV38">
        <v>0</v>
      </c>
      <c r="NW38">
        <v>0</v>
      </c>
      <c r="NX38">
        <v>0</v>
      </c>
      <c r="NY38">
        <v>0</v>
      </c>
      <c r="NZ38">
        <v>0</v>
      </c>
      <c r="OA38">
        <v>0</v>
      </c>
      <c r="OB38">
        <v>0</v>
      </c>
      <c r="OC38">
        <v>0</v>
      </c>
      <c r="OD38">
        <v>0</v>
      </c>
      <c r="OE38">
        <v>0</v>
      </c>
      <c r="OF38">
        <v>0</v>
      </c>
      <c r="OG38">
        <v>0</v>
      </c>
      <c r="OH38">
        <v>0</v>
      </c>
      <c r="OI38">
        <v>0</v>
      </c>
      <c r="OJ38">
        <v>0</v>
      </c>
      <c r="OK38">
        <v>0</v>
      </c>
      <c r="OL38">
        <v>0</v>
      </c>
      <c r="OM38">
        <v>0</v>
      </c>
      <c r="ON38">
        <v>0</v>
      </c>
      <c r="OO38">
        <v>0</v>
      </c>
      <c r="OP38">
        <v>0</v>
      </c>
      <c r="OQ38">
        <v>0</v>
      </c>
      <c r="OR38">
        <v>0</v>
      </c>
      <c r="OT38" s="84"/>
      <c r="OU38" t="s">
        <v>3894</v>
      </c>
      <c r="OV38">
        <v>20</v>
      </c>
      <c r="OW38">
        <v>0</v>
      </c>
      <c r="OX38">
        <v>0</v>
      </c>
      <c r="OY38">
        <v>0</v>
      </c>
      <c r="OZ38">
        <v>0</v>
      </c>
      <c r="PA38">
        <v>0</v>
      </c>
      <c r="PB38">
        <v>0</v>
      </c>
      <c r="PC38">
        <v>0</v>
      </c>
      <c r="PD38">
        <v>0</v>
      </c>
      <c r="PE38">
        <v>0</v>
      </c>
      <c r="PF38">
        <v>0</v>
      </c>
      <c r="PG38">
        <v>0</v>
      </c>
      <c r="PH38">
        <v>0</v>
      </c>
      <c r="PI38">
        <v>0</v>
      </c>
      <c r="PJ38">
        <v>0</v>
      </c>
      <c r="PK38">
        <v>0</v>
      </c>
      <c r="PL38">
        <v>0</v>
      </c>
      <c r="PM38">
        <v>0</v>
      </c>
      <c r="PN38">
        <v>0</v>
      </c>
      <c r="PO38">
        <v>0</v>
      </c>
      <c r="PP38">
        <v>0</v>
      </c>
      <c r="PQ38">
        <v>0</v>
      </c>
      <c r="PR38">
        <v>0</v>
      </c>
      <c r="PS38">
        <v>0</v>
      </c>
      <c r="PT38">
        <v>0</v>
      </c>
      <c r="PU38">
        <v>0</v>
      </c>
      <c r="PV38">
        <v>0</v>
      </c>
      <c r="PW38" s="85">
        <v>0</v>
      </c>
      <c r="PX38" s="85">
        <v>0</v>
      </c>
      <c r="PY38" t="s">
        <v>3443</v>
      </c>
    </row>
    <row r="39" spans="1:441" ht="15.75" customHeight="1" x14ac:dyDescent="0.3">
      <c r="A39" t="s">
        <v>3908</v>
      </c>
      <c r="B39">
        <v>7869</v>
      </c>
      <c r="C39" t="s">
        <v>3909</v>
      </c>
      <c r="D39" s="82">
        <v>2020110010187</v>
      </c>
      <c r="E39" t="s">
        <v>3412</v>
      </c>
      <c r="F39" t="s">
        <v>3413</v>
      </c>
      <c r="G39" t="s">
        <v>3867</v>
      </c>
      <c r="H39" t="s">
        <v>3868</v>
      </c>
      <c r="I39" t="s">
        <v>3910</v>
      </c>
      <c r="J39" t="s">
        <v>3870</v>
      </c>
      <c r="K39" t="s">
        <v>3871</v>
      </c>
      <c r="L39" t="s">
        <v>3872</v>
      </c>
      <c r="M39" t="s">
        <v>3873</v>
      </c>
      <c r="N39" t="s">
        <v>3871</v>
      </c>
      <c r="O39" t="s">
        <v>3872</v>
      </c>
      <c r="P39" t="s">
        <v>3873</v>
      </c>
      <c r="Q39" t="s">
        <v>3874</v>
      </c>
      <c r="R39" t="s">
        <v>3875</v>
      </c>
      <c r="S39" t="s">
        <v>3911</v>
      </c>
      <c r="T39" t="s">
        <v>3912</v>
      </c>
      <c r="AC39" t="s">
        <v>3911</v>
      </c>
      <c r="AG39" t="s">
        <v>1740</v>
      </c>
      <c r="AH39" t="s">
        <v>3880</v>
      </c>
      <c r="AI39" t="s">
        <v>3913</v>
      </c>
      <c r="AJ39">
        <v>0</v>
      </c>
      <c r="AK39" s="83">
        <v>44055</v>
      </c>
      <c r="AL39">
        <v>1</v>
      </c>
      <c r="AM39">
        <v>2024</v>
      </c>
      <c r="AN39" t="s">
        <v>3914</v>
      </c>
      <c r="AO39" t="s">
        <v>3915</v>
      </c>
      <c r="AP39">
        <v>2020</v>
      </c>
      <c r="AQ39">
        <v>2024</v>
      </c>
      <c r="AR39" t="s">
        <v>48</v>
      </c>
      <c r="AS39" t="s">
        <v>541</v>
      </c>
      <c r="AT39" t="s">
        <v>42</v>
      </c>
      <c r="AU39" t="s">
        <v>912</v>
      </c>
      <c r="AV39" t="s">
        <v>3431</v>
      </c>
      <c r="AW39" t="s">
        <v>3431</v>
      </c>
      <c r="AX39" t="s">
        <v>3431</v>
      </c>
      <c r="AY39">
        <v>1</v>
      </c>
      <c r="BB39" t="s">
        <v>3916</v>
      </c>
      <c r="BC39" t="s">
        <v>3917</v>
      </c>
      <c r="BD39" t="s">
        <v>3918</v>
      </c>
      <c r="BE39" t="s">
        <v>3919</v>
      </c>
      <c r="BF39" t="s">
        <v>3457</v>
      </c>
      <c r="BG39">
        <v>2</v>
      </c>
      <c r="BH39" s="83">
        <v>45204</v>
      </c>
      <c r="BI39" t="s">
        <v>3888</v>
      </c>
      <c r="BJ39" t="s">
        <v>3047</v>
      </c>
      <c r="BK39">
        <v>100</v>
      </c>
      <c r="BL39">
        <v>5</v>
      </c>
      <c r="BM39">
        <v>20</v>
      </c>
      <c r="BN39">
        <v>30</v>
      </c>
      <c r="BO39">
        <v>30</v>
      </c>
      <c r="BP39">
        <v>15</v>
      </c>
      <c r="BQ39">
        <v>2530857121</v>
      </c>
      <c r="BR39">
        <v>116166750</v>
      </c>
      <c r="BS39">
        <v>765373678</v>
      </c>
      <c r="BT39">
        <v>904007438</v>
      </c>
      <c r="BU39">
        <v>374390255</v>
      </c>
      <c r="BV39">
        <v>370919000</v>
      </c>
      <c r="BW39">
        <v>5</v>
      </c>
      <c r="BX39">
        <v>20</v>
      </c>
      <c r="BY39">
        <v>30</v>
      </c>
      <c r="BZ39">
        <v>30</v>
      </c>
      <c r="CA39">
        <v>15</v>
      </c>
      <c r="CB39">
        <v>20</v>
      </c>
      <c r="CC39">
        <v>30</v>
      </c>
      <c r="CD39">
        <v>30</v>
      </c>
      <c r="CE39">
        <v>15</v>
      </c>
      <c r="CF39">
        <v>116011861</v>
      </c>
      <c r="CG39">
        <v>107957633</v>
      </c>
      <c r="CH39">
        <v>765116743</v>
      </c>
      <c r="CI39">
        <v>748988046</v>
      </c>
      <c r="CJ39">
        <v>903923387</v>
      </c>
      <c r="CK39">
        <v>854482615</v>
      </c>
      <c r="CL39">
        <v>374390255</v>
      </c>
      <c r="CM39">
        <v>286670378</v>
      </c>
      <c r="CN39">
        <v>5</v>
      </c>
      <c r="CO39">
        <v>20</v>
      </c>
      <c r="CP39">
        <v>30</v>
      </c>
      <c r="CQ39">
        <v>30</v>
      </c>
      <c r="CR39">
        <v>85</v>
      </c>
      <c r="CS39" t="s">
        <v>48</v>
      </c>
      <c r="CT39">
        <v>0</v>
      </c>
      <c r="CU39">
        <v>3.75</v>
      </c>
      <c r="CV39">
        <v>1.25</v>
      </c>
      <c r="CW39">
        <v>1.25</v>
      </c>
      <c r="CX39">
        <v>8.75</v>
      </c>
      <c r="CY39">
        <v>0</v>
      </c>
      <c r="CZ39">
        <v>0</v>
      </c>
      <c r="DA39">
        <v>0</v>
      </c>
      <c r="DB39">
        <v>0</v>
      </c>
      <c r="DC39">
        <v>0</v>
      </c>
      <c r="DD39">
        <v>0</v>
      </c>
      <c r="DE39">
        <v>0</v>
      </c>
      <c r="DF39">
        <v>15</v>
      </c>
      <c r="DG39">
        <v>15</v>
      </c>
      <c r="DH39">
        <v>15</v>
      </c>
      <c r="DI39">
        <v>15</v>
      </c>
      <c r="DJ39">
        <v>0</v>
      </c>
      <c r="DK39">
        <v>75</v>
      </c>
      <c r="DL39">
        <v>25</v>
      </c>
      <c r="DM39">
        <v>25</v>
      </c>
      <c r="DN39">
        <v>175</v>
      </c>
      <c r="DO39">
        <v>0</v>
      </c>
      <c r="DP39">
        <v>0</v>
      </c>
      <c r="DQ39">
        <v>0</v>
      </c>
      <c r="DR39">
        <v>0</v>
      </c>
      <c r="DS39">
        <v>0</v>
      </c>
      <c r="DT39">
        <v>0</v>
      </c>
      <c r="DU39">
        <v>0</v>
      </c>
      <c r="DV39">
        <v>300</v>
      </c>
      <c r="DW39">
        <v>0</v>
      </c>
      <c r="DX39">
        <v>0</v>
      </c>
      <c r="DY39">
        <v>0</v>
      </c>
      <c r="DZ39">
        <v>0</v>
      </c>
      <c r="EA39">
        <v>0</v>
      </c>
      <c r="EB39">
        <v>0</v>
      </c>
      <c r="EC39">
        <v>0</v>
      </c>
      <c r="ED39">
        <v>0</v>
      </c>
      <c r="EE39">
        <v>0</v>
      </c>
      <c r="EF39">
        <v>0</v>
      </c>
      <c r="EG39">
        <v>0</v>
      </c>
      <c r="EH39">
        <v>0</v>
      </c>
      <c r="EI39">
        <v>0</v>
      </c>
      <c r="EJ39">
        <v>0</v>
      </c>
      <c r="EK39">
        <v>0</v>
      </c>
      <c r="EL39" t="s">
        <v>3920</v>
      </c>
      <c r="EM39" t="s">
        <v>3921</v>
      </c>
      <c r="EN39" t="s">
        <v>3922</v>
      </c>
      <c r="EO39" t="s">
        <v>3923</v>
      </c>
      <c r="EP39">
        <v>0</v>
      </c>
      <c r="EQ39">
        <v>0</v>
      </c>
      <c r="ER39">
        <v>0</v>
      </c>
      <c r="ES39">
        <v>0</v>
      </c>
      <c r="ET39">
        <v>0</v>
      </c>
      <c r="EU39">
        <v>0</v>
      </c>
      <c r="EV39">
        <v>0</v>
      </c>
      <c r="EW39">
        <v>0</v>
      </c>
      <c r="EX39">
        <v>0</v>
      </c>
      <c r="EY39">
        <v>0</v>
      </c>
      <c r="EZ39">
        <v>0</v>
      </c>
      <c r="FA39">
        <v>0</v>
      </c>
      <c r="FB39">
        <v>0</v>
      </c>
      <c r="FC39">
        <v>0</v>
      </c>
      <c r="FD39">
        <v>0</v>
      </c>
      <c r="FE39">
        <v>0</v>
      </c>
      <c r="FF39">
        <v>0</v>
      </c>
      <c r="FG39">
        <v>0</v>
      </c>
      <c r="FH39">
        <v>0</v>
      </c>
      <c r="FI39">
        <v>370919000</v>
      </c>
      <c r="FJ39">
        <v>370919000</v>
      </c>
      <c r="FK39">
        <v>370919000</v>
      </c>
      <c r="FL39">
        <v>370919000</v>
      </c>
      <c r="FM39">
        <v>370919000</v>
      </c>
      <c r="FN39">
        <v>0</v>
      </c>
      <c r="FO39">
        <v>0</v>
      </c>
      <c r="FP39">
        <v>0</v>
      </c>
      <c r="FQ39">
        <v>0</v>
      </c>
      <c r="FR39">
        <v>0</v>
      </c>
      <c r="FS39">
        <v>0</v>
      </c>
      <c r="FT39">
        <v>0</v>
      </c>
      <c r="FU39">
        <v>370919000</v>
      </c>
      <c r="FV39">
        <v>370919000</v>
      </c>
      <c r="FW39">
        <v>370919000</v>
      </c>
      <c r="FX39">
        <v>370919000</v>
      </c>
      <c r="FY39">
        <v>370919000</v>
      </c>
      <c r="FZ39">
        <v>370919000</v>
      </c>
      <c r="GA39">
        <v>0</v>
      </c>
      <c r="GB39">
        <v>0</v>
      </c>
      <c r="GC39">
        <v>0</v>
      </c>
      <c r="GD39">
        <v>0</v>
      </c>
      <c r="GE39">
        <v>0</v>
      </c>
      <c r="GF39">
        <v>0</v>
      </c>
      <c r="GG39">
        <v>0</v>
      </c>
      <c r="GH39">
        <v>370919000</v>
      </c>
      <c r="GI39">
        <v>0</v>
      </c>
      <c r="GJ39">
        <v>0</v>
      </c>
      <c r="GK39">
        <v>0</v>
      </c>
      <c r="GL39">
        <v>0</v>
      </c>
      <c r="GM39">
        <v>0</v>
      </c>
      <c r="GN39">
        <v>0</v>
      </c>
      <c r="GO39">
        <v>0</v>
      </c>
      <c r="GP39">
        <v>0</v>
      </c>
      <c r="GQ39">
        <v>0</v>
      </c>
      <c r="GR39">
        <v>0</v>
      </c>
      <c r="GS39">
        <v>0</v>
      </c>
      <c r="GT39">
        <v>0</v>
      </c>
      <c r="GU39">
        <v>0</v>
      </c>
      <c r="GV39">
        <v>0</v>
      </c>
      <c r="GW39">
        <v>0</v>
      </c>
      <c r="GX39">
        <v>0</v>
      </c>
      <c r="GY39">
        <v>0</v>
      </c>
      <c r="GZ39">
        <v>0</v>
      </c>
      <c r="HA39">
        <v>0</v>
      </c>
      <c r="HB39">
        <v>0</v>
      </c>
      <c r="HC39">
        <v>0</v>
      </c>
      <c r="HD39">
        <v>0</v>
      </c>
      <c r="HE39">
        <v>0</v>
      </c>
      <c r="HF39">
        <v>0</v>
      </c>
      <c r="HG39">
        <v>0</v>
      </c>
      <c r="HH39">
        <v>0</v>
      </c>
      <c r="HI39">
        <v>0</v>
      </c>
      <c r="HJ39">
        <v>0</v>
      </c>
      <c r="HK39">
        <v>0</v>
      </c>
      <c r="HL39">
        <v>0</v>
      </c>
      <c r="HM39">
        <v>0</v>
      </c>
      <c r="HN39">
        <v>0</v>
      </c>
      <c r="HO39">
        <v>0</v>
      </c>
      <c r="HP39">
        <v>0</v>
      </c>
      <c r="HQ39">
        <v>0</v>
      </c>
      <c r="HR39">
        <v>0</v>
      </c>
      <c r="HS39">
        <v>0</v>
      </c>
      <c r="HT39">
        <v>0</v>
      </c>
      <c r="HU39">
        <v>0</v>
      </c>
      <c r="HV39">
        <v>0</v>
      </c>
      <c r="HW39">
        <v>0</v>
      </c>
      <c r="HX39">
        <v>0</v>
      </c>
      <c r="HY39">
        <v>0</v>
      </c>
      <c r="HZ39">
        <v>0</v>
      </c>
      <c r="IA39">
        <v>0</v>
      </c>
      <c r="IB39">
        <v>0</v>
      </c>
      <c r="IC39">
        <v>0</v>
      </c>
      <c r="ID39">
        <v>0</v>
      </c>
      <c r="IE39">
        <v>0</v>
      </c>
      <c r="IF39">
        <v>0</v>
      </c>
      <c r="IG39">
        <v>0</v>
      </c>
      <c r="IH39">
        <v>0</v>
      </c>
      <c r="II39" t="s">
        <v>1304</v>
      </c>
      <c r="IJ39" t="s">
        <v>1304</v>
      </c>
      <c r="IK39" t="s">
        <v>1304</v>
      </c>
      <c r="IL39" t="s">
        <v>1304</v>
      </c>
      <c r="IM39" t="s">
        <v>1304</v>
      </c>
      <c r="IN39" t="s">
        <v>1304</v>
      </c>
      <c r="IO39" t="s">
        <v>1304</v>
      </c>
      <c r="IP39" t="s">
        <v>1304</v>
      </c>
      <c r="IQ39" t="s">
        <v>1304</v>
      </c>
      <c r="IR39" t="s">
        <v>1304</v>
      </c>
      <c r="IS39" t="s">
        <v>1304</v>
      </c>
      <c r="IT39" t="s">
        <v>1304</v>
      </c>
      <c r="IU39" t="s">
        <v>1304</v>
      </c>
      <c r="IV39" t="s">
        <v>1304</v>
      </c>
      <c r="IW39" t="s">
        <v>1304</v>
      </c>
      <c r="IX39">
        <v>0</v>
      </c>
      <c r="IY39">
        <v>0</v>
      </c>
      <c r="IZ39">
        <v>0</v>
      </c>
      <c r="JA39">
        <v>0</v>
      </c>
      <c r="JB39">
        <v>0</v>
      </c>
      <c r="JC39">
        <v>0</v>
      </c>
      <c r="JD39">
        <v>0</v>
      </c>
      <c r="JE39">
        <v>0</v>
      </c>
      <c r="JF39">
        <v>0</v>
      </c>
      <c r="JG39">
        <v>0</v>
      </c>
      <c r="JH39">
        <v>0</v>
      </c>
      <c r="JI39">
        <v>0</v>
      </c>
      <c r="JJ39" s="85">
        <v>0</v>
      </c>
      <c r="JK39" s="85">
        <v>0</v>
      </c>
      <c r="JL39" s="85">
        <v>0</v>
      </c>
      <c r="JM39" s="85">
        <v>0</v>
      </c>
      <c r="JN39" s="85">
        <v>0</v>
      </c>
      <c r="JO39" s="85">
        <v>0</v>
      </c>
      <c r="JP39" s="85">
        <v>0</v>
      </c>
      <c r="JQ39" s="85">
        <v>0</v>
      </c>
      <c r="JR39" s="85">
        <v>0</v>
      </c>
      <c r="JS39" s="85">
        <v>0</v>
      </c>
      <c r="JT39" s="85">
        <v>0</v>
      </c>
      <c r="JU39" s="85">
        <v>0</v>
      </c>
      <c r="JV39" s="85">
        <v>0</v>
      </c>
      <c r="JW39">
        <v>0</v>
      </c>
      <c r="JX39">
        <v>0</v>
      </c>
      <c r="JY39">
        <v>0</v>
      </c>
      <c r="JZ39">
        <v>0</v>
      </c>
      <c r="KA39">
        <v>0</v>
      </c>
      <c r="KB39">
        <v>0</v>
      </c>
      <c r="KC39">
        <v>0</v>
      </c>
      <c r="KD39">
        <v>0</v>
      </c>
      <c r="KE39">
        <v>0</v>
      </c>
      <c r="KF39">
        <v>0</v>
      </c>
      <c r="KG39">
        <v>0</v>
      </c>
      <c r="KH39">
        <v>0</v>
      </c>
      <c r="KI39">
        <v>0</v>
      </c>
      <c r="KJ39" s="79" t="s">
        <v>3440</v>
      </c>
      <c r="KK39">
        <v>0</v>
      </c>
      <c r="KL39">
        <v>0</v>
      </c>
      <c r="KM39">
        <v>0</v>
      </c>
      <c r="KN39">
        <v>0</v>
      </c>
      <c r="KO39" t="s">
        <v>1304</v>
      </c>
      <c r="KP39" t="s">
        <v>1304</v>
      </c>
      <c r="KQ39" t="s">
        <v>1304</v>
      </c>
      <c r="KR39" t="s">
        <v>1304</v>
      </c>
      <c r="KS39" t="s">
        <v>1304</v>
      </c>
      <c r="KT39" t="s">
        <v>1304</v>
      </c>
      <c r="KU39" s="79" t="s">
        <v>1304</v>
      </c>
      <c r="KV39" t="s">
        <v>3440</v>
      </c>
      <c r="KW39">
        <v>0</v>
      </c>
      <c r="KX39">
        <v>0</v>
      </c>
      <c r="KY39">
        <v>0</v>
      </c>
      <c r="KZ39">
        <v>0</v>
      </c>
      <c r="LA39" t="s">
        <v>1304</v>
      </c>
      <c r="LB39" t="s">
        <v>1304</v>
      </c>
      <c r="LC39" t="s">
        <v>1304</v>
      </c>
      <c r="LD39" t="s">
        <v>1304</v>
      </c>
      <c r="LE39" t="s">
        <v>1304</v>
      </c>
      <c r="LF39" t="s">
        <v>1304</v>
      </c>
      <c r="LG39" t="s">
        <v>1304</v>
      </c>
      <c r="LH39" s="85">
        <v>0</v>
      </c>
      <c r="LI39" s="85" t="s">
        <v>3895</v>
      </c>
      <c r="LJ39" s="85" t="s">
        <v>3924</v>
      </c>
      <c r="LK39" s="85">
        <v>0</v>
      </c>
      <c r="LL39" s="85">
        <v>0</v>
      </c>
      <c r="LM39" s="85">
        <v>0</v>
      </c>
      <c r="LN39" s="85">
        <v>0</v>
      </c>
      <c r="LO39" s="85">
        <v>0</v>
      </c>
      <c r="LP39" s="85">
        <v>0</v>
      </c>
      <c r="LQ39" s="85">
        <v>1546907000</v>
      </c>
      <c r="LR39" s="85">
        <v>0</v>
      </c>
      <c r="LS39" s="85">
        <v>0</v>
      </c>
      <c r="LT39" s="85">
        <v>0</v>
      </c>
      <c r="LU39" s="85">
        <v>0</v>
      </c>
      <c r="LV39" t="s">
        <v>3440</v>
      </c>
      <c r="LW39">
        <v>0</v>
      </c>
      <c r="LX39">
        <v>0</v>
      </c>
      <c r="LY39">
        <v>0</v>
      </c>
      <c r="LZ39">
        <v>0</v>
      </c>
      <c r="MA39" t="s">
        <v>1304</v>
      </c>
      <c r="MB39" t="s">
        <v>1304</v>
      </c>
      <c r="MC39" t="s">
        <v>1304</v>
      </c>
      <c r="MD39" t="s">
        <v>1304</v>
      </c>
      <c r="ME39" t="s">
        <v>1304</v>
      </c>
      <c r="MF39" t="s">
        <v>1304</v>
      </c>
      <c r="MG39" t="s">
        <v>1304</v>
      </c>
      <c r="MH39">
        <v>0</v>
      </c>
      <c r="MI39">
        <v>0</v>
      </c>
      <c r="MJ39">
        <v>0</v>
      </c>
      <c r="MK39">
        <v>0</v>
      </c>
      <c r="ML39">
        <v>0</v>
      </c>
      <c r="MM39">
        <v>0</v>
      </c>
      <c r="MN39">
        <v>0</v>
      </c>
      <c r="MO39">
        <v>0</v>
      </c>
      <c r="MP39">
        <v>0</v>
      </c>
      <c r="MQ39">
        <v>0</v>
      </c>
      <c r="MR39">
        <v>0</v>
      </c>
      <c r="MS39">
        <v>0</v>
      </c>
      <c r="MT39">
        <v>0</v>
      </c>
      <c r="MU39">
        <v>0</v>
      </c>
      <c r="MV39">
        <v>0</v>
      </c>
      <c r="MW39">
        <v>0</v>
      </c>
      <c r="MX39">
        <v>0</v>
      </c>
      <c r="MY39">
        <v>0</v>
      </c>
      <c r="MZ39">
        <v>0</v>
      </c>
      <c r="NA39">
        <v>0</v>
      </c>
      <c r="NB39">
        <v>0</v>
      </c>
      <c r="NC39">
        <v>0</v>
      </c>
      <c r="ND39">
        <v>0</v>
      </c>
      <c r="NE39">
        <v>0</v>
      </c>
      <c r="NF39">
        <v>0</v>
      </c>
      <c r="NG39">
        <v>0</v>
      </c>
      <c r="NH39">
        <v>0</v>
      </c>
      <c r="NI39" t="s">
        <v>3440</v>
      </c>
      <c r="NJ39">
        <v>0</v>
      </c>
      <c r="NK39">
        <v>0</v>
      </c>
      <c r="NL39">
        <v>0</v>
      </c>
      <c r="NM39">
        <v>0</v>
      </c>
      <c r="NN39" t="s">
        <v>1304</v>
      </c>
      <c r="NO39" t="s">
        <v>1304</v>
      </c>
      <c r="NP39" t="s">
        <v>1304</v>
      </c>
      <c r="NQ39" t="s">
        <v>1304</v>
      </c>
      <c r="NR39" t="s">
        <v>1304</v>
      </c>
      <c r="NS39" t="s">
        <v>1304</v>
      </c>
      <c r="NT39" t="s">
        <v>1304</v>
      </c>
      <c r="NU39">
        <v>0</v>
      </c>
      <c r="NV39">
        <v>0</v>
      </c>
      <c r="NW39">
        <v>0</v>
      </c>
      <c r="NX39">
        <v>0</v>
      </c>
      <c r="NY39">
        <v>0</v>
      </c>
      <c r="NZ39">
        <v>0</v>
      </c>
      <c r="OA39">
        <v>0</v>
      </c>
      <c r="OB39">
        <v>0</v>
      </c>
      <c r="OC39">
        <v>0</v>
      </c>
      <c r="OD39">
        <v>0</v>
      </c>
      <c r="OE39">
        <v>0</v>
      </c>
      <c r="OF39">
        <v>0</v>
      </c>
      <c r="OG39">
        <v>0</v>
      </c>
      <c r="OH39">
        <v>0</v>
      </c>
      <c r="OI39">
        <v>0</v>
      </c>
      <c r="OJ39">
        <v>0</v>
      </c>
      <c r="OK39">
        <v>0</v>
      </c>
      <c r="OL39">
        <v>0</v>
      </c>
      <c r="OM39">
        <v>0</v>
      </c>
      <c r="ON39">
        <v>0</v>
      </c>
      <c r="OO39">
        <v>0</v>
      </c>
      <c r="OP39">
        <v>0</v>
      </c>
      <c r="OQ39">
        <v>0</v>
      </c>
      <c r="OR39">
        <v>0</v>
      </c>
      <c r="OT39" s="84"/>
      <c r="OU39" t="s">
        <v>3908</v>
      </c>
      <c r="OV39">
        <v>15</v>
      </c>
      <c r="OW39">
        <v>0</v>
      </c>
      <c r="OX39">
        <v>0</v>
      </c>
      <c r="OY39">
        <v>0</v>
      </c>
      <c r="OZ39">
        <v>0</v>
      </c>
      <c r="PA39">
        <v>0</v>
      </c>
      <c r="PB39">
        <v>0</v>
      </c>
      <c r="PC39">
        <v>0</v>
      </c>
      <c r="PD39">
        <v>0</v>
      </c>
      <c r="PE39">
        <v>0</v>
      </c>
      <c r="PF39">
        <v>0</v>
      </c>
      <c r="PG39">
        <v>0</v>
      </c>
      <c r="PH39">
        <v>0</v>
      </c>
      <c r="PI39">
        <v>0</v>
      </c>
      <c r="PJ39">
        <v>0</v>
      </c>
      <c r="PK39">
        <v>0</v>
      </c>
      <c r="PL39">
        <v>0</v>
      </c>
      <c r="PM39">
        <v>0</v>
      </c>
      <c r="PN39">
        <v>0</v>
      </c>
      <c r="PO39">
        <v>0</v>
      </c>
      <c r="PP39">
        <v>0</v>
      </c>
      <c r="PQ39">
        <v>0</v>
      </c>
      <c r="PR39">
        <v>0</v>
      </c>
      <c r="PS39">
        <v>0</v>
      </c>
      <c r="PT39">
        <v>0</v>
      </c>
      <c r="PU39">
        <v>0</v>
      </c>
      <c r="PV39">
        <v>0</v>
      </c>
      <c r="PW39" s="85">
        <v>0</v>
      </c>
      <c r="PX39" s="85">
        <v>0</v>
      </c>
      <c r="PY39" t="s">
        <v>3443</v>
      </c>
    </row>
    <row r="40" spans="1:441" ht="15.75" customHeight="1" x14ac:dyDescent="0.3">
      <c r="A40" t="s">
        <v>3925</v>
      </c>
      <c r="B40">
        <v>7869</v>
      </c>
      <c r="D40" s="82">
        <v>2020110010187</v>
      </c>
      <c r="E40" t="s">
        <v>3412</v>
      </c>
      <c r="F40" t="s">
        <v>3413</v>
      </c>
      <c r="G40" t="s">
        <v>3867</v>
      </c>
      <c r="H40" t="s">
        <v>3868</v>
      </c>
      <c r="I40" t="s">
        <v>435</v>
      </c>
      <c r="J40" t="s">
        <v>3870</v>
      </c>
      <c r="K40" t="s">
        <v>3871</v>
      </c>
      <c r="L40" t="s">
        <v>3872</v>
      </c>
      <c r="M40" t="s">
        <v>3873</v>
      </c>
      <c r="N40" t="s">
        <v>3871</v>
      </c>
      <c r="O40" t="s">
        <v>3872</v>
      </c>
      <c r="P40" t="s">
        <v>3873</v>
      </c>
      <c r="Q40" t="s">
        <v>3874</v>
      </c>
      <c r="R40" t="s">
        <v>3875</v>
      </c>
      <c r="S40" t="s">
        <v>3926</v>
      </c>
      <c r="T40" t="s">
        <v>3927</v>
      </c>
      <c r="Z40" t="s">
        <v>3928</v>
      </c>
      <c r="AA40" t="s">
        <v>3927</v>
      </c>
      <c r="AG40" t="s">
        <v>1304</v>
      </c>
      <c r="AH40" t="s">
        <v>1304</v>
      </c>
      <c r="AI40" t="s">
        <v>3929</v>
      </c>
      <c r="AJ40">
        <v>0</v>
      </c>
      <c r="AK40" s="83">
        <v>44055</v>
      </c>
      <c r="AL40">
        <v>1</v>
      </c>
      <c r="AM40">
        <v>2024</v>
      </c>
      <c r="AN40" t="s">
        <v>3930</v>
      </c>
      <c r="AO40" t="s">
        <v>3931</v>
      </c>
      <c r="AP40">
        <v>2021</v>
      </c>
      <c r="AQ40">
        <v>2023</v>
      </c>
      <c r="AR40" t="s">
        <v>48</v>
      </c>
      <c r="AS40" t="s">
        <v>541</v>
      </c>
      <c r="AT40" t="s">
        <v>49</v>
      </c>
      <c r="AU40" t="s">
        <v>912</v>
      </c>
      <c r="AV40" t="s">
        <v>3431</v>
      </c>
      <c r="AW40" t="s">
        <v>3431</v>
      </c>
      <c r="AX40" t="s">
        <v>3431</v>
      </c>
      <c r="AZ40">
        <v>1</v>
      </c>
      <c r="BB40" t="s">
        <v>3932</v>
      </c>
      <c r="BC40" t="s">
        <v>3933</v>
      </c>
      <c r="BD40" t="s">
        <v>3934</v>
      </c>
      <c r="BE40" t="s">
        <v>435</v>
      </c>
      <c r="BF40" t="s">
        <v>3457</v>
      </c>
      <c r="BG40">
        <v>2</v>
      </c>
      <c r="BH40" s="83">
        <v>45204</v>
      </c>
      <c r="BI40" t="s">
        <v>3888</v>
      </c>
      <c r="BJ40" t="s">
        <v>3048</v>
      </c>
      <c r="BK40">
        <v>3</v>
      </c>
      <c r="BL40">
        <v>0</v>
      </c>
      <c r="BM40">
        <v>1</v>
      </c>
      <c r="BN40">
        <v>1</v>
      </c>
      <c r="BO40">
        <v>1</v>
      </c>
      <c r="BP40">
        <v>0</v>
      </c>
      <c r="BW40">
        <v>0</v>
      </c>
      <c r="BX40">
        <v>1</v>
      </c>
      <c r="BY40">
        <v>1</v>
      </c>
      <c r="BZ40">
        <v>1</v>
      </c>
      <c r="CA40">
        <v>0</v>
      </c>
      <c r="CB40">
        <v>1</v>
      </c>
      <c r="CC40">
        <v>1</v>
      </c>
      <c r="CD40">
        <v>1</v>
      </c>
      <c r="CE40">
        <v>0</v>
      </c>
      <c r="CF40">
        <v>0</v>
      </c>
      <c r="CG40" t="s">
        <v>435</v>
      </c>
      <c r="CH40">
        <v>0</v>
      </c>
      <c r="CI40">
        <v>0</v>
      </c>
      <c r="CJ40" t="s">
        <v>435</v>
      </c>
      <c r="CK40" t="s">
        <v>435</v>
      </c>
      <c r="CL40" t="s">
        <v>435</v>
      </c>
      <c r="CM40" t="s">
        <v>435</v>
      </c>
      <c r="CN40">
        <v>0</v>
      </c>
      <c r="CO40">
        <v>1</v>
      </c>
      <c r="CP40">
        <v>1</v>
      </c>
      <c r="CQ40">
        <v>1</v>
      </c>
      <c r="CR40">
        <v>3</v>
      </c>
      <c r="CS40" t="s">
        <v>48</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0</v>
      </c>
      <c r="DS40">
        <v>0</v>
      </c>
      <c r="DT40">
        <v>0</v>
      </c>
      <c r="DU40">
        <v>0</v>
      </c>
      <c r="DV40">
        <v>0</v>
      </c>
      <c r="DW40">
        <v>0</v>
      </c>
      <c r="DX40">
        <v>0</v>
      </c>
      <c r="DY40">
        <v>0</v>
      </c>
      <c r="DZ40">
        <v>0</v>
      </c>
      <c r="EA40">
        <v>0</v>
      </c>
      <c r="EB40">
        <v>0</v>
      </c>
      <c r="EC40">
        <v>0</v>
      </c>
      <c r="ED40">
        <v>0</v>
      </c>
      <c r="EE40">
        <v>0</v>
      </c>
      <c r="EF40">
        <v>0</v>
      </c>
      <c r="EG40">
        <v>0</v>
      </c>
      <c r="EH40">
        <v>0</v>
      </c>
      <c r="EI40">
        <v>0</v>
      </c>
      <c r="EJ40">
        <v>0</v>
      </c>
      <c r="EK40">
        <v>0</v>
      </c>
      <c r="EL40">
        <v>0</v>
      </c>
      <c r="EM40">
        <v>0</v>
      </c>
      <c r="EN40">
        <v>0</v>
      </c>
      <c r="EO40">
        <v>0</v>
      </c>
      <c r="EP40">
        <v>0</v>
      </c>
      <c r="EQ40">
        <v>0</v>
      </c>
      <c r="ER40">
        <v>0</v>
      </c>
      <c r="ES40">
        <v>0</v>
      </c>
      <c r="ET40">
        <v>0</v>
      </c>
      <c r="EU40">
        <v>0</v>
      </c>
      <c r="EV40">
        <v>0</v>
      </c>
      <c r="EW40">
        <v>0</v>
      </c>
      <c r="EX40">
        <v>0</v>
      </c>
      <c r="EY40">
        <v>0</v>
      </c>
      <c r="EZ40">
        <v>0</v>
      </c>
      <c r="FA40">
        <v>0</v>
      </c>
      <c r="FB40">
        <v>0</v>
      </c>
      <c r="FC40">
        <v>0</v>
      </c>
      <c r="FD40">
        <v>0</v>
      </c>
      <c r="FE40">
        <v>0</v>
      </c>
      <c r="FF40">
        <v>0</v>
      </c>
      <c r="FG40">
        <v>0</v>
      </c>
      <c r="FH40">
        <v>0</v>
      </c>
      <c r="FI40">
        <v>0</v>
      </c>
      <c r="FJ40">
        <v>0</v>
      </c>
      <c r="FK40">
        <v>0</v>
      </c>
      <c r="FL40">
        <v>0</v>
      </c>
      <c r="FM40">
        <v>0</v>
      </c>
      <c r="FN40">
        <v>0</v>
      </c>
      <c r="FO40">
        <v>0</v>
      </c>
      <c r="FP40">
        <v>0</v>
      </c>
      <c r="FQ40">
        <v>0</v>
      </c>
      <c r="FR40">
        <v>0</v>
      </c>
      <c r="FS40">
        <v>0</v>
      </c>
      <c r="FT40">
        <v>0</v>
      </c>
      <c r="FU40">
        <v>0</v>
      </c>
      <c r="FV40">
        <v>0</v>
      </c>
      <c r="FW40">
        <v>0</v>
      </c>
      <c r="FX40">
        <v>0</v>
      </c>
      <c r="FY40">
        <v>0</v>
      </c>
      <c r="FZ40">
        <v>0</v>
      </c>
      <c r="GA40">
        <v>0</v>
      </c>
      <c r="GB40">
        <v>0</v>
      </c>
      <c r="GC40">
        <v>0</v>
      </c>
      <c r="GD40">
        <v>0</v>
      </c>
      <c r="GE40">
        <v>0</v>
      </c>
      <c r="GF40">
        <v>0</v>
      </c>
      <c r="GG40">
        <v>0</v>
      </c>
      <c r="GH40">
        <v>0</v>
      </c>
      <c r="GI40">
        <v>0</v>
      </c>
      <c r="GJ40">
        <v>0</v>
      </c>
      <c r="GK40">
        <v>0</v>
      </c>
      <c r="GL40">
        <v>0</v>
      </c>
      <c r="GM40">
        <v>0</v>
      </c>
      <c r="GN40">
        <v>0</v>
      </c>
      <c r="GO40">
        <v>0</v>
      </c>
      <c r="GP40">
        <v>0</v>
      </c>
      <c r="GQ40">
        <v>0</v>
      </c>
      <c r="GR40">
        <v>0</v>
      </c>
      <c r="GS40">
        <v>0</v>
      </c>
      <c r="GT40">
        <v>0</v>
      </c>
      <c r="GU40">
        <v>0</v>
      </c>
      <c r="GV40">
        <v>0</v>
      </c>
      <c r="GW40">
        <v>0</v>
      </c>
      <c r="GX40">
        <v>0</v>
      </c>
      <c r="GY40">
        <v>0</v>
      </c>
      <c r="GZ40">
        <v>0</v>
      </c>
      <c r="HA40">
        <v>0</v>
      </c>
      <c r="HB40">
        <v>0</v>
      </c>
      <c r="HC40">
        <v>0</v>
      </c>
      <c r="HD40">
        <v>0</v>
      </c>
      <c r="HE40">
        <v>0</v>
      </c>
      <c r="HF40">
        <v>0</v>
      </c>
      <c r="HG40">
        <v>0</v>
      </c>
      <c r="HH40">
        <v>0</v>
      </c>
      <c r="HI40">
        <v>0</v>
      </c>
      <c r="HJ40">
        <v>0</v>
      </c>
      <c r="HK40">
        <v>0</v>
      </c>
      <c r="HL40">
        <v>0</v>
      </c>
      <c r="HM40">
        <v>0</v>
      </c>
      <c r="HN40">
        <v>0</v>
      </c>
      <c r="HO40">
        <v>0</v>
      </c>
      <c r="HP40">
        <v>0</v>
      </c>
      <c r="HQ40">
        <v>0</v>
      </c>
      <c r="HR40">
        <v>0</v>
      </c>
      <c r="HS40">
        <v>0</v>
      </c>
      <c r="HT40">
        <v>0</v>
      </c>
      <c r="HU40">
        <v>0</v>
      </c>
      <c r="HV40">
        <v>0</v>
      </c>
      <c r="HW40">
        <v>0</v>
      </c>
      <c r="HX40">
        <v>0</v>
      </c>
      <c r="HY40">
        <v>0</v>
      </c>
      <c r="HZ40">
        <v>0</v>
      </c>
      <c r="IA40">
        <v>0</v>
      </c>
      <c r="IB40">
        <v>0</v>
      </c>
      <c r="IC40">
        <v>0</v>
      </c>
      <c r="ID40">
        <v>0</v>
      </c>
      <c r="IE40">
        <v>0</v>
      </c>
      <c r="IF40">
        <v>0</v>
      </c>
      <c r="IG40">
        <v>0</v>
      </c>
      <c r="IH40">
        <v>0</v>
      </c>
      <c r="II40" t="s">
        <v>1304</v>
      </c>
      <c r="IJ40" t="s">
        <v>1304</v>
      </c>
      <c r="IK40" t="s">
        <v>1304</v>
      </c>
      <c r="IL40" t="s">
        <v>1304</v>
      </c>
      <c r="IM40" t="s">
        <v>1304</v>
      </c>
      <c r="IN40" t="s">
        <v>1304</v>
      </c>
      <c r="IO40" t="s">
        <v>1304</v>
      </c>
      <c r="IP40" t="s">
        <v>1304</v>
      </c>
      <c r="IQ40" t="s">
        <v>1304</v>
      </c>
      <c r="IR40" t="s">
        <v>1304</v>
      </c>
      <c r="IS40" t="s">
        <v>1304</v>
      </c>
      <c r="IT40" t="s">
        <v>1304</v>
      </c>
      <c r="IU40" t="s">
        <v>1304</v>
      </c>
      <c r="IV40" t="s">
        <v>1304</v>
      </c>
      <c r="IW40" t="s">
        <v>1304</v>
      </c>
      <c r="IX40">
        <v>0</v>
      </c>
      <c r="IY40">
        <v>0</v>
      </c>
      <c r="IZ40">
        <v>0</v>
      </c>
      <c r="JA40">
        <v>0</v>
      </c>
      <c r="JB40">
        <v>0</v>
      </c>
      <c r="JC40">
        <v>0</v>
      </c>
      <c r="JD40">
        <v>0</v>
      </c>
      <c r="JE40">
        <v>0</v>
      </c>
      <c r="JF40">
        <v>0</v>
      </c>
      <c r="JG40">
        <v>0</v>
      </c>
      <c r="JH40">
        <v>0</v>
      </c>
      <c r="JI40">
        <v>0</v>
      </c>
      <c r="JJ40" s="85">
        <v>0</v>
      </c>
      <c r="JK40" s="85" t="s">
        <v>3473</v>
      </c>
      <c r="JL40" s="85" t="s">
        <v>3473</v>
      </c>
      <c r="JM40" s="85" t="s">
        <v>3473</v>
      </c>
      <c r="JN40" s="85" t="s">
        <v>3473</v>
      </c>
      <c r="JO40" s="85" t="s">
        <v>3473</v>
      </c>
      <c r="JP40" s="85" t="s">
        <v>3473</v>
      </c>
      <c r="JQ40" s="85" t="s">
        <v>3473</v>
      </c>
      <c r="JR40" s="85" t="s">
        <v>3473</v>
      </c>
      <c r="JS40" s="85" t="s">
        <v>3473</v>
      </c>
      <c r="JT40" s="85" t="s">
        <v>3473</v>
      </c>
      <c r="JU40" s="85" t="s">
        <v>3473</v>
      </c>
      <c r="JV40" s="85" t="s">
        <v>3473</v>
      </c>
      <c r="JW40">
        <v>0</v>
      </c>
      <c r="JX40">
        <v>0</v>
      </c>
      <c r="JY40">
        <v>0</v>
      </c>
      <c r="JZ40">
        <v>0</v>
      </c>
      <c r="KA40">
        <v>0</v>
      </c>
      <c r="KB40">
        <v>0</v>
      </c>
      <c r="KC40">
        <v>0</v>
      </c>
      <c r="KD40">
        <v>0</v>
      </c>
      <c r="KE40">
        <v>0</v>
      </c>
      <c r="KF40">
        <v>0</v>
      </c>
      <c r="KG40">
        <v>0</v>
      </c>
      <c r="KH40">
        <v>0</v>
      </c>
      <c r="KI40">
        <v>0</v>
      </c>
      <c r="KJ40" s="79" t="s">
        <v>3440</v>
      </c>
      <c r="KK40" t="s">
        <v>1304</v>
      </c>
      <c r="KL40" t="s">
        <v>1304</v>
      </c>
      <c r="KM40" t="s">
        <v>1304</v>
      </c>
      <c r="KN40" t="s">
        <v>1304</v>
      </c>
      <c r="KO40" t="s">
        <v>1304</v>
      </c>
      <c r="KP40" t="s">
        <v>1304</v>
      </c>
      <c r="KQ40" t="s">
        <v>1304</v>
      </c>
      <c r="KR40" t="s">
        <v>1304</v>
      </c>
      <c r="KS40" t="s">
        <v>1304</v>
      </c>
      <c r="KT40" t="s">
        <v>1304</v>
      </c>
      <c r="KU40" s="79" t="s">
        <v>1304</v>
      </c>
      <c r="KV40" t="s">
        <v>3440</v>
      </c>
      <c r="KW40" t="s">
        <v>3440</v>
      </c>
      <c r="KX40" t="s">
        <v>3440</v>
      </c>
      <c r="KY40" t="s">
        <v>3440</v>
      </c>
      <c r="KZ40" t="s">
        <v>3440</v>
      </c>
      <c r="LA40" t="s">
        <v>1304</v>
      </c>
      <c r="LB40" t="s">
        <v>1304</v>
      </c>
      <c r="LC40" t="s">
        <v>1304</v>
      </c>
      <c r="LD40" t="s">
        <v>1304</v>
      </c>
      <c r="LE40" t="s">
        <v>1304</v>
      </c>
      <c r="LF40" t="s">
        <v>1304</v>
      </c>
      <c r="LG40" t="s">
        <v>1304</v>
      </c>
      <c r="LH40" s="85" t="s">
        <v>3440</v>
      </c>
      <c r="LI40" s="85" t="s">
        <v>3935</v>
      </c>
      <c r="LJ40" s="85" t="s">
        <v>435</v>
      </c>
      <c r="LK40" s="85" t="s">
        <v>3473</v>
      </c>
      <c r="LL40" s="85" t="s">
        <v>1304</v>
      </c>
      <c r="LM40" s="85" t="s">
        <v>1304</v>
      </c>
      <c r="LN40" s="85" t="s">
        <v>1304</v>
      </c>
      <c r="LO40" s="85">
        <v>0</v>
      </c>
      <c r="LP40" s="85">
        <v>0</v>
      </c>
      <c r="LQ40" s="85">
        <v>1546907000</v>
      </c>
      <c r="LR40" s="85">
        <v>0</v>
      </c>
      <c r="LS40" s="85">
        <v>0</v>
      </c>
      <c r="LT40" s="85">
        <v>0</v>
      </c>
      <c r="LU40" s="85">
        <v>0</v>
      </c>
      <c r="LV40" t="s">
        <v>3440</v>
      </c>
      <c r="LW40" t="s">
        <v>3440</v>
      </c>
      <c r="LX40" t="s">
        <v>3440</v>
      </c>
      <c r="LY40" t="s">
        <v>3440</v>
      </c>
      <c r="LZ40" t="s">
        <v>3440</v>
      </c>
      <c r="MA40" t="s">
        <v>1304</v>
      </c>
      <c r="MB40" t="s">
        <v>1304</v>
      </c>
      <c r="MC40" t="s">
        <v>1304</v>
      </c>
      <c r="MD40" t="s">
        <v>1304</v>
      </c>
      <c r="ME40" t="s">
        <v>1304</v>
      </c>
      <c r="MF40" t="s">
        <v>1304</v>
      </c>
      <c r="MG40" t="s">
        <v>1304</v>
      </c>
      <c r="MH40">
        <v>0</v>
      </c>
      <c r="MI40">
        <v>0</v>
      </c>
      <c r="MJ40">
        <v>0</v>
      </c>
      <c r="MK40">
        <v>0</v>
      </c>
      <c r="ML40">
        <v>0</v>
      </c>
      <c r="MM40">
        <v>0</v>
      </c>
      <c r="MN40">
        <v>0</v>
      </c>
      <c r="MO40">
        <v>0</v>
      </c>
      <c r="MP40">
        <v>0</v>
      </c>
      <c r="MQ40">
        <v>0</v>
      </c>
      <c r="MR40">
        <v>0</v>
      </c>
      <c r="MS40">
        <v>0</v>
      </c>
      <c r="MT40">
        <v>0</v>
      </c>
      <c r="MU40">
        <v>0</v>
      </c>
      <c r="MV40">
        <v>0</v>
      </c>
      <c r="MW40">
        <v>0</v>
      </c>
      <c r="MX40">
        <v>0</v>
      </c>
      <c r="MY40">
        <v>0</v>
      </c>
      <c r="MZ40">
        <v>0</v>
      </c>
      <c r="NA40">
        <v>0</v>
      </c>
      <c r="NB40">
        <v>0</v>
      </c>
      <c r="NC40">
        <v>0</v>
      </c>
      <c r="ND40">
        <v>0</v>
      </c>
      <c r="NE40">
        <v>0</v>
      </c>
      <c r="NF40">
        <v>0</v>
      </c>
      <c r="NG40">
        <v>0</v>
      </c>
      <c r="NH40">
        <v>0</v>
      </c>
      <c r="NI40" t="s">
        <v>3440</v>
      </c>
      <c r="NJ40" t="s">
        <v>3440</v>
      </c>
      <c r="NK40" t="s">
        <v>3440</v>
      </c>
      <c r="NL40" t="s">
        <v>3440</v>
      </c>
      <c r="NM40" t="s">
        <v>3440</v>
      </c>
      <c r="NN40" t="s">
        <v>1304</v>
      </c>
      <c r="NO40" t="s">
        <v>1304</v>
      </c>
      <c r="NP40" t="s">
        <v>1304</v>
      </c>
      <c r="NQ40" t="s">
        <v>1304</v>
      </c>
      <c r="NR40" t="s">
        <v>1304</v>
      </c>
      <c r="NS40" t="s">
        <v>1304</v>
      </c>
      <c r="NT40" t="s">
        <v>1304</v>
      </c>
      <c r="NU40">
        <v>0</v>
      </c>
      <c r="NV40">
        <v>0</v>
      </c>
      <c r="NW40">
        <v>0</v>
      </c>
      <c r="NX40">
        <v>0</v>
      </c>
      <c r="NY40">
        <v>0</v>
      </c>
      <c r="NZ40">
        <v>0</v>
      </c>
      <c r="OA40">
        <v>0</v>
      </c>
      <c r="OB40">
        <v>0</v>
      </c>
      <c r="OC40">
        <v>0</v>
      </c>
      <c r="OD40">
        <v>0</v>
      </c>
      <c r="OE40">
        <v>0</v>
      </c>
      <c r="OF40">
        <v>0</v>
      </c>
      <c r="OG40">
        <v>0</v>
      </c>
      <c r="OH40">
        <v>0</v>
      </c>
      <c r="OI40">
        <v>0</v>
      </c>
      <c r="OJ40">
        <v>0</v>
      </c>
      <c r="OK40">
        <v>0</v>
      </c>
      <c r="OL40">
        <v>0</v>
      </c>
      <c r="OM40">
        <v>0</v>
      </c>
      <c r="ON40">
        <v>0</v>
      </c>
      <c r="OO40">
        <v>0</v>
      </c>
      <c r="OP40">
        <v>0</v>
      </c>
      <c r="OQ40">
        <v>0</v>
      </c>
      <c r="OR40">
        <v>0</v>
      </c>
      <c r="OT40" s="84"/>
      <c r="OU40" t="s">
        <v>3925</v>
      </c>
      <c r="OV40">
        <v>0</v>
      </c>
      <c r="OW40">
        <v>0</v>
      </c>
      <c r="OX40">
        <v>0</v>
      </c>
      <c r="OY40">
        <v>0</v>
      </c>
      <c r="OZ40">
        <v>0</v>
      </c>
      <c r="PA40">
        <v>0</v>
      </c>
      <c r="PB40">
        <v>0</v>
      </c>
      <c r="PC40">
        <v>0</v>
      </c>
      <c r="PD40">
        <v>0</v>
      </c>
      <c r="PE40">
        <v>0</v>
      </c>
      <c r="PF40">
        <v>0</v>
      </c>
      <c r="PG40">
        <v>0</v>
      </c>
      <c r="PH40">
        <v>0</v>
      </c>
      <c r="PI40">
        <v>0</v>
      </c>
      <c r="PJ40">
        <v>0</v>
      </c>
      <c r="PK40">
        <v>0</v>
      </c>
      <c r="PL40">
        <v>0</v>
      </c>
      <c r="PM40">
        <v>0</v>
      </c>
      <c r="PN40">
        <v>0</v>
      </c>
      <c r="PO40">
        <v>0</v>
      </c>
      <c r="PP40">
        <v>0</v>
      </c>
      <c r="PQ40">
        <v>0</v>
      </c>
      <c r="PR40">
        <v>0</v>
      </c>
      <c r="PS40">
        <v>0</v>
      </c>
      <c r="PT40">
        <v>0</v>
      </c>
      <c r="PU40">
        <v>0</v>
      </c>
      <c r="PV40">
        <v>0</v>
      </c>
      <c r="PW40" s="85">
        <v>0</v>
      </c>
      <c r="PX40" s="85">
        <v>0</v>
      </c>
      <c r="PY40" t="s">
        <v>3781</v>
      </c>
    </row>
    <row r="41" spans="1:441" ht="15.75" customHeight="1" x14ac:dyDescent="0.3">
      <c r="A41" t="s">
        <v>3936</v>
      </c>
      <c r="B41">
        <v>7869</v>
      </c>
      <c r="D41" s="82">
        <v>2020110010187</v>
      </c>
      <c r="E41" t="s">
        <v>3412</v>
      </c>
      <c r="F41" t="s">
        <v>3413</v>
      </c>
      <c r="G41" t="s">
        <v>3867</v>
      </c>
      <c r="H41" t="s">
        <v>3868</v>
      </c>
      <c r="I41" t="s">
        <v>435</v>
      </c>
      <c r="J41" t="s">
        <v>3870</v>
      </c>
      <c r="K41" t="s">
        <v>3871</v>
      </c>
      <c r="L41" t="s">
        <v>3872</v>
      </c>
      <c r="M41" t="s">
        <v>3873</v>
      </c>
      <c r="N41" t="s">
        <v>3871</v>
      </c>
      <c r="O41" t="s">
        <v>3872</v>
      </c>
      <c r="P41" t="s">
        <v>3873</v>
      </c>
      <c r="Q41" t="s">
        <v>3874</v>
      </c>
      <c r="R41" t="s">
        <v>3875</v>
      </c>
      <c r="S41" t="s">
        <v>3926</v>
      </c>
      <c r="T41" t="s">
        <v>3937</v>
      </c>
      <c r="Z41" t="s">
        <v>3928</v>
      </c>
      <c r="AA41" t="s">
        <v>3937</v>
      </c>
      <c r="AG41" t="s">
        <v>1304</v>
      </c>
      <c r="AH41" t="s">
        <v>1304</v>
      </c>
      <c r="AI41" t="s">
        <v>3938</v>
      </c>
      <c r="AJ41">
        <v>0</v>
      </c>
      <c r="AK41" s="83">
        <v>44055</v>
      </c>
      <c r="AL41">
        <v>1</v>
      </c>
      <c r="AM41">
        <v>2024</v>
      </c>
      <c r="AN41" t="s">
        <v>3939</v>
      </c>
      <c r="AO41" t="s">
        <v>3940</v>
      </c>
      <c r="AP41">
        <v>2021</v>
      </c>
      <c r="AQ41">
        <v>2023</v>
      </c>
      <c r="AR41" t="s">
        <v>48</v>
      </c>
      <c r="AS41" t="s">
        <v>541</v>
      </c>
      <c r="AT41" t="s">
        <v>49</v>
      </c>
      <c r="AU41" t="s">
        <v>912</v>
      </c>
      <c r="AV41" t="s">
        <v>3431</v>
      </c>
      <c r="AW41" t="s">
        <v>3431</v>
      </c>
      <c r="AX41" t="s">
        <v>3431</v>
      </c>
      <c r="AZ41">
        <v>1</v>
      </c>
      <c r="BB41" t="s">
        <v>3941</v>
      </c>
      <c r="BC41" t="s">
        <v>3942</v>
      </c>
      <c r="BD41" t="s">
        <v>3943</v>
      </c>
      <c r="BE41" t="s">
        <v>435</v>
      </c>
      <c r="BF41" t="s">
        <v>3457</v>
      </c>
      <c r="BG41">
        <v>2</v>
      </c>
      <c r="BH41" s="83">
        <v>45204</v>
      </c>
      <c r="BI41" t="s">
        <v>3888</v>
      </c>
      <c r="BJ41" t="s">
        <v>3048</v>
      </c>
      <c r="BK41">
        <v>3</v>
      </c>
      <c r="BL41">
        <v>0</v>
      </c>
      <c r="BM41">
        <v>1</v>
      </c>
      <c r="BN41">
        <v>1</v>
      </c>
      <c r="BO41">
        <v>1</v>
      </c>
      <c r="BP41">
        <v>0</v>
      </c>
      <c r="BW41">
        <v>0</v>
      </c>
      <c r="BX41">
        <v>1</v>
      </c>
      <c r="BY41">
        <v>1</v>
      </c>
      <c r="BZ41">
        <v>1</v>
      </c>
      <c r="CA41">
        <v>0</v>
      </c>
      <c r="CB41">
        <v>1</v>
      </c>
      <c r="CC41">
        <v>1</v>
      </c>
      <c r="CD41">
        <v>1</v>
      </c>
      <c r="CE41">
        <v>0</v>
      </c>
      <c r="CF41">
        <v>0</v>
      </c>
      <c r="CG41" t="s">
        <v>435</v>
      </c>
      <c r="CH41">
        <v>0</v>
      </c>
      <c r="CI41">
        <v>0</v>
      </c>
      <c r="CJ41" t="s">
        <v>435</v>
      </c>
      <c r="CK41" t="s">
        <v>435</v>
      </c>
      <c r="CL41" t="s">
        <v>435</v>
      </c>
      <c r="CM41" t="s">
        <v>435</v>
      </c>
      <c r="CN41">
        <v>0</v>
      </c>
      <c r="CO41">
        <v>1</v>
      </c>
      <c r="CP41">
        <v>1</v>
      </c>
      <c r="CQ41">
        <v>1</v>
      </c>
      <c r="CR41">
        <v>3</v>
      </c>
      <c r="CS41" t="s">
        <v>48</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0</v>
      </c>
      <c r="DS41">
        <v>0</v>
      </c>
      <c r="DT41">
        <v>0</v>
      </c>
      <c r="DU41">
        <v>0</v>
      </c>
      <c r="DV41">
        <v>0</v>
      </c>
      <c r="DW41">
        <v>0</v>
      </c>
      <c r="DX41">
        <v>0</v>
      </c>
      <c r="DY41">
        <v>0</v>
      </c>
      <c r="DZ41">
        <v>0</v>
      </c>
      <c r="EA41">
        <v>0</v>
      </c>
      <c r="EB41">
        <v>0</v>
      </c>
      <c r="EC41">
        <v>0</v>
      </c>
      <c r="ED41">
        <v>0</v>
      </c>
      <c r="EE41">
        <v>0</v>
      </c>
      <c r="EF41">
        <v>0</v>
      </c>
      <c r="EG41">
        <v>0</v>
      </c>
      <c r="EH41">
        <v>0</v>
      </c>
      <c r="EI41">
        <v>0</v>
      </c>
      <c r="EJ41">
        <v>0</v>
      </c>
      <c r="EK41">
        <v>0</v>
      </c>
      <c r="EL41">
        <v>0</v>
      </c>
      <c r="EM41">
        <v>0</v>
      </c>
      <c r="EN41">
        <v>0</v>
      </c>
      <c r="EO41">
        <v>0</v>
      </c>
      <c r="EP41">
        <v>0</v>
      </c>
      <c r="EQ41">
        <v>0</v>
      </c>
      <c r="ER41">
        <v>0</v>
      </c>
      <c r="ES41">
        <v>0</v>
      </c>
      <c r="ET41">
        <v>0</v>
      </c>
      <c r="EU41">
        <v>0</v>
      </c>
      <c r="EV41">
        <v>0</v>
      </c>
      <c r="EW41">
        <v>0</v>
      </c>
      <c r="EX41">
        <v>0</v>
      </c>
      <c r="EY41">
        <v>0</v>
      </c>
      <c r="EZ41">
        <v>0</v>
      </c>
      <c r="FA41">
        <v>0</v>
      </c>
      <c r="FB41">
        <v>0</v>
      </c>
      <c r="FC41">
        <v>0</v>
      </c>
      <c r="FD41">
        <v>0</v>
      </c>
      <c r="FE41">
        <v>0</v>
      </c>
      <c r="FF41">
        <v>0</v>
      </c>
      <c r="FG41">
        <v>0</v>
      </c>
      <c r="FH41">
        <v>0</v>
      </c>
      <c r="FI41">
        <v>0</v>
      </c>
      <c r="FJ41">
        <v>0</v>
      </c>
      <c r="FK41">
        <v>0</v>
      </c>
      <c r="FL41">
        <v>0</v>
      </c>
      <c r="FM41">
        <v>0</v>
      </c>
      <c r="FN41">
        <v>0</v>
      </c>
      <c r="FO41">
        <v>0</v>
      </c>
      <c r="FP41">
        <v>0</v>
      </c>
      <c r="FQ41">
        <v>0</v>
      </c>
      <c r="FR41">
        <v>0</v>
      </c>
      <c r="FS41">
        <v>0</v>
      </c>
      <c r="FT41">
        <v>0</v>
      </c>
      <c r="FU41">
        <v>0</v>
      </c>
      <c r="FV41">
        <v>0</v>
      </c>
      <c r="FW41">
        <v>0</v>
      </c>
      <c r="FX41">
        <v>0</v>
      </c>
      <c r="FY41">
        <v>0</v>
      </c>
      <c r="FZ41">
        <v>0</v>
      </c>
      <c r="GA41">
        <v>0</v>
      </c>
      <c r="GB41">
        <v>0</v>
      </c>
      <c r="GC41">
        <v>0</v>
      </c>
      <c r="GD41">
        <v>0</v>
      </c>
      <c r="GE41">
        <v>0</v>
      </c>
      <c r="GF41">
        <v>0</v>
      </c>
      <c r="GG41">
        <v>0</v>
      </c>
      <c r="GH41">
        <v>0</v>
      </c>
      <c r="GI41">
        <v>0</v>
      </c>
      <c r="GJ41">
        <v>0</v>
      </c>
      <c r="GK41">
        <v>0</v>
      </c>
      <c r="GL41">
        <v>0</v>
      </c>
      <c r="GM41">
        <v>0</v>
      </c>
      <c r="GN41">
        <v>0</v>
      </c>
      <c r="GO41">
        <v>0</v>
      </c>
      <c r="GP41">
        <v>0</v>
      </c>
      <c r="GQ41">
        <v>0</v>
      </c>
      <c r="GR41">
        <v>0</v>
      </c>
      <c r="GS41">
        <v>0</v>
      </c>
      <c r="GT41">
        <v>0</v>
      </c>
      <c r="GU41">
        <v>0</v>
      </c>
      <c r="GV41">
        <v>0</v>
      </c>
      <c r="GW41">
        <v>0</v>
      </c>
      <c r="GX41">
        <v>0</v>
      </c>
      <c r="GY41">
        <v>0</v>
      </c>
      <c r="GZ41">
        <v>0</v>
      </c>
      <c r="HA41">
        <v>0</v>
      </c>
      <c r="HB41">
        <v>0</v>
      </c>
      <c r="HC41">
        <v>0</v>
      </c>
      <c r="HD41">
        <v>0</v>
      </c>
      <c r="HE41">
        <v>0</v>
      </c>
      <c r="HF41">
        <v>0</v>
      </c>
      <c r="HG41">
        <v>0</v>
      </c>
      <c r="HH41">
        <v>0</v>
      </c>
      <c r="HI41">
        <v>0</v>
      </c>
      <c r="HJ41">
        <v>0</v>
      </c>
      <c r="HK41">
        <v>0</v>
      </c>
      <c r="HL41">
        <v>0</v>
      </c>
      <c r="HM41">
        <v>0</v>
      </c>
      <c r="HN41">
        <v>0</v>
      </c>
      <c r="HO41">
        <v>0</v>
      </c>
      <c r="HP41">
        <v>0</v>
      </c>
      <c r="HQ41">
        <v>0</v>
      </c>
      <c r="HR41">
        <v>0</v>
      </c>
      <c r="HS41">
        <v>0</v>
      </c>
      <c r="HT41">
        <v>0</v>
      </c>
      <c r="HU41">
        <v>0</v>
      </c>
      <c r="HV41">
        <v>0</v>
      </c>
      <c r="HW41">
        <v>0</v>
      </c>
      <c r="HX41">
        <v>0</v>
      </c>
      <c r="HY41">
        <v>0</v>
      </c>
      <c r="HZ41">
        <v>0</v>
      </c>
      <c r="IA41">
        <v>0</v>
      </c>
      <c r="IB41">
        <v>0</v>
      </c>
      <c r="IC41">
        <v>0</v>
      </c>
      <c r="ID41">
        <v>0</v>
      </c>
      <c r="IE41">
        <v>0</v>
      </c>
      <c r="IF41">
        <v>0</v>
      </c>
      <c r="IG41">
        <v>0</v>
      </c>
      <c r="IH41">
        <v>0</v>
      </c>
      <c r="II41" t="s">
        <v>1304</v>
      </c>
      <c r="IJ41" t="s">
        <v>1304</v>
      </c>
      <c r="IK41" t="s">
        <v>1304</v>
      </c>
      <c r="IL41" t="s">
        <v>1304</v>
      </c>
      <c r="IM41" t="s">
        <v>1304</v>
      </c>
      <c r="IN41" t="s">
        <v>1304</v>
      </c>
      <c r="IO41" t="s">
        <v>1304</v>
      </c>
      <c r="IP41" t="s">
        <v>1304</v>
      </c>
      <c r="IQ41" t="s">
        <v>1304</v>
      </c>
      <c r="IR41" t="s">
        <v>1304</v>
      </c>
      <c r="IS41" t="s">
        <v>1304</v>
      </c>
      <c r="IT41" t="s">
        <v>1304</v>
      </c>
      <c r="IU41" t="s">
        <v>1304</v>
      </c>
      <c r="IV41" t="s">
        <v>1304</v>
      </c>
      <c r="IW41" t="s">
        <v>1304</v>
      </c>
      <c r="IX41">
        <v>0</v>
      </c>
      <c r="IY41">
        <v>0</v>
      </c>
      <c r="IZ41">
        <v>0</v>
      </c>
      <c r="JA41">
        <v>0</v>
      </c>
      <c r="JB41">
        <v>0</v>
      </c>
      <c r="JC41">
        <v>0</v>
      </c>
      <c r="JD41">
        <v>0</v>
      </c>
      <c r="JE41">
        <v>0</v>
      </c>
      <c r="JF41">
        <v>0</v>
      </c>
      <c r="JG41">
        <v>0</v>
      </c>
      <c r="JH41">
        <v>0</v>
      </c>
      <c r="JI41">
        <v>0</v>
      </c>
      <c r="JJ41" s="85">
        <v>0</v>
      </c>
      <c r="JK41" s="85" t="s">
        <v>3473</v>
      </c>
      <c r="JL41" s="85" t="s">
        <v>3473</v>
      </c>
      <c r="JM41" s="85" t="s">
        <v>3473</v>
      </c>
      <c r="JN41" s="85" t="s">
        <v>3473</v>
      </c>
      <c r="JO41" s="85" t="s">
        <v>3473</v>
      </c>
      <c r="JP41" s="85" t="s">
        <v>3473</v>
      </c>
      <c r="JQ41" s="85" t="s">
        <v>3473</v>
      </c>
      <c r="JR41" s="85" t="s">
        <v>3473</v>
      </c>
      <c r="JS41" s="85" t="s">
        <v>3473</v>
      </c>
      <c r="JT41" s="85" t="s">
        <v>3473</v>
      </c>
      <c r="JU41" s="85" t="s">
        <v>3473</v>
      </c>
      <c r="JV41" s="85" t="s">
        <v>3473</v>
      </c>
      <c r="JW41">
        <v>0</v>
      </c>
      <c r="JX41">
        <v>0</v>
      </c>
      <c r="JY41">
        <v>0</v>
      </c>
      <c r="JZ41">
        <v>0</v>
      </c>
      <c r="KA41">
        <v>0</v>
      </c>
      <c r="KB41">
        <v>0</v>
      </c>
      <c r="KC41">
        <v>0</v>
      </c>
      <c r="KD41">
        <v>0</v>
      </c>
      <c r="KE41">
        <v>0</v>
      </c>
      <c r="KF41">
        <v>0</v>
      </c>
      <c r="KG41">
        <v>0</v>
      </c>
      <c r="KH41">
        <v>0</v>
      </c>
      <c r="KI41">
        <v>0</v>
      </c>
      <c r="KJ41" s="79" t="s">
        <v>3440</v>
      </c>
      <c r="KK41" t="s">
        <v>1304</v>
      </c>
      <c r="KL41" t="s">
        <v>1304</v>
      </c>
      <c r="KM41" t="s">
        <v>1304</v>
      </c>
      <c r="KN41" t="s">
        <v>1304</v>
      </c>
      <c r="KO41" t="s">
        <v>1304</v>
      </c>
      <c r="KP41" t="s">
        <v>1304</v>
      </c>
      <c r="KQ41" t="s">
        <v>1304</v>
      </c>
      <c r="KR41" t="s">
        <v>1304</v>
      </c>
      <c r="KS41" t="s">
        <v>1304</v>
      </c>
      <c r="KT41" t="s">
        <v>1304</v>
      </c>
      <c r="KU41" s="79" t="s">
        <v>1304</v>
      </c>
      <c r="KV41" t="s">
        <v>3440</v>
      </c>
      <c r="KW41" t="s">
        <v>3440</v>
      </c>
      <c r="KX41" t="s">
        <v>3440</v>
      </c>
      <c r="KY41" t="s">
        <v>3440</v>
      </c>
      <c r="KZ41" t="s">
        <v>3440</v>
      </c>
      <c r="LA41" t="s">
        <v>1304</v>
      </c>
      <c r="LB41" t="s">
        <v>1304</v>
      </c>
      <c r="LC41" t="s">
        <v>1304</v>
      </c>
      <c r="LD41" t="s">
        <v>1304</v>
      </c>
      <c r="LE41" t="s">
        <v>1304</v>
      </c>
      <c r="LF41" t="s">
        <v>1304</v>
      </c>
      <c r="LG41" t="s">
        <v>1304</v>
      </c>
      <c r="LH41" s="85" t="s">
        <v>3440</v>
      </c>
      <c r="LI41" s="85" t="s">
        <v>3935</v>
      </c>
      <c r="LJ41" s="85" t="s">
        <v>435</v>
      </c>
      <c r="LK41" s="85" t="s">
        <v>3473</v>
      </c>
      <c r="LL41" s="85" t="s">
        <v>1304</v>
      </c>
      <c r="LM41" s="85" t="s">
        <v>1304</v>
      </c>
      <c r="LN41" s="85" t="s">
        <v>1304</v>
      </c>
      <c r="LO41" s="85">
        <v>0</v>
      </c>
      <c r="LP41" s="85">
        <v>0</v>
      </c>
      <c r="LQ41" s="85">
        <v>1546907000</v>
      </c>
      <c r="LR41" s="85">
        <v>0</v>
      </c>
      <c r="LS41" s="85">
        <v>0</v>
      </c>
      <c r="LT41" s="85">
        <v>0</v>
      </c>
      <c r="LU41" s="85">
        <v>0</v>
      </c>
      <c r="LV41" t="s">
        <v>3440</v>
      </c>
      <c r="LW41" t="s">
        <v>3440</v>
      </c>
      <c r="LX41" t="s">
        <v>3440</v>
      </c>
      <c r="LY41" t="s">
        <v>3440</v>
      </c>
      <c r="LZ41" t="s">
        <v>3440</v>
      </c>
      <c r="MA41" t="s">
        <v>1304</v>
      </c>
      <c r="MB41" t="s">
        <v>1304</v>
      </c>
      <c r="MC41" t="s">
        <v>1304</v>
      </c>
      <c r="MD41" t="s">
        <v>1304</v>
      </c>
      <c r="ME41" t="s">
        <v>1304</v>
      </c>
      <c r="MF41" t="s">
        <v>1304</v>
      </c>
      <c r="MG41" t="s">
        <v>1304</v>
      </c>
      <c r="MH41">
        <v>0</v>
      </c>
      <c r="MI41">
        <v>0</v>
      </c>
      <c r="MJ41">
        <v>0</v>
      </c>
      <c r="MK41">
        <v>0</v>
      </c>
      <c r="ML41">
        <v>0</v>
      </c>
      <c r="MM41">
        <v>0</v>
      </c>
      <c r="MN41">
        <v>0</v>
      </c>
      <c r="MO41">
        <v>0</v>
      </c>
      <c r="MP41">
        <v>0</v>
      </c>
      <c r="MQ41">
        <v>0</v>
      </c>
      <c r="MR41">
        <v>0</v>
      </c>
      <c r="MS41">
        <v>0</v>
      </c>
      <c r="MT41">
        <v>0</v>
      </c>
      <c r="MU41">
        <v>0</v>
      </c>
      <c r="MV41">
        <v>0</v>
      </c>
      <c r="MW41">
        <v>0</v>
      </c>
      <c r="MX41">
        <v>0</v>
      </c>
      <c r="MY41">
        <v>0</v>
      </c>
      <c r="MZ41">
        <v>0</v>
      </c>
      <c r="NA41">
        <v>0</v>
      </c>
      <c r="NB41">
        <v>0</v>
      </c>
      <c r="NC41">
        <v>0</v>
      </c>
      <c r="ND41">
        <v>0</v>
      </c>
      <c r="NE41">
        <v>0</v>
      </c>
      <c r="NF41">
        <v>0</v>
      </c>
      <c r="NG41">
        <v>0</v>
      </c>
      <c r="NH41">
        <v>0</v>
      </c>
      <c r="NI41" t="s">
        <v>3440</v>
      </c>
      <c r="NJ41" t="s">
        <v>3440</v>
      </c>
      <c r="NK41" t="s">
        <v>3440</v>
      </c>
      <c r="NL41" t="s">
        <v>3440</v>
      </c>
      <c r="NM41" t="s">
        <v>3440</v>
      </c>
      <c r="NN41" t="s">
        <v>1304</v>
      </c>
      <c r="NO41" t="s">
        <v>1304</v>
      </c>
      <c r="NP41" t="s">
        <v>1304</v>
      </c>
      <c r="NQ41" t="s">
        <v>1304</v>
      </c>
      <c r="NR41" t="s">
        <v>1304</v>
      </c>
      <c r="NS41" t="s">
        <v>1304</v>
      </c>
      <c r="NT41" t="s">
        <v>1304</v>
      </c>
      <c r="NU41">
        <v>0</v>
      </c>
      <c r="NV41">
        <v>0</v>
      </c>
      <c r="NW41">
        <v>0</v>
      </c>
      <c r="NX41">
        <v>0</v>
      </c>
      <c r="NY41">
        <v>0</v>
      </c>
      <c r="NZ41">
        <v>0</v>
      </c>
      <c r="OA41">
        <v>0</v>
      </c>
      <c r="OB41">
        <v>0</v>
      </c>
      <c r="OC41">
        <v>0</v>
      </c>
      <c r="OD41">
        <v>0</v>
      </c>
      <c r="OE41">
        <v>0</v>
      </c>
      <c r="OF41">
        <v>0</v>
      </c>
      <c r="OG41">
        <v>0</v>
      </c>
      <c r="OH41">
        <v>0</v>
      </c>
      <c r="OI41">
        <v>0</v>
      </c>
      <c r="OJ41">
        <v>0</v>
      </c>
      <c r="OK41">
        <v>0</v>
      </c>
      <c r="OL41">
        <v>0</v>
      </c>
      <c r="OM41">
        <v>0</v>
      </c>
      <c r="ON41">
        <v>0</v>
      </c>
      <c r="OO41">
        <v>0</v>
      </c>
      <c r="OP41">
        <v>0</v>
      </c>
      <c r="OQ41">
        <v>0</v>
      </c>
      <c r="OR41">
        <v>0</v>
      </c>
      <c r="OT41" s="84"/>
      <c r="OU41" t="s">
        <v>3936</v>
      </c>
      <c r="OV41">
        <v>0</v>
      </c>
      <c r="OW41">
        <v>0</v>
      </c>
      <c r="OX41">
        <v>0</v>
      </c>
      <c r="OY41">
        <v>0</v>
      </c>
      <c r="OZ41">
        <v>0</v>
      </c>
      <c r="PA41">
        <v>0</v>
      </c>
      <c r="PB41">
        <v>0</v>
      </c>
      <c r="PC41">
        <v>0</v>
      </c>
      <c r="PD41">
        <v>0</v>
      </c>
      <c r="PE41">
        <v>0</v>
      </c>
      <c r="PF41">
        <v>0</v>
      </c>
      <c r="PG41">
        <v>0</v>
      </c>
      <c r="PH41">
        <v>0</v>
      </c>
      <c r="PI41">
        <v>0</v>
      </c>
      <c r="PJ41">
        <v>0</v>
      </c>
      <c r="PK41">
        <v>0</v>
      </c>
      <c r="PL41">
        <v>0</v>
      </c>
      <c r="PM41">
        <v>0</v>
      </c>
      <c r="PN41">
        <v>0</v>
      </c>
      <c r="PO41">
        <v>0</v>
      </c>
      <c r="PP41">
        <v>0</v>
      </c>
      <c r="PQ41">
        <v>0</v>
      </c>
      <c r="PR41">
        <v>0</v>
      </c>
      <c r="PS41">
        <v>0</v>
      </c>
      <c r="PT41">
        <v>0</v>
      </c>
      <c r="PU41">
        <v>0</v>
      </c>
      <c r="PV41">
        <v>0</v>
      </c>
      <c r="PW41" s="85">
        <v>0</v>
      </c>
      <c r="PX41" s="85">
        <v>0</v>
      </c>
      <c r="PY41" t="s">
        <v>3781</v>
      </c>
    </row>
    <row r="42" spans="1:441" ht="15.75" customHeight="1" x14ac:dyDescent="0.3">
      <c r="A42" t="s">
        <v>3944</v>
      </c>
      <c r="B42">
        <v>7869</v>
      </c>
      <c r="D42" s="82">
        <v>2020110010187</v>
      </c>
      <c r="E42" t="s">
        <v>3412</v>
      </c>
      <c r="F42" t="s">
        <v>3413</v>
      </c>
      <c r="G42" t="s">
        <v>3867</v>
      </c>
      <c r="H42" t="s">
        <v>3868</v>
      </c>
      <c r="I42" t="s">
        <v>435</v>
      </c>
      <c r="J42" t="s">
        <v>3870</v>
      </c>
      <c r="K42" t="s">
        <v>3871</v>
      </c>
      <c r="L42" t="s">
        <v>3872</v>
      </c>
      <c r="M42" t="s">
        <v>3873</v>
      </c>
      <c r="N42" t="s">
        <v>3871</v>
      </c>
      <c r="O42" t="s">
        <v>3872</v>
      </c>
      <c r="P42" t="s">
        <v>3873</v>
      </c>
      <c r="Q42" t="s">
        <v>3874</v>
      </c>
      <c r="R42" t="s">
        <v>3875</v>
      </c>
      <c r="S42" t="s">
        <v>3926</v>
      </c>
      <c r="T42" t="s">
        <v>3945</v>
      </c>
      <c r="Z42" t="s">
        <v>3928</v>
      </c>
      <c r="AA42" t="s">
        <v>3945</v>
      </c>
      <c r="AG42" t="s">
        <v>1304</v>
      </c>
      <c r="AH42" t="s">
        <v>1304</v>
      </c>
      <c r="AI42" t="s">
        <v>3946</v>
      </c>
      <c r="AJ42">
        <v>0</v>
      </c>
      <c r="AK42" s="83">
        <v>44055</v>
      </c>
      <c r="AL42">
        <v>1</v>
      </c>
      <c r="AM42">
        <v>2024</v>
      </c>
      <c r="AN42" t="s">
        <v>3947</v>
      </c>
      <c r="AO42" t="s">
        <v>3948</v>
      </c>
      <c r="AP42">
        <v>2021</v>
      </c>
      <c r="AQ42">
        <v>2023</v>
      </c>
      <c r="AR42" t="s">
        <v>48</v>
      </c>
      <c r="AS42" t="s">
        <v>541</v>
      </c>
      <c r="AT42" t="s">
        <v>49</v>
      </c>
      <c r="AU42" t="s">
        <v>912</v>
      </c>
      <c r="AV42" t="s">
        <v>3431</v>
      </c>
      <c r="AW42" t="s">
        <v>3431</v>
      </c>
      <c r="AX42" t="s">
        <v>3431</v>
      </c>
      <c r="AZ42">
        <v>1</v>
      </c>
      <c r="BB42" t="s">
        <v>3949</v>
      </c>
      <c r="BC42" t="s">
        <v>3950</v>
      </c>
      <c r="BD42" t="s">
        <v>3951</v>
      </c>
      <c r="BE42" t="s">
        <v>435</v>
      </c>
      <c r="BF42" t="s">
        <v>3457</v>
      </c>
      <c r="BG42">
        <v>2</v>
      </c>
      <c r="BH42" s="83">
        <v>45204</v>
      </c>
      <c r="BI42" t="s">
        <v>3888</v>
      </c>
      <c r="BJ42" t="s">
        <v>3048</v>
      </c>
      <c r="BK42">
        <v>3</v>
      </c>
      <c r="BL42">
        <v>0</v>
      </c>
      <c r="BM42">
        <v>1</v>
      </c>
      <c r="BN42">
        <v>1</v>
      </c>
      <c r="BO42">
        <v>1</v>
      </c>
      <c r="BP42">
        <v>0</v>
      </c>
      <c r="BW42">
        <v>0</v>
      </c>
      <c r="BX42">
        <v>1</v>
      </c>
      <c r="BY42">
        <v>1</v>
      </c>
      <c r="BZ42">
        <v>1</v>
      </c>
      <c r="CA42">
        <v>0</v>
      </c>
      <c r="CB42">
        <v>1</v>
      </c>
      <c r="CC42">
        <v>1</v>
      </c>
      <c r="CD42">
        <v>1</v>
      </c>
      <c r="CE42">
        <v>0</v>
      </c>
      <c r="CF42">
        <v>0</v>
      </c>
      <c r="CG42" t="s">
        <v>435</v>
      </c>
      <c r="CH42">
        <v>0</v>
      </c>
      <c r="CI42">
        <v>0</v>
      </c>
      <c r="CJ42" t="s">
        <v>435</v>
      </c>
      <c r="CK42" t="s">
        <v>435</v>
      </c>
      <c r="CL42" t="s">
        <v>435</v>
      </c>
      <c r="CM42" t="s">
        <v>435</v>
      </c>
      <c r="CN42">
        <v>0</v>
      </c>
      <c r="CO42">
        <v>1</v>
      </c>
      <c r="CP42">
        <v>1</v>
      </c>
      <c r="CQ42">
        <v>1</v>
      </c>
      <c r="CR42">
        <v>3</v>
      </c>
      <c r="CS42" t="s">
        <v>48</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v>0</v>
      </c>
      <c r="DQ42">
        <v>0</v>
      </c>
      <c r="DR42">
        <v>0</v>
      </c>
      <c r="DS42">
        <v>0</v>
      </c>
      <c r="DT42">
        <v>0</v>
      </c>
      <c r="DU42">
        <v>0</v>
      </c>
      <c r="DV42">
        <v>0</v>
      </c>
      <c r="DW42">
        <v>0</v>
      </c>
      <c r="DX42">
        <v>0</v>
      </c>
      <c r="DY42">
        <v>0</v>
      </c>
      <c r="DZ42">
        <v>0</v>
      </c>
      <c r="EA42">
        <v>0</v>
      </c>
      <c r="EB42">
        <v>0</v>
      </c>
      <c r="EC42">
        <v>0</v>
      </c>
      <c r="ED42">
        <v>0</v>
      </c>
      <c r="EE42">
        <v>0</v>
      </c>
      <c r="EF42">
        <v>0</v>
      </c>
      <c r="EG42">
        <v>0</v>
      </c>
      <c r="EH42">
        <v>0</v>
      </c>
      <c r="EI42">
        <v>0</v>
      </c>
      <c r="EJ42">
        <v>0</v>
      </c>
      <c r="EK42">
        <v>0</v>
      </c>
      <c r="EL42">
        <v>0</v>
      </c>
      <c r="EM42">
        <v>0</v>
      </c>
      <c r="EN42">
        <v>0</v>
      </c>
      <c r="EO42">
        <v>0</v>
      </c>
      <c r="EP42">
        <v>0</v>
      </c>
      <c r="EQ42">
        <v>0</v>
      </c>
      <c r="ER42">
        <v>0</v>
      </c>
      <c r="ES42">
        <v>0</v>
      </c>
      <c r="ET42">
        <v>0</v>
      </c>
      <c r="EU42">
        <v>0</v>
      </c>
      <c r="EV42">
        <v>0</v>
      </c>
      <c r="EW42">
        <v>0</v>
      </c>
      <c r="EX42">
        <v>0</v>
      </c>
      <c r="EY42">
        <v>0</v>
      </c>
      <c r="EZ42">
        <v>0</v>
      </c>
      <c r="FA42">
        <v>0</v>
      </c>
      <c r="FB42">
        <v>0</v>
      </c>
      <c r="FC42">
        <v>0</v>
      </c>
      <c r="FD42">
        <v>0</v>
      </c>
      <c r="FE42">
        <v>0</v>
      </c>
      <c r="FF42">
        <v>0</v>
      </c>
      <c r="FG42">
        <v>0</v>
      </c>
      <c r="FH42">
        <v>0</v>
      </c>
      <c r="FI42">
        <v>0</v>
      </c>
      <c r="FJ42">
        <v>0</v>
      </c>
      <c r="FK42">
        <v>0</v>
      </c>
      <c r="FL42">
        <v>0</v>
      </c>
      <c r="FM42">
        <v>0</v>
      </c>
      <c r="FN42">
        <v>0</v>
      </c>
      <c r="FO42">
        <v>0</v>
      </c>
      <c r="FP42">
        <v>0</v>
      </c>
      <c r="FQ42">
        <v>0</v>
      </c>
      <c r="FR42">
        <v>0</v>
      </c>
      <c r="FS42">
        <v>0</v>
      </c>
      <c r="FT42">
        <v>0</v>
      </c>
      <c r="FU42">
        <v>0</v>
      </c>
      <c r="FV42">
        <v>0</v>
      </c>
      <c r="FW42">
        <v>0</v>
      </c>
      <c r="FX42">
        <v>0</v>
      </c>
      <c r="FY42">
        <v>0</v>
      </c>
      <c r="FZ42">
        <v>0</v>
      </c>
      <c r="GA42">
        <v>0</v>
      </c>
      <c r="GB42">
        <v>0</v>
      </c>
      <c r="GC42">
        <v>0</v>
      </c>
      <c r="GD42">
        <v>0</v>
      </c>
      <c r="GE42">
        <v>0</v>
      </c>
      <c r="GF42">
        <v>0</v>
      </c>
      <c r="GG42">
        <v>0</v>
      </c>
      <c r="GH42">
        <v>0</v>
      </c>
      <c r="GI42">
        <v>0</v>
      </c>
      <c r="GJ42">
        <v>0</v>
      </c>
      <c r="GK42">
        <v>0</v>
      </c>
      <c r="GL42">
        <v>0</v>
      </c>
      <c r="GM42">
        <v>0</v>
      </c>
      <c r="GN42">
        <v>0</v>
      </c>
      <c r="GO42">
        <v>0</v>
      </c>
      <c r="GP42">
        <v>0</v>
      </c>
      <c r="GQ42">
        <v>0</v>
      </c>
      <c r="GR42">
        <v>0</v>
      </c>
      <c r="GS42">
        <v>0</v>
      </c>
      <c r="GT42">
        <v>0</v>
      </c>
      <c r="GU42">
        <v>0</v>
      </c>
      <c r="GV42">
        <v>0</v>
      </c>
      <c r="GW42">
        <v>0</v>
      </c>
      <c r="GX42">
        <v>0</v>
      </c>
      <c r="GY42">
        <v>0</v>
      </c>
      <c r="GZ42">
        <v>0</v>
      </c>
      <c r="HA42">
        <v>0</v>
      </c>
      <c r="HB42">
        <v>0</v>
      </c>
      <c r="HC42">
        <v>0</v>
      </c>
      <c r="HD42">
        <v>0</v>
      </c>
      <c r="HE42">
        <v>0</v>
      </c>
      <c r="HF42">
        <v>0</v>
      </c>
      <c r="HG42">
        <v>0</v>
      </c>
      <c r="HH42">
        <v>0</v>
      </c>
      <c r="HI42">
        <v>0</v>
      </c>
      <c r="HJ42">
        <v>0</v>
      </c>
      <c r="HK42">
        <v>0</v>
      </c>
      <c r="HL42">
        <v>0</v>
      </c>
      <c r="HM42">
        <v>0</v>
      </c>
      <c r="HN42">
        <v>0</v>
      </c>
      <c r="HO42">
        <v>0</v>
      </c>
      <c r="HP42">
        <v>0</v>
      </c>
      <c r="HQ42">
        <v>0</v>
      </c>
      <c r="HR42">
        <v>0</v>
      </c>
      <c r="HS42">
        <v>0</v>
      </c>
      <c r="HT42">
        <v>0</v>
      </c>
      <c r="HU42">
        <v>0</v>
      </c>
      <c r="HV42">
        <v>0</v>
      </c>
      <c r="HW42">
        <v>0</v>
      </c>
      <c r="HX42">
        <v>0</v>
      </c>
      <c r="HY42">
        <v>0</v>
      </c>
      <c r="HZ42">
        <v>0</v>
      </c>
      <c r="IA42">
        <v>0</v>
      </c>
      <c r="IB42">
        <v>0</v>
      </c>
      <c r="IC42">
        <v>0</v>
      </c>
      <c r="ID42">
        <v>0</v>
      </c>
      <c r="IE42">
        <v>0</v>
      </c>
      <c r="IF42">
        <v>0</v>
      </c>
      <c r="IG42">
        <v>0</v>
      </c>
      <c r="IH42">
        <v>0</v>
      </c>
      <c r="II42" t="s">
        <v>1304</v>
      </c>
      <c r="IJ42" t="s">
        <v>1304</v>
      </c>
      <c r="IK42" t="s">
        <v>1304</v>
      </c>
      <c r="IL42" t="s">
        <v>1304</v>
      </c>
      <c r="IM42" t="s">
        <v>1304</v>
      </c>
      <c r="IN42" t="s">
        <v>1304</v>
      </c>
      <c r="IO42" t="s">
        <v>1304</v>
      </c>
      <c r="IP42" t="s">
        <v>1304</v>
      </c>
      <c r="IQ42" t="s">
        <v>1304</v>
      </c>
      <c r="IR42" t="s">
        <v>1304</v>
      </c>
      <c r="IS42" t="s">
        <v>1304</v>
      </c>
      <c r="IT42" t="s">
        <v>1304</v>
      </c>
      <c r="IU42" t="s">
        <v>1304</v>
      </c>
      <c r="IV42" t="s">
        <v>1304</v>
      </c>
      <c r="IW42" t="s">
        <v>1304</v>
      </c>
      <c r="IX42">
        <v>0</v>
      </c>
      <c r="IY42">
        <v>0</v>
      </c>
      <c r="IZ42">
        <v>0</v>
      </c>
      <c r="JA42">
        <v>0</v>
      </c>
      <c r="JB42">
        <v>0</v>
      </c>
      <c r="JC42">
        <v>0</v>
      </c>
      <c r="JD42">
        <v>0</v>
      </c>
      <c r="JE42">
        <v>0</v>
      </c>
      <c r="JF42">
        <v>0</v>
      </c>
      <c r="JG42">
        <v>0</v>
      </c>
      <c r="JH42">
        <v>0</v>
      </c>
      <c r="JI42">
        <v>0</v>
      </c>
      <c r="JJ42" s="85">
        <v>0</v>
      </c>
      <c r="JK42" s="85" t="s">
        <v>3473</v>
      </c>
      <c r="JL42" s="85" t="s">
        <v>3473</v>
      </c>
      <c r="JM42" s="85" t="s">
        <v>3473</v>
      </c>
      <c r="JN42" s="85" t="s">
        <v>3473</v>
      </c>
      <c r="JO42" s="85" t="s">
        <v>3473</v>
      </c>
      <c r="JP42" s="85" t="s">
        <v>3473</v>
      </c>
      <c r="JQ42" s="85" t="s">
        <v>3473</v>
      </c>
      <c r="JR42" s="85" t="s">
        <v>3473</v>
      </c>
      <c r="JS42" s="85" t="s">
        <v>3473</v>
      </c>
      <c r="JT42" s="85" t="s">
        <v>3473</v>
      </c>
      <c r="JU42" s="85" t="s">
        <v>3473</v>
      </c>
      <c r="JV42" s="85" t="s">
        <v>3473</v>
      </c>
      <c r="JW42">
        <v>0</v>
      </c>
      <c r="JX42">
        <v>0</v>
      </c>
      <c r="JY42">
        <v>0</v>
      </c>
      <c r="JZ42">
        <v>0</v>
      </c>
      <c r="KA42">
        <v>0</v>
      </c>
      <c r="KB42">
        <v>0</v>
      </c>
      <c r="KC42">
        <v>0</v>
      </c>
      <c r="KD42">
        <v>0</v>
      </c>
      <c r="KE42">
        <v>0</v>
      </c>
      <c r="KF42">
        <v>0</v>
      </c>
      <c r="KG42">
        <v>0</v>
      </c>
      <c r="KH42">
        <v>0</v>
      </c>
      <c r="KI42">
        <v>0</v>
      </c>
      <c r="KJ42" s="79" t="s">
        <v>3440</v>
      </c>
      <c r="KK42" t="s">
        <v>1304</v>
      </c>
      <c r="KL42" t="s">
        <v>1304</v>
      </c>
      <c r="KM42" t="s">
        <v>1304</v>
      </c>
      <c r="KN42" t="s">
        <v>1304</v>
      </c>
      <c r="KO42" t="s">
        <v>1304</v>
      </c>
      <c r="KP42" t="s">
        <v>1304</v>
      </c>
      <c r="KQ42" t="s">
        <v>1304</v>
      </c>
      <c r="KR42" t="s">
        <v>1304</v>
      </c>
      <c r="KS42" t="s">
        <v>1304</v>
      </c>
      <c r="KT42" t="s">
        <v>1304</v>
      </c>
      <c r="KU42" s="79" t="s">
        <v>1304</v>
      </c>
      <c r="KV42" t="s">
        <v>3440</v>
      </c>
      <c r="KW42" t="s">
        <v>3440</v>
      </c>
      <c r="KX42" t="s">
        <v>3440</v>
      </c>
      <c r="KY42" t="s">
        <v>3440</v>
      </c>
      <c r="KZ42" t="s">
        <v>3440</v>
      </c>
      <c r="LA42" t="s">
        <v>1304</v>
      </c>
      <c r="LB42" t="s">
        <v>1304</v>
      </c>
      <c r="LC42" t="s">
        <v>1304</v>
      </c>
      <c r="LD42" t="s">
        <v>1304</v>
      </c>
      <c r="LE42" t="s">
        <v>1304</v>
      </c>
      <c r="LF42" t="s">
        <v>1304</v>
      </c>
      <c r="LG42" t="s">
        <v>1304</v>
      </c>
      <c r="LH42" s="85" t="s">
        <v>3440</v>
      </c>
      <c r="LI42" s="85" t="s">
        <v>3935</v>
      </c>
      <c r="LJ42" s="85" t="s">
        <v>435</v>
      </c>
      <c r="LK42" s="85" t="s">
        <v>3473</v>
      </c>
      <c r="LL42" s="85" t="s">
        <v>1304</v>
      </c>
      <c r="LM42" s="85" t="s">
        <v>1304</v>
      </c>
      <c r="LN42" s="85" t="s">
        <v>1304</v>
      </c>
      <c r="LO42" s="85">
        <v>0</v>
      </c>
      <c r="LP42" s="85">
        <v>0</v>
      </c>
      <c r="LQ42" s="85">
        <v>1546907000</v>
      </c>
      <c r="LR42" s="85">
        <v>0</v>
      </c>
      <c r="LS42" s="85">
        <v>0</v>
      </c>
      <c r="LT42" s="85">
        <v>0</v>
      </c>
      <c r="LU42" s="85">
        <v>0</v>
      </c>
      <c r="LV42" t="s">
        <v>3440</v>
      </c>
      <c r="LW42" t="s">
        <v>3440</v>
      </c>
      <c r="LX42" t="s">
        <v>3440</v>
      </c>
      <c r="LY42" t="s">
        <v>3440</v>
      </c>
      <c r="LZ42" t="s">
        <v>3440</v>
      </c>
      <c r="MA42" t="s">
        <v>1304</v>
      </c>
      <c r="MB42" t="s">
        <v>1304</v>
      </c>
      <c r="MC42" t="s">
        <v>1304</v>
      </c>
      <c r="MD42" t="s">
        <v>1304</v>
      </c>
      <c r="ME42" t="s">
        <v>1304</v>
      </c>
      <c r="MF42" t="s">
        <v>1304</v>
      </c>
      <c r="MG42" t="s">
        <v>1304</v>
      </c>
      <c r="MH42">
        <v>0</v>
      </c>
      <c r="MI42">
        <v>0</v>
      </c>
      <c r="MJ42">
        <v>0</v>
      </c>
      <c r="MK42">
        <v>0</v>
      </c>
      <c r="ML42">
        <v>0</v>
      </c>
      <c r="MM42">
        <v>0</v>
      </c>
      <c r="MN42">
        <v>0</v>
      </c>
      <c r="MO42">
        <v>0</v>
      </c>
      <c r="MP42">
        <v>0</v>
      </c>
      <c r="MQ42">
        <v>0</v>
      </c>
      <c r="MR42">
        <v>0</v>
      </c>
      <c r="MS42">
        <v>0</v>
      </c>
      <c r="MT42">
        <v>0</v>
      </c>
      <c r="MU42">
        <v>0</v>
      </c>
      <c r="MV42">
        <v>0</v>
      </c>
      <c r="MW42">
        <v>0</v>
      </c>
      <c r="MX42">
        <v>0</v>
      </c>
      <c r="MY42">
        <v>0</v>
      </c>
      <c r="MZ42">
        <v>0</v>
      </c>
      <c r="NA42">
        <v>0</v>
      </c>
      <c r="NB42">
        <v>0</v>
      </c>
      <c r="NC42">
        <v>0</v>
      </c>
      <c r="ND42">
        <v>0</v>
      </c>
      <c r="NE42">
        <v>0</v>
      </c>
      <c r="NF42">
        <v>0</v>
      </c>
      <c r="NG42">
        <v>0</v>
      </c>
      <c r="NH42">
        <v>0</v>
      </c>
      <c r="NI42" t="s">
        <v>3440</v>
      </c>
      <c r="NJ42" t="s">
        <v>3440</v>
      </c>
      <c r="NK42" t="s">
        <v>3440</v>
      </c>
      <c r="NL42" t="s">
        <v>3440</v>
      </c>
      <c r="NM42" t="s">
        <v>3440</v>
      </c>
      <c r="NN42" t="s">
        <v>1304</v>
      </c>
      <c r="NO42" t="s">
        <v>1304</v>
      </c>
      <c r="NP42" t="s">
        <v>1304</v>
      </c>
      <c r="NQ42" t="s">
        <v>1304</v>
      </c>
      <c r="NR42" t="s">
        <v>1304</v>
      </c>
      <c r="NS42" t="s">
        <v>1304</v>
      </c>
      <c r="NT42" t="s">
        <v>1304</v>
      </c>
      <c r="NU42">
        <v>0</v>
      </c>
      <c r="NV42">
        <v>0</v>
      </c>
      <c r="NW42">
        <v>0</v>
      </c>
      <c r="NX42">
        <v>0</v>
      </c>
      <c r="NY42">
        <v>0</v>
      </c>
      <c r="NZ42">
        <v>0</v>
      </c>
      <c r="OA42">
        <v>0</v>
      </c>
      <c r="OB42">
        <v>0</v>
      </c>
      <c r="OC42">
        <v>0</v>
      </c>
      <c r="OD42">
        <v>0</v>
      </c>
      <c r="OE42">
        <v>0</v>
      </c>
      <c r="OF42">
        <v>0</v>
      </c>
      <c r="OG42">
        <v>0</v>
      </c>
      <c r="OH42">
        <v>0</v>
      </c>
      <c r="OI42">
        <v>0</v>
      </c>
      <c r="OJ42">
        <v>0</v>
      </c>
      <c r="OK42">
        <v>0</v>
      </c>
      <c r="OL42">
        <v>0</v>
      </c>
      <c r="OM42">
        <v>0</v>
      </c>
      <c r="ON42">
        <v>0</v>
      </c>
      <c r="OO42">
        <v>0</v>
      </c>
      <c r="OP42">
        <v>0</v>
      </c>
      <c r="OQ42">
        <v>0</v>
      </c>
      <c r="OR42">
        <v>0</v>
      </c>
      <c r="OT42" s="84"/>
      <c r="OU42" t="s">
        <v>3944</v>
      </c>
      <c r="OV42">
        <v>0</v>
      </c>
      <c r="OW42">
        <v>0</v>
      </c>
      <c r="OX42">
        <v>0</v>
      </c>
      <c r="OY42">
        <v>0</v>
      </c>
      <c r="OZ42">
        <v>0</v>
      </c>
      <c r="PA42">
        <v>0</v>
      </c>
      <c r="PB42">
        <v>0</v>
      </c>
      <c r="PC42">
        <v>0</v>
      </c>
      <c r="PD42">
        <v>0</v>
      </c>
      <c r="PE42">
        <v>0</v>
      </c>
      <c r="PF42">
        <v>0</v>
      </c>
      <c r="PG42">
        <v>0</v>
      </c>
      <c r="PH42">
        <v>0</v>
      </c>
      <c r="PI42">
        <v>0</v>
      </c>
      <c r="PJ42">
        <v>0</v>
      </c>
      <c r="PK42">
        <v>0</v>
      </c>
      <c r="PL42">
        <v>0</v>
      </c>
      <c r="PM42">
        <v>0</v>
      </c>
      <c r="PN42">
        <v>0</v>
      </c>
      <c r="PO42">
        <v>0</v>
      </c>
      <c r="PP42">
        <v>0</v>
      </c>
      <c r="PQ42">
        <v>0</v>
      </c>
      <c r="PR42">
        <v>0</v>
      </c>
      <c r="PS42">
        <v>0</v>
      </c>
      <c r="PT42">
        <v>0</v>
      </c>
      <c r="PU42">
        <v>0</v>
      </c>
      <c r="PV42">
        <v>0</v>
      </c>
      <c r="PW42" s="85">
        <v>0</v>
      </c>
      <c r="PX42" s="85">
        <v>0</v>
      </c>
      <c r="PY42" t="s">
        <v>3781</v>
      </c>
    </row>
    <row r="43" spans="1:441" ht="15.75" customHeight="1" x14ac:dyDescent="0.3">
      <c r="A43" s="70" t="s">
        <v>3952</v>
      </c>
      <c r="B43" s="70">
        <v>7869</v>
      </c>
      <c r="C43" s="70"/>
      <c r="D43" s="97">
        <v>2020110010187</v>
      </c>
      <c r="E43" s="70" t="s">
        <v>3412</v>
      </c>
      <c r="F43" s="70" t="s">
        <v>3413</v>
      </c>
      <c r="G43" s="70" t="s">
        <v>3867</v>
      </c>
      <c r="H43" s="70" t="s">
        <v>3868</v>
      </c>
      <c r="I43" s="70" t="s">
        <v>435</v>
      </c>
      <c r="J43" s="70" t="s">
        <v>3870</v>
      </c>
      <c r="K43" s="70" t="s">
        <v>3871</v>
      </c>
      <c r="L43" s="70" t="s">
        <v>3872</v>
      </c>
      <c r="M43" s="70" t="s">
        <v>3873</v>
      </c>
      <c r="N43" s="70" t="s">
        <v>3871</v>
      </c>
      <c r="O43" s="70" t="s">
        <v>3872</v>
      </c>
      <c r="P43" s="70" t="s">
        <v>3873</v>
      </c>
      <c r="Q43" s="70" t="s">
        <v>3874</v>
      </c>
      <c r="R43" s="70" t="s">
        <v>3875</v>
      </c>
      <c r="S43" s="70" t="s">
        <v>3926</v>
      </c>
      <c r="T43" s="70" t="s">
        <v>3953</v>
      </c>
      <c r="U43" s="70"/>
      <c r="V43" s="70"/>
      <c r="W43" s="70"/>
      <c r="X43" s="70"/>
      <c r="Y43" s="70"/>
      <c r="Z43" s="70" t="s">
        <v>3928</v>
      </c>
      <c r="AA43" s="70" t="s">
        <v>3953</v>
      </c>
      <c r="AB43" s="70"/>
      <c r="AC43" s="70"/>
      <c r="AD43" s="70"/>
      <c r="AE43" s="70"/>
      <c r="AF43" s="70"/>
      <c r="AG43" t="s">
        <v>1304</v>
      </c>
      <c r="AH43" t="s">
        <v>1304</v>
      </c>
      <c r="AI43" t="s">
        <v>3954</v>
      </c>
      <c r="AJ43" s="70">
        <v>0</v>
      </c>
      <c r="AK43" s="98">
        <v>44055</v>
      </c>
      <c r="AL43" s="70">
        <v>1</v>
      </c>
      <c r="AM43">
        <v>2024</v>
      </c>
      <c r="AN43" s="70" t="s">
        <v>3955</v>
      </c>
      <c r="AO43" s="70" t="s">
        <v>3956</v>
      </c>
      <c r="AP43" s="70">
        <v>2020</v>
      </c>
      <c r="AQ43" s="70">
        <v>2024</v>
      </c>
      <c r="AR43" s="70" t="s">
        <v>48</v>
      </c>
      <c r="AS43" s="70" t="s">
        <v>541</v>
      </c>
      <c r="AT43" s="70" t="s">
        <v>49</v>
      </c>
      <c r="AU43" s="70" t="s">
        <v>1008</v>
      </c>
      <c r="AV43" s="70" t="s">
        <v>3431</v>
      </c>
      <c r="AW43" s="70" t="s">
        <v>3431</v>
      </c>
      <c r="AX43" s="70" t="s">
        <v>3431</v>
      </c>
      <c r="AY43" s="70"/>
      <c r="AZ43" s="70">
        <v>1</v>
      </c>
      <c r="BA43" s="70"/>
      <c r="BB43" s="99" t="s">
        <v>3957</v>
      </c>
      <c r="BC43" s="70" t="s">
        <v>3958</v>
      </c>
      <c r="BD43" s="70" t="s">
        <v>3959</v>
      </c>
      <c r="BE43" s="70" t="s">
        <v>435</v>
      </c>
      <c r="BF43" s="70" t="s">
        <v>3457</v>
      </c>
      <c r="BG43" s="70">
        <v>2</v>
      </c>
      <c r="BH43" s="70">
        <v>45204</v>
      </c>
      <c r="BI43" s="70" t="s">
        <v>3888</v>
      </c>
      <c r="BJ43" s="70" t="s">
        <v>3048</v>
      </c>
      <c r="BK43" s="70">
        <v>430</v>
      </c>
      <c r="BL43" s="70">
        <v>66</v>
      </c>
      <c r="BM43" s="70">
        <v>120</v>
      </c>
      <c r="BN43" s="70">
        <v>118</v>
      </c>
      <c r="BO43" s="70">
        <v>82</v>
      </c>
      <c r="BP43" s="70">
        <v>44</v>
      </c>
      <c r="BQ43" s="70"/>
      <c r="BR43" s="70"/>
      <c r="BS43" s="70"/>
      <c r="BT43" s="70"/>
      <c r="BU43" s="70"/>
      <c r="BV43" s="70"/>
      <c r="BW43" s="70">
        <v>50</v>
      </c>
      <c r="BX43" s="70">
        <v>50</v>
      </c>
      <c r="BY43" s="70">
        <v>50</v>
      </c>
      <c r="BZ43" s="70">
        <v>50</v>
      </c>
      <c r="CA43" s="70">
        <v>44</v>
      </c>
      <c r="CB43" s="70">
        <v>120</v>
      </c>
      <c r="CC43" s="70">
        <v>118</v>
      </c>
      <c r="CD43" s="70">
        <v>82</v>
      </c>
      <c r="CE43">
        <v>44</v>
      </c>
      <c r="CF43" s="70">
        <v>0</v>
      </c>
      <c r="CG43" s="70" t="s">
        <v>435</v>
      </c>
      <c r="CH43" s="70">
        <v>0</v>
      </c>
      <c r="CI43" s="70">
        <v>0</v>
      </c>
      <c r="CJ43" s="70" t="s">
        <v>435</v>
      </c>
      <c r="CK43" s="70" t="s">
        <v>435</v>
      </c>
      <c r="CL43" s="70" t="s">
        <v>435</v>
      </c>
      <c r="CM43" s="70" t="s">
        <v>435</v>
      </c>
      <c r="CN43" s="70">
        <v>66</v>
      </c>
      <c r="CO43" s="70">
        <v>119.99999999999996</v>
      </c>
      <c r="CP43" s="70">
        <v>118</v>
      </c>
      <c r="CQ43" s="70">
        <v>82</v>
      </c>
      <c r="CR43">
        <v>385.99999999999994</v>
      </c>
      <c r="CS43" s="70" t="s">
        <v>48</v>
      </c>
      <c r="CT43" s="70">
        <v>0</v>
      </c>
      <c r="CU43" s="70">
        <v>0</v>
      </c>
      <c r="CV43" s="70">
        <v>0</v>
      </c>
      <c r="CW43" s="70">
        <v>0</v>
      </c>
      <c r="CX43" s="70">
        <v>0</v>
      </c>
      <c r="CY43" s="70">
        <v>0</v>
      </c>
      <c r="CZ43" s="70">
        <v>0</v>
      </c>
      <c r="DA43" s="70">
        <v>0</v>
      </c>
      <c r="DB43" s="70">
        <v>0</v>
      </c>
      <c r="DC43" s="70">
        <v>0</v>
      </c>
      <c r="DD43" s="70">
        <v>0</v>
      </c>
      <c r="DE43" s="70">
        <v>0</v>
      </c>
      <c r="DF43">
        <v>44</v>
      </c>
      <c r="DG43">
        <v>0</v>
      </c>
      <c r="DH43">
        <v>0</v>
      </c>
      <c r="DI43">
        <v>0</v>
      </c>
      <c r="DJ43" s="70">
        <v>0</v>
      </c>
      <c r="DK43" s="70">
        <v>0</v>
      </c>
      <c r="DL43" s="70">
        <v>0</v>
      </c>
      <c r="DM43" s="70">
        <v>0</v>
      </c>
      <c r="DN43" s="70">
        <v>0</v>
      </c>
      <c r="DO43" s="70">
        <v>0</v>
      </c>
      <c r="DP43" s="70">
        <v>0</v>
      </c>
      <c r="DQ43" s="70">
        <v>0</v>
      </c>
      <c r="DR43" s="70">
        <v>0</v>
      </c>
      <c r="DS43" s="70">
        <v>0</v>
      </c>
      <c r="DT43" s="70">
        <v>0</v>
      </c>
      <c r="DU43" s="70">
        <v>0</v>
      </c>
      <c r="DV43" s="70">
        <v>44</v>
      </c>
      <c r="DW43" s="70">
        <v>0</v>
      </c>
      <c r="DX43" s="70">
        <v>0</v>
      </c>
      <c r="DY43" s="70">
        <v>0</v>
      </c>
      <c r="DZ43" s="70">
        <v>0</v>
      </c>
      <c r="EA43" s="70">
        <v>0</v>
      </c>
      <c r="EB43" s="70">
        <v>0</v>
      </c>
      <c r="EC43" s="70">
        <v>0</v>
      </c>
      <c r="ED43" s="70">
        <v>0</v>
      </c>
      <c r="EE43" s="70">
        <v>0</v>
      </c>
      <c r="EF43" s="70">
        <v>0</v>
      </c>
      <c r="EG43" s="70">
        <v>0</v>
      </c>
      <c r="EH43" s="70">
        <v>0</v>
      </c>
      <c r="EI43" s="70">
        <v>0</v>
      </c>
      <c r="EJ43" s="70">
        <v>0</v>
      </c>
      <c r="EK43" s="70">
        <v>0</v>
      </c>
      <c r="EL43" s="70">
        <v>0</v>
      </c>
      <c r="EM43" s="70">
        <v>0</v>
      </c>
      <c r="EN43" s="70">
        <v>0</v>
      </c>
      <c r="EO43" s="70">
        <v>0</v>
      </c>
      <c r="EP43" s="70">
        <v>0</v>
      </c>
      <c r="EQ43" s="70">
        <v>0</v>
      </c>
      <c r="ER43" s="70">
        <v>0</v>
      </c>
      <c r="ES43" s="70">
        <v>0</v>
      </c>
      <c r="ET43" s="70">
        <v>0</v>
      </c>
      <c r="EU43" s="70">
        <v>0</v>
      </c>
      <c r="EV43" s="70">
        <v>0</v>
      </c>
      <c r="EW43" s="70">
        <v>0</v>
      </c>
      <c r="EX43" s="70">
        <v>0</v>
      </c>
      <c r="EY43" s="70">
        <v>0</v>
      </c>
      <c r="EZ43" s="70">
        <v>0</v>
      </c>
      <c r="FA43" s="70">
        <v>0</v>
      </c>
      <c r="FB43" s="70">
        <v>0</v>
      </c>
      <c r="FC43" s="70">
        <v>0</v>
      </c>
      <c r="FD43" s="70">
        <v>0</v>
      </c>
      <c r="FE43" s="70">
        <v>0</v>
      </c>
      <c r="FF43" s="70">
        <v>0</v>
      </c>
      <c r="FG43" s="70">
        <v>0</v>
      </c>
      <c r="FH43" s="70">
        <v>0</v>
      </c>
      <c r="FI43" s="70">
        <v>0</v>
      </c>
      <c r="FJ43" s="70">
        <v>0</v>
      </c>
      <c r="FK43" s="70">
        <v>0</v>
      </c>
      <c r="FL43" s="70">
        <v>0</v>
      </c>
      <c r="FM43" s="70">
        <v>0</v>
      </c>
      <c r="FN43" s="70">
        <v>0</v>
      </c>
      <c r="FO43" s="70">
        <v>0</v>
      </c>
      <c r="FP43" s="70">
        <v>0</v>
      </c>
      <c r="FQ43" s="70">
        <v>0</v>
      </c>
      <c r="FR43" s="70">
        <v>0</v>
      </c>
      <c r="FS43" s="70">
        <v>0</v>
      </c>
      <c r="FT43" s="70">
        <v>0</v>
      </c>
      <c r="FU43" s="70">
        <v>0</v>
      </c>
      <c r="FV43" s="70">
        <v>0</v>
      </c>
      <c r="FW43" s="70">
        <v>0</v>
      </c>
      <c r="FX43" s="70">
        <v>0</v>
      </c>
      <c r="FY43" s="70">
        <v>0</v>
      </c>
      <c r="FZ43" s="70">
        <v>0</v>
      </c>
      <c r="GA43" s="70">
        <v>0</v>
      </c>
      <c r="GB43" s="70">
        <v>0</v>
      </c>
      <c r="GC43" s="70">
        <v>0</v>
      </c>
      <c r="GD43" s="70">
        <v>0</v>
      </c>
      <c r="GE43" s="70">
        <v>0</v>
      </c>
      <c r="GF43" s="70">
        <v>0</v>
      </c>
      <c r="GG43" s="70">
        <v>0</v>
      </c>
      <c r="GH43" s="70">
        <v>0</v>
      </c>
      <c r="GI43" s="70">
        <v>0</v>
      </c>
      <c r="GJ43" s="70">
        <v>0</v>
      </c>
      <c r="GK43" s="70">
        <v>0</v>
      </c>
      <c r="GL43" s="70">
        <v>0</v>
      </c>
      <c r="GM43" s="70">
        <v>0</v>
      </c>
      <c r="GN43" s="70">
        <v>0</v>
      </c>
      <c r="GO43" s="70">
        <v>0</v>
      </c>
      <c r="GP43" s="70">
        <v>0</v>
      </c>
      <c r="GQ43" s="70">
        <v>0</v>
      </c>
      <c r="GR43" s="70">
        <v>0</v>
      </c>
      <c r="GS43" s="70">
        <v>0</v>
      </c>
      <c r="GT43" s="70">
        <v>0</v>
      </c>
      <c r="GU43" s="70">
        <v>0</v>
      </c>
      <c r="GV43" s="70">
        <v>0</v>
      </c>
      <c r="GW43" s="70">
        <v>0</v>
      </c>
      <c r="GX43" s="70">
        <v>0</v>
      </c>
      <c r="GY43" s="70">
        <v>0</v>
      </c>
      <c r="GZ43" s="70">
        <v>0</v>
      </c>
      <c r="HA43" s="70">
        <v>0</v>
      </c>
      <c r="HB43" s="70">
        <v>0</v>
      </c>
      <c r="HC43" s="70">
        <v>0</v>
      </c>
      <c r="HD43" s="70">
        <v>0</v>
      </c>
      <c r="HE43" s="70">
        <v>0</v>
      </c>
      <c r="HF43" s="70">
        <v>0</v>
      </c>
      <c r="HG43" s="70">
        <v>0</v>
      </c>
      <c r="HH43" s="70">
        <v>0</v>
      </c>
      <c r="HI43" s="70">
        <v>0</v>
      </c>
      <c r="HJ43" s="70">
        <v>0</v>
      </c>
      <c r="HK43" s="70">
        <v>0</v>
      </c>
      <c r="HL43" s="70">
        <v>0</v>
      </c>
      <c r="HM43" s="70">
        <v>0</v>
      </c>
      <c r="HN43" s="70">
        <v>0</v>
      </c>
      <c r="HO43" s="70">
        <v>0</v>
      </c>
      <c r="HP43" s="70">
        <v>0</v>
      </c>
      <c r="HQ43" s="70">
        <v>0</v>
      </c>
      <c r="HR43" s="70">
        <v>0</v>
      </c>
      <c r="HS43" s="70">
        <v>0</v>
      </c>
      <c r="HT43" s="70">
        <v>0</v>
      </c>
      <c r="HU43" s="70">
        <v>0</v>
      </c>
      <c r="HV43" s="70">
        <v>0</v>
      </c>
      <c r="HW43" s="70">
        <v>0</v>
      </c>
      <c r="HX43" s="70">
        <v>0</v>
      </c>
      <c r="HY43" s="70">
        <v>0</v>
      </c>
      <c r="HZ43" s="70">
        <v>0</v>
      </c>
      <c r="IA43" s="70">
        <v>0</v>
      </c>
      <c r="IB43" s="70">
        <v>0</v>
      </c>
      <c r="IC43" s="70">
        <v>0</v>
      </c>
      <c r="ID43" s="70">
        <v>0</v>
      </c>
      <c r="IE43" s="70">
        <v>0</v>
      </c>
      <c r="IF43" s="70">
        <v>0</v>
      </c>
      <c r="IG43" s="70">
        <v>0</v>
      </c>
      <c r="IH43" s="70">
        <v>0</v>
      </c>
      <c r="II43" s="70" t="s">
        <v>1304</v>
      </c>
      <c r="IJ43" s="70" t="s">
        <v>1304</v>
      </c>
      <c r="IK43" s="70" t="s">
        <v>1304</v>
      </c>
      <c r="IL43" s="70" t="s">
        <v>1304</v>
      </c>
      <c r="IM43" s="70" t="s">
        <v>1304</v>
      </c>
      <c r="IN43" s="70" t="s">
        <v>1304</v>
      </c>
      <c r="IO43" s="70" t="s">
        <v>1304</v>
      </c>
      <c r="IP43" s="70" t="s">
        <v>1304</v>
      </c>
      <c r="IQ43" s="70" t="s">
        <v>1304</v>
      </c>
      <c r="IR43" s="70" t="s">
        <v>1304</v>
      </c>
      <c r="IS43" s="70" t="s">
        <v>1304</v>
      </c>
      <c r="IT43" s="70" t="s">
        <v>1304</v>
      </c>
      <c r="IU43" s="70" t="s">
        <v>1304</v>
      </c>
      <c r="IV43" s="70" t="s">
        <v>1304</v>
      </c>
      <c r="IW43" s="70" t="s">
        <v>1304</v>
      </c>
      <c r="IX43" s="70">
        <v>0</v>
      </c>
      <c r="IY43" s="70">
        <v>0</v>
      </c>
      <c r="IZ43" s="70">
        <v>0</v>
      </c>
      <c r="JA43" s="70">
        <v>0</v>
      </c>
      <c r="JB43" s="70">
        <v>0</v>
      </c>
      <c r="JC43" s="70">
        <v>0</v>
      </c>
      <c r="JD43" s="70">
        <v>0</v>
      </c>
      <c r="JE43" s="70">
        <v>0</v>
      </c>
      <c r="JF43" s="70">
        <v>0</v>
      </c>
      <c r="JG43" s="70">
        <v>0</v>
      </c>
      <c r="JH43" s="70">
        <v>0</v>
      </c>
      <c r="JI43" s="70">
        <v>0</v>
      </c>
      <c r="JJ43" s="100">
        <v>0</v>
      </c>
      <c r="JK43" s="100">
        <v>0</v>
      </c>
      <c r="JL43" s="100">
        <v>0</v>
      </c>
      <c r="JM43" s="100">
        <v>0</v>
      </c>
      <c r="JN43" s="100">
        <v>0</v>
      </c>
      <c r="JO43" s="100">
        <v>0</v>
      </c>
      <c r="JP43" s="100">
        <v>0</v>
      </c>
      <c r="JQ43" s="100">
        <v>0</v>
      </c>
      <c r="JR43" s="100">
        <v>0</v>
      </c>
      <c r="JS43" s="100">
        <v>0</v>
      </c>
      <c r="JT43" s="100">
        <v>0</v>
      </c>
      <c r="JU43" s="100">
        <v>0</v>
      </c>
      <c r="JV43" s="100">
        <v>0</v>
      </c>
      <c r="JW43" s="70">
        <v>0</v>
      </c>
      <c r="JX43" s="70">
        <v>0</v>
      </c>
      <c r="JY43" s="70">
        <v>0</v>
      </c>
      <c r="JZ43" s="70">
        <v>0</v>
      </c>
      <c r="KA43" s="70">
        <v>0</v>
      </c>
      <c r="KB43" s="70">
        <v>0</v>
      </c>
      <c r="KC43" s="70">
        <v>0</v>
      </c>
      <c r="KD43" s="70">
        <v>0</v>
      </c>
      <c r="KE43" s="70">
        <v>0</v>
      </c>
      <c r="KF43" s="70">
        <v>0</v>
      </c>
      <c r="KG43" s="70">
        <v>0</v>
      </c>
      <c r="KH43" s="70">
        <v>0</v>
      </c>
      <c r="KI43" s="70">
        <v>0</v>
      </c>
      <c r="KJ43" s="70" t="s">
        <v>3440</v>
      </c>
      <c r="KK43" s="70" t="s">
        <v>1304</v>
      </c>
      <c r="KL43" s="70" t="s">
        <v>1304</v>
      </c>
      <c r="KM43" s="70" t="s">
        <v>1304</v>
      </c>
      <c r="KN43" s="70" t="s">
        <v>1304</v>
      </c>
      <c r="KO43" s="70" t="s">
        <v>1304</v>
      </c>
      <c r="KP43" s="70" t="s">
        <v>1304</v>
      </c>
      <c r="KQ43" s="70" t="s">
        <v>1304</v>
      </c>
      <c r="KR43" s="70" t="s">
        <v>1304</v>
      </c>
      <c r="KS43" s="70" t="s">
        <v>1304</v>
      </c>
      <c r="KT43" s="70" t="s">
        <v>1304</v>
      </c>
      <c r="KU43" s="70" t="s">
        <v>1304</v>
      </c>
      <c r="KV43" s="70" t="s">
        <v>3440</v>
      </c>
      <c r="KW43" s="70" t="s">
        <v>3440</v>
      </c>
      <c r="KX43" s="70" t="s">
        <v>3440</v>
      </c>
      <c r="KY43" s="70" t="s">
        <v>3440</v>
      </c>
      <c r="KZ43" s="70" t="s">
        <v>3440</v>
      </c>
      <c r="LA43" s="70" t="s">
        <v>1304</v>
      </c>
      <c r="LB43" s="70" t="s">
        <v>1304</v>
      </c>
      <c r="LC43" s="70" t="s">
        <v>1304</v>
      </c>
      <c r="LD43" s="70" t="s">
        <v>1304</v>
      </c>
      <c r="LE43" s="70" t="s">
        <v>1304</v>
      </c>
      <c r="LF43" s="70" t="s">
        <v>1304</v>
      </c>
      <c r="LG43" s="70" t="s">
        <v>1304</v>
      </c>
      <c r="LH43" s="100" t="s">
        <v>3440</v>
      </c>
      <c r="LI43" s="100" t="s">
        <v>3935</v>
      </c>
      <c r="LJ43" s="100" t="s">
        <v>435</v>
      </c>
      <c r="LK43" s="100" t="s">
        <v>3473</v>
      </c>
      <c r="LL43" s="100" t="s">
        <v>1304</v>
      </c>
      <c r="LM43" s="100" t="s">
        <v>1304</v>
      </c>
      <c r="LN43" s="100" t="s">
        <v>1304</v>
      </c>
      <c r="LO43" s="100">
        <v>0</v>
      </c>
      <c r="LP43" s="100">
        <v>0</v>
      </c>
      <c r="LQ43" s="100">
        <v>1546907000</v>
      </c>
      <c r="LR43" s="100">
        <v>0</v>
      </c>
      <c r="LS43" s="100">
        <v>0</v>
      </c>
      <c r="LT43" s="100">
        <v>0</v>
      </c>
      <c r="LU43" s="100">
        <v>0</v>
      </c>
      <c r="LV43" s="70" t="s">
        <v>3440</v>
      </c>
      <c r="LW43" s="70" t="s">
        <v>3440</v>
      </c>
      <c r="LX43" s="70" t="s">
        <v>3440</v>
      </c>
      <c r="LY43" s="70" t="s">
        <v>3440</v>
      </c>
      <c r="LZ43" s="70" t="s">
        <v>3440</v>
      </c>
      <c r="MA43" s="70" t="s">
        <v>1304</v>
      </c>
      <c r="MB43" s="70" t="s">
        <v>1304</v>
      </c>
      <c r="MC43" s="70" t="s">
        <v>1304</v>
      </c>
      <c r="MD43" s="70" t="s">
        <v>1304</v>
      </c>
      <c r="ME43" s="70" t="s">
        <v>1304</v>
      </c>
      <c r="MF43" s="70" t="s">
        <v>1304</v>
      </c>
      <c r="MG43" s="70" t="s">
        <v>1304</v>
      </c>
      <c r="MH43" s="70">
        <v>0</v>
      </c>
      <c r="MI43" s="70">
        <v>0</v>
      </c>
      <c r="MJ43">
        <v>0</v>
      </c>
      <c r="MK43" s="70">
        <v>0</v>
      </c>
      <c r="ML43" s="70">
        <v>0</v>
      </c>
      <c r="MM43" s="70">
        <v>0</v>
      </c>
      <c r="MN43" s="70">
        <v>0</v>
      </c>
      <c r="MO43" s="70">
        <v>0</v>
      </c>
      <c r="MP43" s="70">
        <v>0</v>
      </c>
      <c r="MQ43" s="70">
        <v>0</v>
      </c>
      <c r="MR43" s="70">
        <v>0</v>
      </c>
      <c r="MS43" s="70">
        <v>0</v>
      </c>
      <c r="MT43" s="70">
        <v>0</v>
      </c>
      <c r="MU43" s="70">
        <v>0</v>
      </c>
      <c r="MV43" s="70">
        <v>0</v>
      </c>
      <c r="MW43" s="70">
        <v>0</v>
      </c>
      <c r="MX43" s="70">
        <v>0</v>
      </c>
      <c r="MY43" s="70">
        <v>0</v>
      </c>
      <c r="MZ43" s="70">
        <v>0</v>
      </c>
      <c r="NA43" s="70">
        <v>0</v>
      </c>
      <c r="NB43" s="70">
        <v>0</v>
      </c>
      <c r="NC43" s="70">
        <v>0</v>
      </c>
      <c r="ND43" s="70">
        <v>0</v>
      </c>
      <c r="NE43" s="70">
        <v>0</v>
      </c>
      <c r="NF43" s="70">
        <v>0</v>
      </c>
      <c r="NG43" s="70">
        <v>0</v>
      </c>
      <c r="NH43" s="70">
        <v>0</v>
      </c>
      <c r="NI43" s="70" t="s">
        <v>3440</v>
      </c>
      <c r="NJ43" s="70" t="s">
        <v>3440</v>
      </c>
      <c r="NK43" s="70" t="s">
        <v>3440</v>
      </c>
      <c r="NL43" s="70" t="s">
        <v>3440</v>
      </c>
      <c r="NM43" s="70" t="s">
        <v>3440</v>
      </c>
      <c r="NN43" s="70" t="s">
        <v>1304</v>
      </c>
      <c r="NO43" s="70" t="s">
        <v>1304</v>
      </c>
      <c r="NP43" s="70" t="s">
        <v>1304</v>
      </c>
      <c r="NQ43" s="70" t="s">
        <v>1304</v>
      </c>
      <c r="NR43" s="70" t="s">
        <v>1304</v>
      </c>
      <c r="NS43" s="70" t="s">
        <v>1304</v>
      </c>
      <c r="NT43" s="70" t="s">
        <v>1304</v>
      </c>
      <c r="NU43" s="70">
        <v>0</v>
      </c>
      <c r="NV43" s="70">
        <v>0</v>
      </c>
      <c r="NW43" s="70">
        <v>0</v>
      </c>
      <c r="NX43" s="70">
        <v>0</v>
      </c>
      <c r="NY43" s="70">
        <v>0</v>
      </c>
      <c r="NZ43" s="70">
        <v>0</v>
      </c>
      <c r="OA43" s="70">
        <v>0</v>
      </c>
      <c r="OB43" s="70">
        <v>0</v>
      </c>
      <c r="OC43" s="70">
        <v>0</v>
      </c>
      <c r="OD43" s="70">
        <v>0</v>
      </c>
      <c r="OE43" s="70">
        <v>0</v>
      </c>
      <c r="OF43" s="70">
        <v>0</v>
      </c>
      <c r="OG43" s="70">
        <v>0</v>
      </c>
      <c r="OH43" s="70">
        <v>0</v>
      </c>
      <c r="OI43" s="70">
        <v>0</v>
      </c>
      <c r="OJ43" s="70">
        <v>0</v>
      </c>
      <c r="OK43" s="70">
        <v>0</v>
      </c>
      <c r="OL43" s="70">
        <v>0</v>
      </c>
      <c r="OM43" s="70">
        <v>0</v>
      </c>
      <c r="ON43" s="70">
        <v>0</v>
      </c>
      <c r="OO43" s="70">
        <v>0</v>
      </c>
      <c r="OP43" s="70">
        <v>0</v>
      </c>
      <c r="OQ43" s="70">
        <v>0</v>
      </c>
      <c r="OR43" s="70">
        <v>0</v>
      </c>
      <c r="OS43" s="70"/>
      <c r="OT43" s="99"/>
      <c r="OU43" s="70" t="s">
        <v>3952</v>
      </c>
      <c r="OV43" s="70">
        <v>0</v>
      </c>
      <c r="OW43" s="70">
        <v>0</v>
      </c>
      <c r="OX43" s="70">
        <v>0</v>
      </c>
      <c r="OY43" s="70">
        <v>0</v>
      </c>
      <c r="OZ43" s="70">
        <v>0</v>
      </c>
      <c r="PA43" s="70">
        <v>0</v>
      </c>
      <c r="PB43" s="70">
        <v>0</v>
      </c>
      <c r="PC43" s="70">
        <v>0</v>
      </c>
      <c r="PD43" s="70">
        <v>0</v>
      </c>
      <c r="PE43" s="70">
        <v>0</v>
      </c>
      <c r="PF43" s="70">
        <v>0</v>
      </c>
      <c r="PG43" s="70">
        <v>0</v>
      </c>
      <c r="PH43" s="70">
        <v>0</v>
      </c>
      <c r="PI43" s="70">
        <v>0</v>
      </c>
      <c r="PJ43" s="70">
        <v>0</v>
      </c>
      <c r="PK43" s="70">
        <v>0</v>
      </c>
      <c r="PL43" s="70">
        <v>0</v>
      </c>
      <c r="PM43" s="70">
        <v>0</v>
      </c>
      <c r="PN43" s="70">
        <v>0</v>
      </c>
      <c r="PO43" s="70">
        <v>0</v>
      </c>
      <c r="PP43" s="70">
        <v>0</v>
      </c>
      <c r="PQ43" s="70">
        <v>0</v>
      </c>
      <c r="PR43" s="70">
        <v>0</v>
      </c>
      <c r="PS43" s="70">
        <v>0</v>
      </c>
      <c r="PT43" s="70">
        <v>0</v>
      </c>
      <c r="PU43" s="70">
        <v>0</v>
      </c>
      <c r="PV43" s="70">
        <v>0</v>
      </c>
      <c r="PW43" s="100">
        <v>0</v>
      </c>
      <c r="PX43" s="100">
        <v>0</v>
      </c>
      <c r="PY43" s="70" t="s">
        <v>3781</v>
      </c>
    </row>
    <row r="44" spans="1:441" ht="15.75" customHeight="1" x14ac:dyDescent="0.3">
      <c r="A44" t="s">
        <v>3960</v>
      </c>
      <c r="B44">
        <v>7869</v>
      </c>
      <c r="C44" t="s">
        <v>3961</v>
      </c>
      <c r="D44" s="82">
        <v>2020110010187</v>
      </c>
      <c r="E44" t="s">
        <v>3412</v>
      </c>
      <c r="F44" t="s">
        <v>3413</v>
      </c>
      <c r="G44" t="s">
        <v>3867</v>
      </c>
      <c r="H44" t="s">
        <v>3868</v>
      </c>
      <c r="I44" t="s">
        <v>3869</v>
      </c>
      <c r="J44" t="s">
        <v>3870</v>
      </c>
      <c r="K44" t="s">
        <v>3871</v>
      </c>
      <c r="L44" t="s">
        <v>3872</v>
      </c>
      <c r="M44" t="s">
        <v>3873</v>
      </c>
      <c r="N44" t="s">
        <v>3871</v>
      </c>
      <c r="O44" t="s">
        <v>3872</v>
      </c>
      <c r="P44" t="s">
        <v>3873</v>
      </c>
      <c r="Q44" t="s">
        <v>3874</v>
      </c>
      <c r="R44" t="s">
        <v>3875</v>
      </c>
      <c r="S44" t="s">
        <v>3962</v>
      </c>
      <c r="T44" t="s">
        <v>3963</v>
      </c>
      <c r="AD44" t="s">
        <v>3964</v>
      </c>
      <c r="AE44" t="s">
        <v>3965</v>
      </c>
      <c r="AG44" t="s">
        <v>1304</v>
      </c>
      <c r="AH44" t="s">
        <v>1304</v>
      </c>
      <c r="AI44" t="s">
        <v>3966</v>
      </c>
      <c r="AJ44">
        <v>0</v>
      </c>
      <c r="AK44" s="83">
        <v>44055</v>
      </c>
      <c r="AL44">
        <v>1</v>
      </c>
      <c r="AM44">
        <v>2024</v>
      </c>
      <c r="AN44" t="s">
        <v>3967</v>
      </c>
      <c r="AO44" t="s">
        <v>3968</v>
      </c>
      <c r="AP44">
        <v>2020</v>
      </c>
      <c r="AQ44">
        <v>2024</v>
      </c>
      <c r="AR44" t="s">
        <v>48</v>
      </c>
      <c r="AS44" t="s">
        <v>541</v>
      </c>
      <c r="AT44" t="s">
        <v>49</v>
      </c>
      <c r="AU44" t="s">
        <v>912</v>
      </c>
      <c r="AV44" t="s">
        <v>3431</v>
      </c>
      <c r="AW44" t="s">
        <v>3431</v>
      </c>
      <c r="AX44" t="s">
        <v>3431</v>
      </c>
      <c r="AZ44">
        <v>1</v>
      </c>
      <c r="BB44" t="s">
        <v>3969</v>
      </c>
      <c r="BC44" t="s">
        <v>3970</v>
      </c>
      <c r="BD44" t="s">
        <v>3971</v>
      </c>
      <c r="BE44" t="s">
        <v>435</v>
      </c>
      <c r="BF44" t="s">
        <v>3457</v>
      </c>
      <c r="BG44">
        <v>2</v>
      </c>
      <c r="BH44" s="83">
        <v>45204</v>
      </c>
      <c r="BI44" t="s">
        <v>3888</v>
      </c>
      <c r="BJ44" t="s">
        <v>3048</v>
      </c>
      <c r="BK44">
        <v>8</v>
      </c>
      <c r="BL44">
        <v>1</v>
      </c>
      <c r="BM44">
        <v>2</v>
      </c>
      <c r="BN44">
        <v>2</v>
      </c>
      <c r="BO44">
        <v>2</v>
      </c>
      <c r="BP44">
        <v>1</v>
      </c>
      <c r="BW44">
        <v>1</v>
      </c>
      <c r="BX44">
        <v>2</v>
      </c>
      <c r="BY44">
        <v>2</v>
      </c>
      <c r="BZ44">
        <v>2</v>
      </c>
      <c r="CA44">
        <v>1</v>
      </c>
      <c r="CB44">
        <v>2</v>
      </c>
      <c r="CC44">
        <v>2</v>
      </c>
      <c r="CD44">
        <v>2</v>
      </c>
      <c r="CE44">
        <v>1</v>
      </c>
      <c r="CF44">
        <v>0</v>
      </c>
      <c r="CG44" t="s">
        <v>435</v>
      </c>
      <c r="CH44">
        <v>0</v>
      </c>
      <c r="CI44">
        <v>0</v>
      </c>
      <c r="CJ44" t="s">
        <v>435</v>
      </c>
      <c r="CK44" t="s">
        <v>435</v>
      </c>
      <c r="CL44" t="s">
        <v>435</v>
      </c>
      <c r="CM44" t="s">
        <v>435</v>
      </c>
      <c r="CN44">
        <v>1</v>
      </c>
      <c r="CO44">
        <v>2</v>
      </c>
      <c r="CP44">
        <v>2</v>
      </c>
      <c r="CQ44">
        <v>2</v>
      </c>
      <c r="CR44">
        <v>7</v>
      </c>
      <c r="CS44" t="s">
        <v>48</v>
      </c>
      <c r="CT44">
        <v>0</v>
      </c>
      <c r="CU44">
        <v>0</v>
      </c>
      <c r="CV44">
        <v>0</v>
      </c>
      <c r="CW44">
        <v>0</v>
      </c>
      <c r="CX44">
        <v>1</v>
      </c>
      <c r="CY44">
        <v>0</v>
      </c>
      <c r="CZ44">
        <v>0</v>
      </c>
      <c r="DA44">
        <v>0</v>
      </c>
      <c r="DB44">
        <v>0</v>
      </c>
      <c r="DC44">
        <v>0</v>
      </c>
      <c r="DD44">
        <v>0</v>
      </c>
      <c r="DE44">
        <v>0</v>
      </c>
      <c r="DF44">
        <v>1</v>
      </c>
      <c r="DG44">
        <v>1</v>
      </c>
      <c r="DH44">
        <v>1</v>
      </c>
      <c r="DI44">
        <v>1</v>
      </c>
      <c r="DJ44">
        <v>0</v>
      </c>
      <c r="DK44">
        <v>0</v>
      </c>
      <c r="DL44">
        <v>0</v>
      </c>
      <c r="DM44">
        <v>0</v>
      </c>
      <c r="DN44">
        <v>0</v>
      </c>
      <c r="DO44">
        <v>0</v>
      </c>
      <c r="DP44">
        <v>0</v>
      </c>
      <c r="DQ44">
        <v>0</v>
      </c>
      <c r="DR44">
        <v>0</v>
      </c>
      <c r="DS44">
        <v>0</v>
      </c>
      <c r="DT44">
        <v>0</v>
      </c>
      <c r="DU44">
        <v>0</v>
      </c>
      <c r="DV44">
        <v>1</v>
      </c>
      <c r="DW44">
        <v>0</v>
      </c>
      <c r="DX44">
        <v>0</v>
      </c>
      <c r="DY44">
        <v>0</v>
      </c>
      <c r="DZ44">
        <v>0</v>
      </c>
      <c r="EA44">
        <v>0</v>
      </c>
      <c r="EB44">
        <v>0</v>
      </c>
      <c r="EC44">
        <v>0</v>
      </c>
      <c r="ED44">
        <v>0</v>
      </c>
      <c r="EE44">
        <v>0</v>
      </c>
      <c r="EF44">
        <v>0</v>
      </c>
      <c r="EG44">
        <v>0</v>
      </c>
      <c r="EH44">
        <v>0</v>
      </c>
      <c r="EI44">
        <v>0</v>
      </c>
      <c r="EJ44">
        <v>0</v>
      </c>
      <c r="EK44">
        <v>0</v>
      </c>
      <c r="EL44">
        <v>0</v>
      </c>
      <c r="EM44">
        <v>0</v>
      </c>
      <c r="EN44">
        <v>0</v>
      </c>
      <c r="EO44" t="s">
        <v>3972</v>
      </c>
      <c r="EP44">
        <v>0</v>
      </c>
      <c r="EQ44">
        <v>0</v>
      </c>
      <c r="ER44">
        <v>0</v>
      </c>
      <c r="ES44">
        <v>0</v>
      </c>
      <c r="ET44">
        <v>0</v>
      </c>
      <c r="EU44">
        <v>0</v>
      </c>
      <c r="EV44">
        <v>0</v>
      </c>
      <c r="EW44">
        <v>0</v>
      </c>
      <c r="EX44">
        <v>0</v>
      </c>
      <c r="EY44">
        <v>0</v>
      </c>
      <c r="EZ44">
        <v>0</v>
      </c>
      <c r="FA44">
        <v>0</v>
      </c>
      <c r="FB44">
        <v>0</v>
      </c>
      <c r="FC44">
        <v>0</v>
      </c>
      <c r="FD44">
        <v>0</v>
      </c>
      <c r="FE44">
        <v>0</v>
      </c>
      <c r="FF44">
        <v>0</v>
      </c>
      <c r="FG44">
        <v>0</v>
      </c>
      <c r="FH44">
        <v>0</v>
      </c>
      <c r="FI44">
        <v>0</v>
      </c>
      <c r="FJ44">
        <v>0</v>
      </c>
      <c r="FK44">
        <v>0</v>
      </c>
      <c r="FL44">
        <v>0</v>
      </c>
      <c r="FM44">
        <v>0</v>
      </c>
      <c r="FN44">
        <v>0</v>
      </c>
      <c r="FO44">
        <v>0</v>
      </c>
      <c r="FP44">
        <v>0</v>
      </c>
      <c r="FQ44">
        <v>0</v>
      </c>
      <c r="FR44">
        <v>0</v>
      </c>
      <c r="FS44">
        <v>0</v>
      </c>
      <c r="FT44">
        <v>0</v>
      </c>
      <c r="FU44">
        <v>0</v>
      </c>
      <c r="FV44">
        <v>0</v>
      </c>
      <c r="FW44">
        <v>0</v>
      </c>
      <c r="FX44">
        <v>0</v>
      </c>
      <c r="FY44">
        <v>0</v>
      </c>
      <c r="FZ44">
        <v>0</v>
      </c>
      <c r="GA44">
        <v>0</v>
      </c>
      <c r="GB44">
        <v>0</v>
      </c>
      <c r="GC44">
        <v>0</v>
      </c>
      <c r="GD44">
        <v>0</v>
      </c>
      <c r="GE44">
        <v>0</v>
      </c>
      <c r="GF44">
        <v>0</v>
      </c>
      <c r="GG44">
        <v>0</v>
      </c>
      <c r="GH44">
        <v>0</v>
      </c>
      <c r="GI44">
        <v>0</v>
      </c>
      <c r="GJ44">
        <v>0</v>
      </c>
      <c r="GK44">
        <v>0</v>
      </c>
      <c r="GL44">
        <v>0</v>
      </c>
      <c r="GM44">
        <v>0</v>
      </c>
      <c r="GN44">
        <v>0</v>
      </c>
      <c r="GO44">
        <v>0</v>
      </c>
      <c r="GP44">
        <v>0</v>
      </c>
      <c r="GQ44">
        <v>0</v>
      </c>
      <c r="GR44">
        <v>0</v>
      </c>
      <c r="GS44">
        <v>0</v>
      </c>
      <c r="GT44">
        <v>0</v>
      </c>
      <c r="GU44">
        <v>0</v>
      </c>
      <c r="GV44">
        <v>0</v>
      </c>
      <c r="GW44">
        <v>0</v>
      </c>
      <c r="GX44">
        <v>0</v>
      </c>
      <c r="GY44">
        <v>0</v>
      </c>
      <c r="GZ44">
        <v>0</v>
      </c>
      <c r="HA44">
        <v>0</v>
      </c>
      <c r="HB44">
        <v>0</v>
      </c>
      <c r="HC44">
        <v>0</v>
      </c>
      <c r="HD44">
        <v>0</v>
      </c>
      <c r="HE44">
        <v>0</v>
      </c>
      <c r="HF44">
        <v>0</v>
      </c>
      <c r="HG44">
        <v>0</v>
      </c>
      <c r="HH44">
        <v>0</v>
      </c>
      <c r="HI44">
        <v>0</v>
      </c>
      <c r="HJ44">
        <v>0</v>
      </c>
      <c r="HK44">
        <v>0</v>
      </c>
      <c r="HL44">
        <v>0</v>
      </c>
      <c r="HM44">
        <v>0</v>
      </c>
      <c r="HN44">
        <v>0</v>
      </c>
      <c r="HO44">
        <v>0</v>
      </c>
      <c r="HP44">
        <v>0</v>
      </c>
      <c r="HQ44">
        <v>0</v>
      </c>
      <c r="HR44">
        <v>0</v>
      </c>
      <c r="HS44">
        <v>0</v>
      </c>
      <c r="HT44">
        <v>0</v>
      </c>
      <c r="HU44">
        <v>0</v>
      </c>
      <c r="HV44">
        <v>0</v>
      </c>
      <c r="HW44">
        <v>0</v>
      </c>
      <c r="HX44">
        <v>0</v>
      </c>
      <c r="HY44">
        <v>0</v>
      </c>
      <c r="HZ44">
        <v>0</v>
      </c>
      <c r="IA44">
        <v>0</v>
      </c>
      <c r="IB44">
        <v>0</v>
      </c>
      <c r="IC44">
        <v>0</v>
      </c>
      <c r="ID44">
        <v>0</v>
      </c>
      <c r="IE44">
        <v>0</v>
      </c>
      <c r="IF44">
        <v>0</v>
      </c>
      <c r="IG44">
        <v>0</v>
      </c>
      <c r="IH44">
        <v>0</v>
      </c>
      <c r="II44" t="s">
        <v>1304</v>
      </c>
      <c r="IJ44" t="s">
        <v>1304</v>
      </c>
      <c r="IK44" t="s">
        <v>1304</v>
      </c>
      <c r="IL44" t="s">
        <v>1304</v>
      </c>
      <c r="IM44" t="s">
        <v>1304</v>
      </c>
      <c r="IN44" t="s">
        <v>1304</v>
      </c>
      <c r="IO44" t="s">
        <v>1304</v>
      </c>
      <c r="IP44" t="s">
        <v>1304</v>
      </c>
      <c r="IQ44" t="s">
        <v>1304</v>
      </c>
      <c r="IR44" t="s">
        <v>1304</v>
      </c>
      <c r="IS44" t="s">
        <v>1304</v>
      </c>
      <c r="IT44" t="s">
        <v>1304</v>
      </c>
      <c r="IU44" t="s">
        <v>1304</v>
      </c>
      <c r="IV44" t="s">
        <v>1304</v>
      </c>
      <c r="IW44" t="s">
        <v>1304</v>
      </c>
      <c r="IX44">
        <v>0</v>
      </c>
      <c r="IY44">
        <v>0</v>
      </c>
      <c r="IZ44">
        <v>0</v>
      </c>
      <c r="JA44">
        <v>0</v>
      </c>
      <c r="JB44">
        <v>0</v>
      </c>
      <c r="JC44">
        <v>0</v>
      </c>
      <c r="JD44">
        <v>0</v>
      </c>
      <c r="JE44">
        <v>0</v>
      </c>
      <c r="JF44">
        <v>0</v>
      </c>
      <c r="JG44">
        <v>0</v>
      </c>
      <c r="JH44">
        <v>0</v>
      </c>
      <c r="JI44">
        <v>0</v>
      </c>
      <c r="JJ44" s="85">
        <v>0</v>
      </c>
      <c r="JK44" s="85">
        <v>0</v>
      </c>
      <c r="JL44" s="85">
        <v>0</v>
      </c>
      <c r="JM44" s="85">
        <v>0</v>
      </c>
      <c r="JN44" s="85">
        <v>0</v>
      </c>
      <c r="JO44" s="85">
        <v>0</v>
      </c>
      <c r="JP44" s="85">
        <v>0</v>
      </c>
      <c r="JQ44" s="85">
        <v>0</v>
      </c>
      <c r="JR44" s="85">
        <v>0</v>
      </c>
      <c r="JS44" s="85">
        <v>0</v>
      </c>
      <c r="JT44" s="85">
        <v>0</v>
      </c>
      <c r="JU44" s="85">
        <v>0</v>
      </c>
      <c r="JV44" s="85">
        <v>0</v>
      </c>
      <c r="JW44">
        <v>0</v>
      </c>
      <c r="JX44">
        <v>0</v>
      </c>
      <c r="JY44">
        <v>0</v>
      </c>
      <c r="JZ44">
        <v>0</v>
      </c>
      <c r="KA44">
        <v>0</v>
      </c>
      <c r="KB44">
        <v>0</v>
      </c>
      <c r="KC44">
        <v>0</v>
      </c>
      <c r="KD44">
        <v>0</v>
      </c>
      <c r="KE44">
        <v>0</v>
      </c>
      <c r="KF44">
        <v>0</v>
      </c>
      <c r="KG44">
        <v>0</v>
      </c>
      <c r="KH44">
        <v>0</v>
      </c>
      <c r="KI44">
        <v>0</v>
      </c>
      <c r="KJ44" s="79" t="s">
        <v>3440</v>
      </c>
      <c r="KK44" t="s">
        <v>1304</v>
      </c>
      <c r="KL44" t="s">
        <v>1304</v>
      </c>
      <c r="KM44" t="s">
        <v>1304</v>
      </c>
      <c r="KN44">
        <v>0</v>
      </c>
      <c r="KO44" t="s">
        <v>1304</v>
      </c>
      <c r="KP44" t="s">
        <v>1304</v>
      </c>
      <c r="KQ44" t="s">
        <v>1304</v>
      </c>
      <c r="KR44" t="s">
        <v>1304</v>
      </c>
      <c r="KS44" t="s">
        <v>1304</v>
      </c>
      <c r="KT44" t="s">
        <v>1304</v>
      </c>
      <c r="KU44" s="79" t="s">
        <v>1304</v>
      </c>
      <c r="KV44" t="s">
        <v>3440</v>
      </c>
      <c r="KW44" t="s">
        <v>3440</v>
      </c>
      <c r="KX44" t="s">
        <v>3440</v>
      </c>
      <c r="KY44" t="s">
        <v>3440</v>
      </c>
      <c r="KZ44">
        <v>0</v>
      </c>
      <c r="LA44" t="s">
        <v>1304</v>
      </c>
      <c r="LB44" t="s">
        <v>1304</v>
      </c>
      <c r="LC44" t="s">
        <v>1304</v>
      </c>
      <c r="LD44" t="s">
        <v>1304</v>
      </c>
      <c r="LE44" t="s">
        <v>1304</v>
      </c>
      <c r="LF44" t="s">
        <v>1304</v>
      </c>
      <c r="LG44" t="s">
        <v>1304</v>
      </c>
      <c r="LH44" s="85">
        <v>0</v>
      </c>
      <c r="LI44" s="85" t="s">
        <v>3866</v>
      </c>
      <c r="LJ44" s="85" t="s">
        <v>3892</v>
      </c>
      <c r="LK44" s="85">
        <v>0</v>
      </c>
      <c r="LL44" s="85">
        <v>0</v>
      </c>
      <c r="LM44" s="85" t="s">
        <v>1304</v>
      </c>
      <c r="LN44" s="85" t="s">
        <v>1304</v>
      </c>
      <c r="LO44" s="85">
        <v>0</v>
      </c>
      <c r="LP44" s="85">
        <v>0</v>
      </c>
      <c r="LQ44" s="85">
        <v>1546907000</v>
      </c>
      <c r="LR44" s="85">
        <v>0</v>
      </c>
      <c r="LS44" s="85">
        <v>0</v>
      </c>
      <c r="LT44" s="85">
        <v>0</v>
      </c>
      <c r="LU44" s="85">
        <v>0</v>
      </c>
      <c r="LV44" t="s">
        <v>3440</v>
      </c>
      <c r="LW44" t="s">
        <v>3440</v>
      </c>
      <c r="LX44" t="s">
        <v>3440</v>
      </c>
      <c r="LY44" t="s">
        <v>3440</v>
      </c>
      <c r="LZ44">
        <v>0</v>
      </c>
      <c r="MA44" t="s">
        <v>1304</v>
      </c>
      <c r="MB44" t="s">
        <v>1304</v>
      </c>
      <c r="MC44" t="s">
        <v>1304</v>
      </c>
      <c r="MD44" t="s">
        <v>1304</v>
      </c>
      <c r="ME44" t="s">
        <v>1304</v>
      </c>
      <c r="MF44" t="s">
        <v>1304</v>
      </c>
      <c r="MG44" t="s">
        <v>1304</v>
      </c>
      <c r="MH44">
        <v>0</v>
      </c>
      <c r="MI44">
        <v>0</v>
      </c>
      <c r="MJ44">
        <v>0</v>
      </c>
      <c r="MK44">
        <v>0</v>
      </c>
      <c r="ML44">
        <v>0</v>
      </c>
      <c r="MM44">
        <v>0</v>
      </c>
      <c r="MN44">
        <v>0</v>
      </c>
      <c r="MO44">
        <v>0</v>
      </c>
      <c r="MP44">
        <v>0</v>
      </c>
      <c r="MQ44">
        <v>0</v>
      </c>
      <c r="MR44">
        <v>0</v>
      </c>
      <c r="MS44">
        <v>0</v>
      </c>
      <c r="MT44">
        <v>0</v>
      </c>
      <c r="MU44">
        <v>0</v>
      </c>
      <c r="MV44">
        <v>0</v>
      </c>
      <c r="MW44">
        <v>0</v>
      </c>
      <c r="MX44">
        <v>0</v>
      </c>
      <c r="MY44">
        <v>0</v>
      </c>
      <c r="MZ44">
        <v>0</v>
      </c>
      <c r="NA44">
        <v>0</v>
      </c>
      <c r="NB44">
        <v>0</v>
      </c>
      <c r="NC44">
        <v>0</v>
      </c>
      <c r="ND44">
        <v>0</v>
      </c>
      <c r="NE44">
        <v>0</v>
      </c>
      <c r="NF44">
        <v>0</v>
      </c>
      <c r="NG44">
        <v>0</v>
      </c>
      <c r="NH44">
        <v>0</v>
      </c>
      <c r="NI44" t="s">
        <v>3440</v>
      </c>
      <c r="NJ44" t="s">
        <v>3440</v>
      </c>
      <c r="NK44" t="s">
        <v>3440</v>
      </c>
      <c r="NL44" t="s">
        <v>3440</v>
      </c>
      <c r="NM44">
        <v>0</v>
      </c>
      <c r="NN44" t="s">
        <v>1304</v>
      </c>
      <c r="NO44" t="s">
        <v>1304</v>
      </c>
      <c r="NP44" t="s">
        <v>1304</v>
      </c>
      <c r="NQ44" t="s">
        <v>1304</v>
      </c>
      <c r="NR44" t="s">
        <v>1304</v>
      </c>
      <c r="NS44" t="s">
        <v>1304</v>
      </c>
      <c r="NT44" t="s">
        <v>1304</v>
      </c>
      <c r="NU44">
        <v>0</v>
      </c>
      <c r="NV44">
        <v>0</v>
      </c>
      <c r="NW44">
        <v>0</v>
      </c>
      <c r="NX44">
        <v>0</v>
      </c>
      <c r="NY44">
        <v>0</v>
      </c>
      <c r="NZ44">
        <v>0</v>
      </c>
      <c r="OA44">
        <v>0</v>
      </c>
      <c r="OB44">
        <v>0</v>
      </c>
      <c r="OC44">
        <v>0</v>
      </c>
      <c r="OD44">
        <v>0</v>
      </c>
      <c r="OE44">
        <v>0</v>
      </c>
      <c r="OF44">
        <v>0</v>
      </c>
      <c r="OG44">
        <v>0</v>
      </c>
      <c r="OH44">
        <v>0</v>
      </c>
      <c r="OI44">
        <v>0</v>
      </c>
      <c r="OJ44">
        <v>0</v>
      </c>
      <c r="OK44">
        <v>0</v>
      </c>
      <c r="OL44">
        <v>0</v>
      </c>
      <c r="OM44">
        <v>0</v>
      </c>
      <c r="ON44">
        <v>0</v>
      </c>
      <c r="OO44">
        <v>0</v>
      </c>
      <c r="OP44">
        <v>0</v>
      </c>
      <c r="OQ44">
        <v>0</v>
      </c>
      <c r="OR44">
        <v>0</v>
      </c>
      <c r="OT44" s="84"/>
      <c r="OU44" t="s">
        <v>3960</v>
      </c>
      <c r="OV44">
        <v>1</v>
      </c>
      <c r="OW44">
        <v>0</v>
      </c>
      <c r="OX44">
        <v>0</v>
      </c>
      <c r="OY44">
        <v>0</v>
      </c>
      <c r="OZ44">
        <v>0</v>
      </c>
      <c r="PA44">
        <v>0</v>
      </c>
      <c r="PB44">
        <v>0</v>
      </c>
      <c r="PC44">
        <v>0</v>
      </c>
      <c r="PD44">
        <v>0</v>
      </c>
      <c r="PE44">
        <v>0</v>
      </c>
      <c r="PF44">
        <v>0</v>
      </c>
      <c r="PG44">
        <v>0</v>
      </c>
      <c r="PH44">
        <v>0</v>
      </c>
      <c r="PI44">
        <v>0</v>
      </c>
      <c r="PJ44">
        <v>0</v>
      </c>
      <c r="PK44">
        <v>0</v>
      </c>
      <c r="PL44">
        <v>0</v>
      </c>
      <c r="PM44">
        <v>0</v>
      </c>
      <c r="PN44">
        <v>0</v>
      </c>
      <c r="PO44">
        <v>0</v>
      </c>
      <c r="PP44">
        <v>0</v>
      </c>
      <c r="PQ44">
        <v>0</v>
      </c>
      <c r="PR44">
        <v>0</v>
      </c>
      <c r="PS44">
        <v>0</v>
      </c>
      <c r="PT44">
        <v>0</v>
      </c>
      <c r="PU44">
        <v>0</v>
      </c>
      <c r="PV44">
        <v>0</v>
      </c>
      <c r="PW44" s="85">
        <v>0</v>
      </c>
      <c r="PX44" s="85">
        <v>0</v>
      </c>
      <c r="PY44" t="s">
        <v>3501</v>
      </c>
    </row>
    <row r="45" spans="1:441" ht="15.75" customHeight="1" x14ac:dyDescent="0.3">
      <c r="A45" t="s">
        <v>3973</v>
      </c>
      <c r="B45">
        <v>7869</v>
      </c>
      <c r="C45" t="s">
        <v>3974</v>
      </c>
      <c r="D45" s="82">
        <v>2020110010187</v>
      </c>
      <c r="E45" t="s">
        <v>3412</v>
      </c>
      <c r="F45" t="s">
        <v>3413</v>
      </c>
      <c r="G45" t="s">
        <v>3867</v>
      </c>
      <c r="H45" t="s">
        <v>3868</v>
      </c>
      <c r="I45" t="s">
        <v>3910</v>
      </c>
      <c r="J45" t="s">
        <v>3870</v>
      </c>
      <c r="K45" t="s">
        <v>3871</v>
      </c>
      <c r="L45" t="s">
        <v>3872</v>
      </c>
      <c r="M45" t="s">
        <v>3873</v>
      </c>
      <c r="N45" t="s">
        <v>3871</v>
      </c>
      <c r="O45" t="s">
        <v>3872</v>
      </c>
      <c r="P45" t="s">
        <v>3873</v>
      </c>
      <c r="Q45" t="s">
        <v>3874</v>
      </c>
      <c r="R45" t="s">
        <v>3875</v>
      </c>
      <c r="S45" t="s">
        <v>3975</v>
      </c>
      <c r="T45" t="s">
        <v>3498</v>
      </c>
      <c r="AD45" t="s">
        <v>3976</v>
      </c>
      <c r="AE45" t="s">
        <v>3977</v>
      </c>
      <c r="AG45" t="s">
        <v>1304</v>
      </c>
      <c r="AH45" t="s">
        <v>1304</v>
      </c>
      <c r="AI45" t="s">
        <v>3978</v>
      </c>
      <c r="AJ45">
        <v>0</v>
      </c>
      <c r="AK45" s="83">
        <v>44055</v>
      </c>
      <c r="AL45">
        <v>1</v>
      </c>
      <c r="AM45">
        <v>2024</v>
      </c>
      <c r="AN45" t="s">
        <v>3979</v>
      </c>
      <c r="AO45" t="s">
        <v>3980</v>
      </c>
      <c r="AP45">
        <v>2020</v>
      </c>
      <c r="AQ45">
        <v>2024</v>
      </c>
      <c r="AR45" t="s">
        <v>48</v>
      </c>
      <c r="AS45" t="s">
        <v>541</v>
      </c>
      <c r="AT45" t="s">
        <v>49</v>
      </c>
      <c r="AU45" t="s">
        <v>912</v>
      </c>
      <c r="AV45" t="s">
        <v>3431</v>
      </c>
      <c r="AW45" t="s">
        <v>3431</v>
      </c>
      <c r="AX45" t="s">
        <v>3431</v>
      </c>
      <c r="AZ45">
        <v>1</v>
      </c>
      <c r="BB45" t="s">
        <v>3981</v>
      </c>
      <c r="BC45" t="s">
        <v>3982</v>
      </c>
      <c r="BD45" t="s">
        <v>3816</v>
      </c>
      <c r="BE45" t="s">
        <v>435</v>
      </c>
      <c r="BF45" t="s">
        <v>3457</v>
      </c>
      <c r="BG45">
        <v>2</v>
      </c>
      <c r="BH45" s="83">
        <v>45204</v>
      </c>
      <c r="BI45" t="s">
        <v>3888</v>
      </c>
      <c r="BJ45" t="s">
        <v>3048</v>
      </c>
      <c r="BK45">
        <v>8</v>
      </c>
      <c r="BL45">
        <v>1</v>
      </c>
      <c r="BM45">
        <v>2</v>
      </c>
      <c r="BN45">
        <v>2</v>
      </c>
      <c r="BO45">
        <v>2</v>
      </c>
      <c r="BP45">
        <v>1</v>
      </c>
      <c r="BW45">
        <v>1</v>
      </c>
      <c r="BX45">
        <v>2</v>
      </c>
      <c r="BY45">
        <v>2</v>
      </c>
      <c r="BZ45">
        <v>2</v>
      </c>
      <c r="CA45">
        <v>1</v>
      </c>
      <c r="CB45">
        <v>2</v>
      </c>
      <c r="CC45">
        <v>2</v>
      </c>
      <c r="CD45">
        <v>2</v>
      </c>
      <c r="CE45">
        <v>1</v>
      </c>
      <c r="CF45">
        <v>0</v>
      </c>
      <c r="CG45" t="s">
        <v>435</v>
      </c>
      <c r="CH45">
        <v>0</v>
      </c>
      <c r="CI45">
        <v>0</v>
      </c>
      <c r="CJ45" t="s">
        <v>435</v>
      </c>
      <c r="CK45" t="s">
        <v>435</v>
      </c>
      <c r="CL45" t="s">
        <v>435</v>
      </c>
      <c r="CM45" t="s">
        <v>435</v>
      </c>
      <c r="CN45">
        <v>1</v>
      </c>
      <c r="CO45">
        <v>2</v>
      </c>
      <c r="CP45">
        <v>2</v>
      </c>
      <c r="CQ45">
        <v>2</v>
      </c>
      <c r="CR45">
        <v>7</v>
      </c>
      <c r="CS45" t="s">
        <v>48</v>
      </c>
      <c r="CT45">
        <v>0</v>
      </c>
      <c r="CU45">
        <v>1</v>
      </c>
      <c r="CV45">
        <v>0</v>
      </c>
      <c r="CW45">
        <v>0</v>
      </c>
      <c r="CX45">
        <v>0</v>
      </c>
      <c r="CY45">
        <v>0</v>
      </c>
      <c r="CZ45">
        <v>0</v>
      </c>
      <c r="DA45">
        <v>0</v>
      </c>
      <c r="DB45">
        <v>0</v>
      </c>
      <c r="DC45">
        <v>0</v>
      </c>
      <c r="DD45">
        <v>0</v>
      </c>
      <c r="DE45">
        <v>0</v>
      </c>
      <c r="DF45">
        <v>1</v>
      </c>
      <c r="DG45">
        <v>1</v>
      </c>
      <c r="DH45">
        <v>1</v>
      </c>
      <c r="DI45">
        <v>1</v>
      </c>
      <c r="DJ45">
        <v>0</v>
      </c>
      <c r="DK45">
        <v>0</v>
      </c>
      <c r="DL45">
        <v>0</v>
      </c>
      <c r="DM45">
        <v>0</v>
      </c>
      <c r="DN45">
        <v>0</v>
      </c>
      <c r="DO45">
        <v>0</v>
      </c>
      <c r="DP45">
        <v>0</v>
      </c>
      <c r="DQ45">
        <v>0</v>
      </c>
      <c r="DR45">
        <v>0</v>
      </c>
      <c r="DS45">
        <v>0</v>
      </c>
      <c r="DT45">
        <v>0</v>
      </c>
      <c r="DU45">
        <v>0</v>
      </c>
      <c r="DV45">
        <v>1</v>
      </c>
      <c r="DW45">
        <v>0</v>
      </c>
      <c r="DX45">
        <v>0</v>
      </c>
      <c r="DY45">
        <v>0</v>
      </c>
      <c r="DZ45">
        <v>0</v>
      </c>
      <c r="EA45">
        <v>0</v>
      </c>
      <c r="EB45">
        <v>0</v>
      </c>
      <c r="EC45">
        <v>0</v>
      </c>
      <c r="ED45">
        <v>0</v>
      </c>
      <c r="EE45">
        <v>0</v>
      </c>
      <c r="EF45">
        <v>0</v>
      </c>
      <c r="EG45">
        <v>0</v>
      </c>
      <c r="EH45">
        <v>0</v>
      </c>
      <c r="EI45">
        <v>0</v>
      </c>
      <c r="EJ45">
        <v>0</v>
      </c>
      <c r="EK45">
        <v>0</v>
      </c>
      <c r="EL45" t="s">
        <v>3983</v>
      </c>
      <c r="EM45">
        <v>0</v>
      </c>
      <c r="EN45">
        <v>0</v>
      </c>
      <c r="EO45">
        <v>0</v>
      </c>
      <c r="EP45">
        <v>0</v>
      </c>
      <c r="EQ45">
        <v>0</v>
      </c>
      <c r="ER45">
        <v>0</v>
      </c>
      <c r="ES45">
        <v>0</v>
      </c>
      <c r="ET45">
        <v>0</v>
      </c>
      <c r="EU45">
        <v>0</v>
      </c>
      <c r="EV45">
        <v>0</v>
      </c>
      <c r="EW45">
        <v>0</v>
      </c>
      <c r="EX45">
        <v>0</v>
      </c>
      <c r="EY45">
        <v>0</v>
      </c>
      <c r="EZ45">
        <v>0</v>
      </c>
      <c r="FA45">
        <v>0</v>
      </c>
      <c r="FB45">
        <v>0</v>
      </c>
      <c r="FC45">
        <v>0</v>
      </c>
      <c r="FD45">
        <v>0</v>
      </c>
      <c r="FE45">
        <v>0</v>
      </c>
      <c r="FF45">
        <v>0</v>
      </c>
      <c r="FG45">
        <v>0</v>
      </c>
      <c r="FH45">
        <v>0</v>
      </c>
      <c r="FI45">
        <v>0</v>
      </c>
      <c r="FJ45">
        <v>0</v>
      </c>
      <c r="FK45">
        <v>0</v>
      </c>
      <c r="FL45">
        <v>0</v>
      </c>
      <c r="FM45">
        <v>0</v>
      </c>
      <c r="FN45">
        <v>0</v>
      </c>
      <c r="FO45">
        <v>0</v>
      </c>
      <c r="FP45">
        <v>0</v>
      </c>
      <c r="FQ45">
        <v>0</v>
      </c>
      <c r="FR45">
        <v>0</v>
      </c>
      <c r="FS45">
        <v>0</v>
      </c>
      <c r="FT45">
        <v>0</v>
      </c>
      <c r="FU45">
        <v>0</v>
      </c>
      <c r="FV45">
        <v>0</v>
      </c>
      <c r="FW45">
        <v>0</v>
      </c>
      <c r="FX45">
        <v>0</v>
      </c>
      <c r="FY45">
        <v>0</v>
      </c>
      <c r="FZ45">
        <v>0</v>
      </c>
      <c r="GA45">
        <v>0</v>
      </c>
      <c r="GB45">
        <v>0</v>
      </c>
      <c r="GC45">
        <v>0</v>
      </c>
      <c r="GD45">
        <v>0</v>
      </c>
      <c r="GE45">
        <v>0</v>
      </c>
      <c r="GF45">
        <v>0</v>
      </c>
      <c r="GG45">
        <v>0</v>
      </c>
      <c r="GH45">
        <v>0</v>
      </c>
      <c r="GI45">
        <v>0</v>
      </c>
      <c r="GJ45">
        <v>0</v>
      </c>
      <c r="GK45">
        <v>0</v>
      </c>
      <c r="GL45">
        <v>0</v>
      </c>
      <c r="GM45">
        <v>0</v>
      </c>
      <c r="GN45">
        <v>0</v>
      </c>
      <c r="GO45">
        <v>0</v>
      </c>
      <c r="GP45">
        <v>0</v>
      </c>
      <c r="GQ45">
        <v>0</v>
      </c>
      <c r="GR45">
        <v>0</v>
      </c>
      <c r="GS45">
        <v>0</v>
      </c>
      <c r="GT45">
        <v>0</v>
      </c>
      <c r="GU45">
        <v>0</v>
      </c>
      <c r="GV45">
        <v>0</v>
      </c>
      <c r="GW45">
        <v>0</v>
      </c>
      <c r="GX45">
        <v>0</v>
      </c>
      <c r="GY45">
        <v>0</v>
      </c>
      <c r="GZ45">
        <v>0</v>
      </c>
      <c r="HA45">
        <v>0</v>
      </c>
      <c r="HB45">
        <v>0</v>
      </c>
      <c r="HC45">
        <v>0</v>
      </c>
      <c r="HD45">
        <v>0</v>
      </c>
      <c r="HE45">
        <v>0</v>
      </c>
      <c r="HF45">
        <v>0</v>
      </c>
      <c r="HG45">
        <v>0</v>
      </c>
      <c r="HH45">
        <v>0</v>
      </c>
      <c r="HI45">
        <v>0</v>
      </c>
      <c r="HJ45">
        <v>0</v>
      </c>
      <c r="HK45">
        <v>0</v>
      </c>
      <c r="HL45">
        <v>0</v>
      </c>
      <c r="HM45">
        <v>0</v>
      </c>
      <c r="HN45">
        <v>0</v>
      </c>
      <c r="HO45">
        <v>0</v>
      </c>
      <c r="HP45">
        <v>0</v>
      </c>
      <c r="HQ45">
        <v>0</v>
      </c>
      <c r="HR45">
        <v>0</v>
      </c>
      <c r="HS45">
        <v>0</v>
      </c>
      <c r="HT45">
        <v>0</v>
      </c>
      <c r="HU45">
        <v>0</v>
      </c>
      <c r="HV45">
        <v>0</v>
      </c>
      <c r="HW45">
        <v>0</v>
      </c>
      <c r="HX45">
        <v>0</v>
      </c>
      <c r="HY45">
        <v>0</v>
      </c>
      <c r="HZ45">
        <v>0</v>
      </c>
      <c r="IA45">
        <v>0</v>
      </c>
      <c r="IB45">
        <v>0</v>
      </c>
      <c r="IC45">
        <v>0</v>
      </c>
      <c r="ID45">
        <v>0</v>
      </c>
      <c r="IE45">
        <v>0</v>
      </c>
      <c r="IF45">
        <v>0</v>
      </c>
      <c r="IG45">
        <v>0</v>
      </c>
      <c r="IH45">
        <v>0</v>
      </c>
      <c r="II45" t="s">
        <v>1304</v>
      </c>
      <c r="IJ45" t="s">
        <v>1304</v>
      </c>
      <c r="IK45" t="s">
        <v>1304</v>
      </c>
      <c r="IL45" t="s">
        <v>1304</v>
      </c>
      <c r="IM45" t="s">
        <v>1304</v>
      </c>
      <c r="IN45" t="s">
        <v>1304</v>
      </c>
      <c r="IO45" t="s">
        <v>1304</v>
      </c>
      <c r="IP45" t="s">
        <v>1304</v>
      </c>
      <c r="IQ45" t="s">
        <v>1304</v>
      </c>
      <c r="IR45" t="s">
        <v>1304</v>
      </c>
      <c r="IS45" t="s">
        <v>1304</v>
      </c>
      <c r="IT45" t="s">
        <v>1304</v>
      </c>
      <c r="IU45" t="s">
        <v>1304</v>
      </c>
      <c r="IV45" t="s">
        <v>1304</v>
      </c>
      <c r="IW45" t="s">
        <v>1304</v>
      </c>
      <c r="IX45">
        <v>0</v>
      </c>
      <c r="IY45">
        <v>0</v>
      </c>
      <c r="IZ45">
        <v>0</v>
      </c>
      <c r="JA45">
        <v>0</v>
      </c>
      <c r="JB45">
        <v>0</v>
      </c>
      <c r="JC45">
        <v>0</v>
      </c>
      <c r="JD45">
        <v>0</v>
      </c>
      <c r="JE45">
        <v>0</v>
      </c>
      <c r="JF45">
        <v>0</v>
      </c>
      <c r="JG45">
        <v>0</v>
      </c>
      <c r="JH45">
        <v>0</v>
      </c>
      <c r="JI45">
        <v>0</v>
      </c>
      <c r="JJ45" s="85">
        <v>0</v>
      </c>
      <c r="JK45" s="85">
        <v>0</v>
      </c>
      <c r="JL45" s="85">
        <v>0</v>
      </c>
      <c r="JM45" s="85">
        <v>0</v>
      </c>
      <c r="JN45" s="85">
        <v>0</v>
      </c>
      <c r="JO45" s="85">
        <v>0</v>
      </c>
      <c r="JP45" s="85">
        <v>0</v>
      </c>
      <c r="JQ45" s="85">
        <v>0</v>
      </c>
      <c r="JR45" s="85">
        <v>0</v>
      </c>
      <c r="JS45" s="85">
        <v>0</v>
      </c>
      <c r="JT45" s="85">
        <v>0</v>
      </c>
      <c r="JU45" s="85">
        <v>0</v>
      </c>
      <c r="JV45" s="85">
        <v>0</v>
      </c>
      <c r="JW45">
        <v>0</v>
      </c>
      <c r="JX45">
        <v>0</v>
      </c>
      <c r="JY45">
        <v>0</v>
      </c>
      <c r="JZ45">
        <v>0</v>
      </c>
      <c r="KA45">
        <v>0</v>
      </c>
      <c r="KB45">
        <v>0</v>
      </c>
      <c r="KC45">
        <v>0</v>
      </c>
      <c r="KD45">
        <v>0</v>
      </c>
      <c r="KE45">
        <v>0</v>
      </c>
      <c r="KF45">
        <v>0</v>
      </c>
      <c r="KG45">
        <v>0</v>
      </c>
      <c r="KH45">
        <v>0</v>
      </c>
      <c r="KI45">
        <v>0</v>
      </c>
      <c r="KJ45" s="79" t="s">
        <v>3440</v>
      </c>
      <c r="KK45">
        <v>0</v>
      </c>
      <c r="KL45" t="s">
        <v>1304</v>
      </c>
      <c r="KM45" t="s">
        <v>1304</v>
      </c>
      <c r="KN45" t="s">
        <v>1304</v>
      </c>
      <c r="KO45" t="s">
        <v>1304</v>
      </c>
      <c r="KP45" t="s">
        <v>1304</v>
      </c>
      <c r="KQ45" t="s">
        <v>1304</v>
      </c>
      <c r="KR45" t="s">
        <v>1304</v>
      </c>
      <c r="KS45" t="s">
        <v>1304</v>
      </c>
      <c r="KT45" t="s">
        <v>1304</v>
      </c>
      <c r="KU45" s="79" t="s">
        <v>1304</v>
      </c>
      <c r="KV45" t="s">
        <v>3440</v>
      </c>
      <c r="KW45">
        <v>0</v>
      </c>
      <c r="KX45">
        <v>0</v>
      </c>
      <c r="KY45">
        <v>0</v>
      </c>
      <c r="KZ45">
        <v>0</v>
      </c>
      <c r="LA45" t="s">
        <v>1304</v>
      </c>
      <c r="LB45" t="s">
        <v>1304</v>
      </c>
      <c r="LC45" t="s">
        <v>1304</v>
      </c>
      <c r="LD45" t="s">
        <v>1304</v>
      </c>
      <c r="LE45" t="s">
        <v>1304</v>
      </c>
      <c r="LF45" t="s">
        <v>1304</v>
      </c>
      <c r="LG45" t="s">
        <v>1304</v>
      </c>
      <c r="LH45" s="85">
        <v>0</v>
      </c>
      <c r="LI45" s="85" t="s">
        <v>3895</v>
      </c>
      <c r="LJ45" s="85" t="s">
        <v>3924</v>
      </c>
      <c r="LK45" s="85">
        <v>0</v>
      </c>
      <c r="LL45" s="85">
        <v>0</v>
      </c>
      <c r="LM45" s="85" t="s">
        <v>1304</v>
      </c>
      <c r="LN45" s="85" t="s">
        <v>1304</v>
      </c>
      <c r="LO45" s="85">
        <v>0</v>
      </c>
      <c r="LP45" s="85">
        <v>0</v>
      </c>
      <c r="LQ45" s="85">
        <v>1546907000</v>
      </c>
      <c r="LR45" s="85">
        <v>0</v>
      </c>
      <c r="LS45" s="85">
        <v>0</v>
      </c>
      <c r="LT45" s="85">
        <v>0</v>
      </c>
      <c r="LU45" s="85">
        <v>0</v>
      </c>
      <c r="LV45" t="s">
        <v>3440</v>
      </c>
      <c r="LW45">
        <v>0</v>
      </c>
      <c r="LX45">
        <v>0</v>
      </c>
      <c r="LY45">
        <v>0</v>
      </c>
      <c r="LZ45">
        <v>0</v>
      </c>
      <c r="MA45" t="s">
        <v>1304</v>
      </c>
      <c r="MB45" t="s">
        <v>1304</v>
      </c>
      <c r="MC45" t="s">
        <v>1304</v>
      </c>
      <c r="MD45" t="s">
        <v>1304</v>
      </c>
      <c r="ME45" t="s">
        <v>1304</v>
      </c>
      <c r="MF45" t="s">
        <v>1304</v>
      </c>
      <c r="MG45" t="s">
        <v>1304</v>
      </c>
      <c r="MH45">
        <v>0</v>
      </c>
      <c r="MI45">
        <v>0</v>
      </c>
      <c r="MJ45">
        <v>0</v>
      </c>
      <c r="MK45">
        <v>0</v>
      </c>
      <c r="ML45">
        <v>0</v>
      </c>
      <c r="MM45">
        <v>0</v>
      </c>
      <c r="MN45">
        <v>0</v>
      </c>
      <c r="MO45">
        <v>0</v>
      </c>
      <c r="MP45">
        <v>0</v>
      </c>
      <c r="MQ45">
        <v>0</v>
      </c>
      <c r="MR45">
        <v>0</v>
      </c>
      <c r="MS45">
        <v>0</v>
      </c>
      <c r="MT45">
        <v>0</v>
      </c>
      <c r="MU45">
        <v>0</v>
      </c>
      <c r="MV45">
        <v>0</v>
      </c>
      <c r="MW45">
        <v>0</v>
      </c>
      <c r="MX45">
        <v>0</v>
      </c>
      <c r="MY45">
        <v>0</v>
      </c>
      <c r="MZ45">
        <v>0</v>
      </c>
      <c r="NA45">
        <v>0</v>
      </c>
      <c r="NB45">
        <v>0</v>
      </c>
      <c r="NC45">
        <v>0</v>
      </c>
      <c r="ND45">
        <v>0</v>
      </c>
      <c r="NE45">
        <v>0</v>
      </c>
      <c r="NF45">
        <v>0</v>
      </c>
      <c r="NG45">
        <v>0</v>
      </c>
      <c r="NH45">
        <v>0</v>
      </c>
      <c r="NI45" t="s">
        <v>3440</v>
      </c>
      <c r="NJ45">
        <v>0</v>
      </c>
      <c r="NK45">
        <v>0</v>
      </c>
      <c r="NL45">
        <v>0</v>
      </c>
      <c r="NM45">
        <v>0</v>
      </c>
      <c r="NN45" t="s">
        <v>1304</v>
      </c>
      <c r="NO45" t="s">
        <v>1304</v>
      </c>
      <c r="NP45" t="s">
        <v>1304</v>
      </c>
      <c r="NQ45" t="s">
        <v>1304</v>
      </c>
      <c r="NR45" t="s">
        <v>1304</v>
      </c>
      <c r="NS45" t="s">
        <v>1304</v>
      </c>
      <c r="NT45" t="s">
        <v>1304</v>
      </c>
      <c r="NU45">
        <v>0</v>
      </c>
      <c r="NV45">
        <v>0</v>
      </c>
      <c r="NW45">
        <v>0</v>
      </c>
      <c r="NX45">
        <v>0</v>
      </c>
      <c r="NY45">
        <v>0</v>
      </c>
      <c r="NZ45">
        <v>0</v>
      </c>
      <c r="OA45">
        <v>0</v>
      </c>
      <c r="OB45">
        <v>0</v>
      </c>
      <c r="OC45">
        <v>0</v>
      </c>
      <c r="OD45">
        <v>0</v>
      </c>
      <c r="OE45">
        <v>0</v>
      </c>
      <c r="OF45">
        <v>0</v>
      </c>
      <c r="OG45">
        <v>0</v>
      </c>
      <c r="OH45">
        <v>0</v>
      </c>
      <c r="OI45">
        <v>0</v>
      </c>
      <c r="OJ45">
        <v>0</v>
      </c>
      <c r="OK45">
        <v>0</v>
      </c>
      <c r="OL45">
        <v>0</v>
      </c>
      <c r="OM45">
        <v>0</v>
      </c>
      <c r="ON45">
        <v>0</v>
      </c>
      <c r="OO45">
        <v>0</v>
      </c>
      <c r="OP45">
        <v>0</v>
      </c>
      <c r="OQ45">
        <v>0</v>
      </c>
      <c r="OR45">
        <v>0</v>
      </c>
      <c r="OT45" s="84"/>
      <c r="OU45" t="s">
        <v>3973</v>
      </c>
      <c r="OV45">
        <v>1</v>
      </c>
      <c r="OW45">
        <v>0</v>
      </c>
      <c r="OX45">
        <v>0</v>
      </c>
      <c r="OY45">
        <v>0</v>
      </c>
      <c r="OZ45">
        <v>0</v>
      </c>
      <c r="PA45">
        <v>0</v>
      </c>
      <c r="PB45">
        <v>0</v>
      </c>
      <c r="PC45">
        <v>0</v>
      </c>
      <c r="PD45">
        <v>0</v>
      </c>
      <c r="PE45">
        <v>0</v>
      </c>
      <c r="PF45">
        <v>0</v>
      </c>
      <c r="PG45">
        <v>0</v>
      </c>
      <c r="PH45">
        <v>0</v>
      </c>
      <c r="PI45">
        <v>0</v>
      </c>
      <c r="PJ45">
        <v>0</v>
      </c>
      <c r="PK45">
        <v>0</v>
      </c>
      <c r="PL45">
        <v>0</v>
      </c>
      <c r="PM45">
        <v>0</v>
      </c>
      <c r="PN45">
        <v>0</v>
      </c>
      <c r="PO45">
        <v>0</v>
      </c>
      <c r="PP45">
        <v>0</v>
      </c>
      <c r="PQ45">
        <v>0</v>
      </c>
      <c r="PR45">
        <v>0</v>
      </c>
      <c r="PS45">
        <v>0</v>
      </c>
      <c r="PT45">
        <v>0</v>
      </c>
      <c r="PU45">
        <v>0</v>
      </c>
      <c r="PV45">
        <v>0</v>
      </c>
      <c r="PW45" s="85">
        <v>0</v>
      </c>
      <c r="PX45" s="85">
        <v>0</v>
      </c>
      <c r="PY45" t="s">
        <v>3501</v>
      </c>
    </row>
    <row r="46" spans="1:441" ht="15.75" customHeight="1" x14ac:dyDescent="0.3">
      <c r="A46" t="s">
        <v>3984</v>
      </c>
      <c r="B46">
        <v>7869</v>
      </c>
      <c r="C46" t="s">
        <v>3985</v>
      </c>
      <c r="D46" s="82">
        <v>2020110010187</v>
      </c>
      <c r="E46" t="s">
        <v>3412</v>
      </c>
      <c r="F46" t="s">
        <v>3413</v>
      </c>
      <c r="G46" t="s">
        <v>3867</v>
      </c>
      <c r="H46" t="s">
        <v>3868</v>
      </c>
      <c r="I46" t="s">
        <v>435</v>
      </c>
      <c r="J46" t="s">
        <v>3870</v>
      </c>
      <c r="K46" t="s">
        <v>3871</v>
      </c>
      <c r="L46" t="s">
        <v>3872</v>
      </c>
      <c r="M46" t="s">
        <v>3873</v>
      </c>
      <c r="N46" t="s">
        <v>3871</v>
      </c>
      <c r="O46" t="s">
        <v>3872</v>
      </c>
      <c r="P46" t="s">
        <v>3873</v>
      </c>
      <c r="Q46" t="s">
        <v>3874</v>
      </c>
      <c r="R46" t="s">
        <v>3875</v>
      </c>
      <c r="S46" t="s">
        <v>3986</v>
      </c>
      <c r="T46" t="s">
        <v>3987</v>
      </c>
      <c r="AF46" t="s">
        <v>3987</v>
      </c>
      <c r="AG46" t="s">
        <v>1304</v>
      </c>
      <c r="AH46" t="s">
        <v>1304</v>
      </c>
      <c r="AI46" t="s">
        <v>3988</v>
      </c>
      <c r="AJ46">
        <v>0</v>
      </c>
      <c r="AK46" s="83">
        <v>44055</v>
      </c>
      <c r="AL46">
        <v>1</v>
      </c>
      <c r="AM46">
        <v>2024</v>
      </c>
      <c r="AN46" t="s">
        <v>3989</v>
      </c>
      <c r="AO46" t="s">
        <v>3990</v>
      </c>
      <c r="AP46">
        <v>2020</v>
      </c>
      <c r="AQ46">
        <v>2024</v>
      </c>
      <c r="AR46" t="s">
        <v>48</v>
      </c>
      <c r="AS46" t="s">
        <v>541</v>
      </c>
      <c r="AT46" t="s">
        <v>49</v>
      </c>
      <c r="AU46" t="s">
        <v>912</v>
      </c>
      <c r="AV46" t="s">
        <v>3431</v>
      </c>
      <c r="AW46" t="s">
        <v>3431</v>
      </c>
      <c r="AX46" t="s">
        <v>3431</v>
      </c>
      <c r="AZ46">
        <v>1</v>
      </c>
      <c r="BB46" t="s">
        <v>3991</v>
      </c>
      <c r="BC46" t="s">
        <v>3992</v>
      </c>
      <c r="BD46" t="s">
        <v>3993</v>
      </c>
      <c r="BE46" t="s">
        <v>435</v>
      </c>
      <c r="BF46" t="s">
        <v>3457</v>
      </c>
      <c r="BG46">
        <v>2</v>
      </c>
      <c r="BH46" s="83">
        <v>45204</v>
      </c>
      <c r="BI46" t="s">
        <v>3888</v>
      </c>
      <c r="BJ46" t="s">
        <v>3048</v>
      </c>
      <c r="BK46">
        <v>8</v>
      </c>
      <c r="BL46">
        <v>1</v>
      </c>
      <c r="BM46">
        <v>2</v>
      </c>
      <c r="BN46">
        <v>2</v>
      </c>
      <c r="BO46">
        <v>2</v>
      </c>
      <c r="BP46">
        <v>1</v>
      </c>
      <c r="BW46">
        <v>1</v>
      </c>
      <c r="BX46">
        <v>2</v>
      </c>
      <c r="BY46">
        <v>2</v>
      </c>
      <c r="BZ46">
        <v>2</v>
      </c>
      <c r="CA46">
        <v>1</v>
      </c>
      <c r="CB46">
        <v>2</v>
      </c>
      <c r="CC46">
        <v>2</v>
      </c>
      <c r="CD46">
        <v>2</v>
      </c>
      <c r="CE46">
        <v>1</v>
      </c>
      <c r="CF46">
        <v>0</v>
      </c>
      <c r="CG46" t="s">
        <v>435</v>
      </c>
      <c r="CH46">
        <v>0</v>
      </c>
      <c r="CI46">
        <v>0</v>
      </c>
      <c r="CJ46" t="s">
        <v>435</v>
      </c>
      <c r="CK46" t="s">
        <v>435</v>
      </c>
      <c r="CL46" t="s">
        <v>435</v>
      </c>
      <c r="CM46" t="s">
        <v>435</v>
      </c>
      <c r="CN46">
        <v>1</v>
      </c>
      <c r="CO46">
        <v>2</v>
      </c>
      <c r="CP46">
        <v>2</v>
      </c>
      <c r="CQ46">
        <v>2</v>
      </c>
      <c r="CR46">
        <v>7</v>
      </c>
      <c r="CS46" t="s">
        <v>48</v>
      </c>
      <c r="CT46">
        <v>0</v>
      </c>
      <c r="CU46">
        <v>0</v>
      </c>
      <c r="CV46">
        <v>0</v>
      </c>
      <c r="CW46">
        <v>0</v>
      </c>
      <c r="CX46">
        <v>1</v>
      </c>
      <c r="CY46">
        <v>0</v>
      </c>
      <c r="CZ46">
        <v>0</v>
      </c>
      <c r="DA46">
        <v>0</v>
      </c>
      <c r="DB46">
        <v>0</v>
      </c>
      <c r="DC46">
        <v>0</v>
      </c>
      <c r="DD46">
        <v>0</v>
      </c>
      <c r="DE46">
        <v>0</v>
      </c>
      <c r="DF46">
        <v>1</v>
      </c>
      <c r="DG46">
        <v>1</v>
      </c>
      <c r="DH46">
        <v>1</v>
      </c>
      <c r="DI46">
        <v>1</v>
      </c>
      <c r="DJ46">
        <v>0</v>
      </c>
      <c r="DK46">
        <v>0</v>
      </c>
      <c r="DL46">
        <v>0</v>
      </c>
      <c r="DM46">
        <v>0</v>
      </c>
      <c r="DN46">
        <v>0</v>
      </c>
      <c r="DO46">
        <v>0</v>
      </c>
      <c r="DP46">
        <v>0</v>
      </c>
      <c r="DQ46">
        <v>0</v>
      </c>
      <c r="DR46">
        <v>0</v>
      </c>
      <c r="DS46">
        <v>0</v>
      </c>
      <c r="DT46">
        <v>0</v>
      </c>
      <c r="DU46">
        <v>0</v>
      </c>
      <c r="DV46">
        <v>1</v>
      </c>
      <c r="DW46">
        <v>0</v>
      </c>
      <c r="DX46">
        <v>0</v>
      </c>
      <c r="DY46">
        <v>0</v>
      </c>
      <c r="DZ46">
        <v>0</v>
      </c>
      <c r="EA46">
        <v>0</v>
      </c>
      <c r="EB46">
        <v>0</v>
      </c>
      <c r="EC46">
        <v>0</v>
      </c>
      <c r="ED46">
        <v>0</v>
      </c>
      <c r="EE46">
        <v>0</v>
      </c>
      <c r="EF46">
        <v>0</v>
      </c>
      <c r="EG46">
        <v>0</v>
      </c>
      <c r="EH46">
        <v>0</v>
      </c>
      <c r="EI46">
        <v>0</v>
      </c>
      <c r="EJ46">
        <v>0</v>
      </c>
      <c r="EK46">
        <v>0</v>
      </c>
      <c r="EL46">
        <v>0</v>
      </c>
      <c r="EM46">
        <v>0</v>
      </c>
      <c r="EN46">
        <v>0</v>
      </c>
      <c r="EO46" t="s">
        <v>3994</v>
      </c>
      <c r="EP46">
        <v>0</v>
      </c>
      <c r="EQ46">
        <v>0</v>
      </c>
      <c r="ER46">
        <v>0</v>
      </c>
      <c r="ES46">
        <v>0</v>
      </c>
      <c r="ET46">
        <v>0</v>
      </c>
      <c r="EU46">
        <v>0</v>
      </c>
      <c r="EV46">
        <v>0</v>
      </c>
      <c r="EW46">
        <v>0</v>
      </c>
      <c r="EX46">
        <v>0</v>
      </c>
      <c r="EY46">
        <v>0</v>
      </c>
      <c r="EZ46">
        <v>0</v>
      </c>
      <c r="FA46">
        <v>0</v>
      </c>
      <c r="FB46">
        <v>0</v>
      </c>
      <c r="FC46">
        <v>0</v>
      </c>
      <c r="FD46">
        <v>0</v>
      </c>
      <c r="FE46">
        <v>0</v>
      </c>
      <c r="FF46">
        <v>0</v>
      </c>
      <c r="FG46">
        <v>0</v>
      </c>
      <c r="FH46">
        <v>0</v>
      </c>
      <c r="FI46">
        <v>0</v>
      </c>
      <c r="FJ46">
        <v>0</v>
      </c>
      <c r="FK46">
        <v>0</v>
      </c>
      <c r="FL46">
        <v>0</v>
      </c>
      <c r="FM46">
        <v>0</v>
      </c>
      <c r="FN46">
        <v>0</v>
      </c>
      <c r="FO46">
        <v>0</v>
      </c>
      <c r="FP46">
        <v>0</v>
      </c>
      <c r="FQ46">
        <v>0</v>
      </c>
      <c r="FR46">
        <v>0</v>
      </c>
      <c r="FS46">
        <v>0</v>
      </c>
      <c r="FT46">
        <v>0</v>
      </c>
      <c r="FU46">
        <v>0</v>
      </c>
      <c r="FV46">
        <v>0</v>
      </c>
      <c r="FW46">
        <v>0</v>
      </c>
      <c r="FX46">
        <v>0</v>
      </c>
      <c r="FY46">
        <v>0</v>
      </c>
      <c r="FZ46">
        <v>0</v>
      </c>
      <c r="GA46">
        <v>0</v>
      </c>
      <c r="GB46">
        <v>0</v>
      </c>
      <c r="GC46">
        <v>0</v>
      </c>
      <c r="GD46">
        <v>0</v>
      </c>
      <c r="GE46">
        <v>0</v>
      </c>
      <c r="GF46">
        <v>0</v>
      </c>
      <c r="GG46">
        <v>0</v>
      </c>
      <c r="GH46">
        <v>0</v>
      </c>
      <c r="GI46">
        <v>0</v>
      </c>
      <c r="GJ46">
        <v>0</v>
      </c>
      <c r="GK46">
        <v>0</v>
      </c>
      <c r="GL46">
        <v>0</v>
      </c>
      <c r="GM46">
        <v>0</v>
      </c>
      <c r="GN46">
        <v>0</v>
      </c>
      <c r="GO46">
        <v>0</v>
      </c>
      <c r="GP46">
        <v>0</v>
      </c>
      <c r="GQ46">
        <v>0</v>
      </c>
      <c r="GR46">
        <v>0</v>
      </c>
      <c r="GS46">
        <v>0</v>
      </c>
      <c r="GT46">
        <v>0</v>
      </c>
      <c r="GU46">
        <v>0</v>
      </c>
      <c r="GV46">
        <v>0</v>
      </c>
      <c r="GW46">
        <v>0</v>
      </c>
      <c r="GX46">
        <v>0</v>
      </c>
      <c r="GY46">
        <v>0</v>
      </c>
      <c r="GZ46">
        <v>0</v>
      </c>
      <c r="HA46">
        <v>0</v>
      </c>
      <c r="HB46">
        <v>0</v>
      </c>
      <c r="HC46">
        <v>0</v>
      </c>
      <c r="HD46">
        <v>0</v>
      </c>
      <c r="HE46">
        <v>0</v>
      </c>
      <c r="HF46">
        <v>0</v>
      </c>
      <c r="HG46">
        <v>0</v>
      </c>
      <c r="HH46">
        <v>0</v>
      </c>
      <c r="HI46">
        <v>0</v>
      </c>
      <c r="HJ46">
        <v>0</v>
      </c>
      <c r="HK46">
        <v>0</v>
      </c>
      <c r="HL46">
        <v>0</v>
      </c>
      <c r="HM46">
        <v>0</v>
      </c>
      <c r="HN46">
        <v>0</v>
      </c>
      <c r="HO46">
        <v>0</v>
      </c>
      <c r="HP46">
        <v>0</v>
      </c>
      <c r="HQ46">
        <v>0</v>
      </c>
      <c r="HR46">
        <v>0</v>
      </c>
      <c r="HS46">
        <v>0</v>
      </c>
      <c r="HT46">
        <v>0</v>
      </c>
      <c r="HU46">
        <v>0</v>
      </c>
      <c r="HV46">
        <v>0</v>
      </c>
      <c r="HW46">
        <v>0</v>
      </c>
      <c r="HX46">
        <v>0</v>
      </c>
      <c r="HY46">
        <v>0</v>
      </c>
      <c r="HZ46">
        <v>0</v>
      </c>
      <c r="IA46">
        <v>0</v>
      </c>
      <c r="IB46">
        <v>0</v>
      </c>
      <c r="IC46">
        <v>0</v>
      </c>
      <c r="ID46">
        <v>0</v>
      </c>
      <c r="IE46">
        <v>0</v>
      </c>
      <c r="IF46">
        <v>0</v>
      </c>
      <c r="IG46">
        <v>0</v>
      </c>
      <c r="IH46">
        <v>0</v>
      </c>
      <c r="II46" t="s">
        <v>1304</v>
      </c>
      <c r="IJ46" t="s">
        <v>1304</v>
      </c>
      <c r="IK46" t="s">
        <v>1304</v>
      </c>
      <c r="IL46" t="s">
        <v>1304</v>
      </c>
      <c r="IM46" t="s">
        <v>1304</v>
      </c>
      <c r="IN46" t="s">
        <v>1304</v>
      </c>
      <c r="IO46" t="s">
        <v>1304</v>
      </c>
      <c r="IP46" t="s">
        <v>1304</v>
      </c>
      <c r="IQ46" t="s">
        <v>1304</v>
      </c>
      <c r="IR46" t="s">
        <v>1304</v>
      </c>
      <c r="IS46" t="s">
        <v>1304</v>
      </c>
      <c r="IT46" t="s">
        <v>1304</v>
      </c>
      <c r="IU46" t="s">
        <v>1304</v>
      </c>
      <c r="IV46" t="s">
        <v>1304</v>
      </c>
      <c r="IW46" t="s">
        <v>1304</v>
      </c>
      <c r="IX46">
        <v>0</v>
      </c>
      <c r="IY46">
        <v>0</v>
      </c>
      <c r="IZ46">
        <v>0</v>
      </c>
      <c r="JA46">
        <v>0</v>
      </c>
      <c r="JB46">
        <v>0</v>
      </c>
      <c r="JC46">
        <v>0</v>
      </c>
      <c r="JD46">
        <v>0</v>
      </c>
      <c r="JE46">
        <v>0</v>
      </c>
      <c r="JF46">
        <v>0</v>
      </c>
      <c r="JG46">
        <v>0</v>
      </c>
      <c r="JH46">
        <v>0</v>
      </c>
      <c r="JI46">
        <v>0</v>
      </c>
      <c r="JJ46" s="85">
        <v>0</v>
      </c>
      <c r="JK46" s="85">
        <v>0</v>
      </c>
      <c r="JL46" s="85">
        <v>0</v>
      </c>
      <c r="JM46" s="85">
        <v>0</v>
      </c>
      <c r="JN46" s="85">
        <v>0</v>
      </c>
      <c r="JO46" s="85">
        <v>0</v>
      </c>
      <c r="JP46" s="85">
        <v>0</v>
      </c>
      <c r="JQ46" s="85">
        <v>0</v>
      </c>
      <c r="JR46" s="85">
        <v>0</v>
      </c>
      <c r="JS46" s="85">
        <v>0</v>
      </c>
      <c r="JT46" s="85">
        <v>0</v>
      </c>
      <c r="JU46" s="85">
        <v>0</v>
      </c>
      <c r="JV46" s="85">
        <v>0</v>
      </c>
      <c r="JW46">
        <v>0</v>
      </c>
      <c r="JX46">
        <v>0</v>
      </c>
      <c r="JY46">
        <v>0</v>
      </c>
      <c r="JZ46">
        <v>0</v>
      </c>
      <c r="KA46">
        <v>0</v>
      </c>
      <c r="KB46">
        <v>0</v>
      </c>
      <c r="KC46">
        <v>0</v>
      </c>
      <c r="KD46">
        <v>0</v>
      </c>
      <c r="KE46">
        <v>0</v>
      </c>
      <c r="KF46">
        <v>0</v>
      </c>
      <c r="KG46">
        <v>0</v>
      </c>
      <c r="KH46">
        <v>0</v>
      </c>
      <c r="KI46">
        <v>0</v>
      </c>
      <c r="KJ46" s="79" t="s">
        <v>3440</v>
      </c>
      <c r="KK46" t="s">
        <v>1304</v>
      </c>
      <c r="KL46" t="s">
        <v>1304</v>
      </c>
      <c r="KM46" t="s">
        <v>1304</v>
      </c>
      <c r="KN46">
        <v>0</v>
      </c>
      <c r="KO46" t="s">
        <v>1304</v>
      </c>
      <c r="KP46" t="s">
        <v>1304</v>
      </c>
      <c r="KQ46" t="s">
        <v>1304</v>
      </c>
      <c r="KR46" t="s">
        <v>1304</v>
      </c>
      <c r="KS46" t="s">
        <v>1304</v>
      </c>
      <c r="KT46" t="s">
        <v>1304</v>
      </c>
      <c r="KU46" s="79" t="s">
        <v>1304</v>
      </c>
      <c r="KV46" t="s">
        <v>3440</v>
      </c>
      <c r="KW46" t="s">
        <v>3440</v>
      </c>
      <c r="KX46" t="s">
        <v>3440</v>
      </c>
      <c r="KY46" t="s">
        <v>3440</v>
      </c>
      <c r="KZ46">
        <v>0</v>
      </c>
      <c r="LA46" t="s">
        <v>1304</v>
      </c>
      <c r="LB46" t="s">
        <v>1304</v>
      </c>
      <c r="LC46" t="s">
        <v>1304</v>
      </c>
      <c r="LD46" t="s">
        <v>1304</v>
      </c>
      <c r="LE46" t="s">
        <v>1304</v>
      </c>
      <c r="LF46" t="s">
        <v>1304</v>
      </c>
      <c r="LG46" t="s">
        <v>1304</v>
      </c>
      <c r="LH46" s="85">
        <v>0</v>
      </c>
      <c r="LI46" s="85" t="s">
        <v>3935</v>
      </c>
      <c r="LJ46" s="85" t="s">
        <v>435</v>
      </c>
      <c r="LK46" s="85" t="s">
        <v>3473</v>
      </c>
      <c r="LL46" s="85" t="s">
        <v>1304</v>
      </c>
      <c r="LM46" s="85" t="s">
        <v>1304</v>
      </c>
      <c r="LN46" s="85" t="s">
        <v>1304</v>
      </c>
      <c r="LO46" s="85">
        <v>0</v>
      </c>
      <c r="LP46" s="85">
        <v>0</v>
      </c>
      <c r="LQ46" s="85">
        <v>1546907000</v>
      </c>
      <c r="LR46" s="85">
        <v>0</v>
      </c>
      <c r="LS46" s="85">
        <v>0</v>
      </c>
      <c r="LT46" s="85">
        <v>0</v>
      </c>
      <c r="LU46" s="85">
        <v>0</v>
      </c>
      <c r="LV46" t="s">
        <v>3440</v>
      </c>
      <c r="LW46" t="s">
        <v>3440</v>
      </c>
      <c r="LX46" t="s">
        <v>3440</v>
      </c>
      <c r="LY46" t="s">
        <v>3440</v>
      </c>
      <c r="LZ46">
        <v>0</v>
      </c>
      <c r="MA46" t="s">
        <v>1304</v>
      </c>
      <c r="MB46" t="s">
        <v>1304</v>
      </c>
      <c r="MC46" t="s">
        <v>1304</v>
      </c>
      <c r="MD46" t="s">
        <v>1304</v>
      </c>
      <c r="ME46" t="s">
        <v>1304</v>
      </c>
      <c r="MF46" t="s">
        <v>1304</v>
      </c>
      <c r="MG46" t="s">
        <v>1304</v>
      </c>
      <c r="MH46">
        <v>0</v>
      </c>
      <c r="MI46">
        <v>0</v>
      </c>
      <c r="MJ46">
        <v>0</v>
      </c>
      <c r="MK46">
        <v>0</v>
      </c>
      <c r="ML46">
        <v>0</v>
      </c>
      <c r="MM46">
        <v>0</v>
      </c>
      <c r="MN46">
        <v>0</v>
      </c>
      <c r="MO46">
        <v>0</v>
      </c>
      <c r="MP46">
        <v>0</v>
      </c>
      <c r="MQ46">
        <v>0</v>
      </c>
      <c r="MR46">
        <v>0</v>
      </c>
      <c r="MS46">
        <v>0</v>
      </c>
      <c r="MT46">
        <v>0</v>
      </c>
      <c r="MU46">
        <v>0</v>
      </c>
      <c r="MV46">
        <v>0</v>
      </c>
      <c r="MW46">
        <v>0</v>
      </c>
      <c r="MX46">
        <v>0</v>
      </c>
      <c r="MY46">
        <v>0</v>
      </c>
      <c r="MZ46">
        <v>0</v>
      </c>
      <c r="NA46">
        <v>0</v>
      </c>
      <c r="NB46">
        <v>0</v>
      </c>
      <c r="NC46">
        <v>0</v>
      </c>
      <c r="ND46">
        <v>0</v>
      </c>
      <c r="NE46">
        <v>0</v>
      </c>
      <c r="NF46">
        <v>0</v>
      </c>
      <c r="NG46">
        <v>0</v>
      </c>
      <c r="NH46">
        <v>0</v>
      </c>
      <c r="NI46" t="s">
        <v>3440</v>
      </c>
      <c r="NJ46" t="s">
        <v>3440</v>
      </c>
      <c r="NK46" t="s">
        <v>3440</v>
      </c>
      <c r="NL46" t="s">
        <v>3440</v>
      </c>
      <c r="NM46">
        <v>0</v>
      </c>
      <c r="NN46" t="s">
        <v>1304</v>
      </c>
      <c r="NO46" t="s">
        <v>1304</v>
      </c>
      <c r="NP46" t="s">
        <v>1304</v>
      </c>
      <c r="NQ46" t="s">
        <v>1304</v>
      </c>
      <c r="NR46" t="s">
        <v>1304</v>
      </c>
      <c r="NS46" t="s">
        <v>1304</v>
      </c>
      <c r="NT46" t="s">
        <v>1304</v>
      </c>
      <c r="NU46">
        <v>0</v>
      </c>
      <c r="NV46">
        <v>0</v>
      </c>
      <c r="NW46">
        <v>0</v>
      </c>
      <c r="NX46">
        <v>0</v>
      </c>
      <c r="NY46">
        <v>0</v>
      </c>
      <c r="NZ46">
        <v>0</v>
      </c>
      <c r="OA46">
        <v>0</v>
      </c>
      <c r="OB46">
        <v>0</v>
      </c>
      <c r="OC46">
        <v>0</v>
      </c>
      <c r="OD46">
        <v>0</v>
      </c>
      <c r="OE46">
        <v>0</v>
      </c>
      <c r="OF46">
        <v>0</v>
      </c>
      <c r="OG46">
        <v>0</v>
      </c>
      <c r="OH46">
        <v>0</v>
      </c>
      <c r="OI46">
        <v>0</v>
      </c>
      <c r="OJ46">
        <v>0</v>
      </c>
      <c r="OK46">
        <v>0</v>
      </c>
      <c r="OL46">
        <v>0</v>
      </c>
      <c r="OM46">
        <v>0</v>
      </c>
      <c r="ON46">
        <v>0</v>
      </c>
      <c r="OO46">
        <v>0</v>
      </c>
      <c r="OP46">
        <v>0</v>
      </c>
      <c r="OQ46">
        <v>0</v>
      </c>
      <c r="OR46">
        <v>0</v>
      </c>
      <c r="OT46" s="84"/>
      <c r="OU46" t="s">
        <v>3984</v>
      </c>
      <c r="OV46">
        <v>1</v>
      </c>
      <c r="OW46">
        <v>0</v>
      </c>
      <c r="OX46">
        <v>0</v>
      </c>
      <c r="OY46">
        <v>0</v>
      </c>
      <c r="OZ46">
        <v>0</v>
      </c>
      <c r="PA46">
        <v>0</v>
      </c>
      <c r="PB46">
        <v>0</v>
      </c>
      <c r="PC46">
        <v>0</v>
      </c>
      <c r="PD46">
        <v>0</v>
      </c>
      <c r="PE46">
        <v>0</v>
      </c>
      <c r="PF46">
        <v>0</v>
      </c>
      <c r="PG46">
        <v>0</v>
      </c>
      <c r="PH46">
        <v>0</v>
      </c>
      <c r="PI46">
        <v>0</v>
      </c>
      <c r="PJ46">
        <v>0</v>
      </c>
      <c r="PK46">
        <v>0</v>
      </c>
      <c r="PL46">
        <v>0</v>
      </c>
      <c r="PM46">
        <v>0</v>
      </c>
      <c r="PN46">
        <v>0</v>
      </c>
      <c r="PO46">
        <v>0</v>
      </c>
      <c r="PP46">
        <v>0</v>
      </c>
      <c r="PQ46">
        <v>0</v>
      </c>
      <c r="PR46">
        <v>0</v>
      </c>
      <c r="PS46">
        <v>0</v>
      </c>
      <c r="PT46">
        <v>0</v>
      </c>
      <c r="PU46">
        <v>0</v>
      </c>
      <c r="PV46">
        <v>0</v>
      </c>
      <c r="PW46" s="85">
        <v>0</v>
      </c>
      <c r="PX46" s="85">
        <v>0</v>
      </c>
      <c r="PY46" t="s">
        <v>3524</v>
      </c>
    </row>
    <row r="47" spans="1:441" ht="15.75" customHeight="1" x14ac:dyDescent="0.3">
      <c r="A47" s="76" t="s">
        <v>3995</v>
      </c>
      <c r="B47" s="76">
        <v>7870</v>
      </c>
      <c r="C47" s="76"/>
      <c r="D47" s="86">
        <v>2020110010186</v>
      </c>
      <c r="E47" s="76" t="s">
        <v>3412</v>
      </c>
      <c r="F47" s="76" t="s">
        <v>3413</v>
      </c>
      <c r="G47" s="76" t="s">
        <v>3414</v>
      </c>
      <c r="H47" s="76" t="s">
        <v>3996</v>
      </c>
      <c r="I47" s="76" t="s">
        <v>3997</v>
      </c>
      <c r="J47" s="76" t="s">
        <v>3998</v>
      </c>
      <c r="K47" s="76" t="s">
        <v>132</v>
      </c>
      <c r="L47" s="76" t="s">
        <v>3999</v>
      </c>
      <c r="M47" s="76" t="s">
        <v>4000</v>
      </c>
      <c r="N47" s="76" t="s">
        <v>132</v>
      </c>
      <c r="O47" s="76" t="s">
        <v>3999</v>
      </c>
      <c r="P47" s="76" t="s">
        <v>132</v>
      </c>
      <c r="Q47" s="76" t="s">
        <v>4001</v>
      </c>
      <c r="R47" s="76" t="s">
        <v>4002</v>
      </c>
      <c r="S47" s="76" t="s">
        <v>4003</v>
      </c>
      <c r="T47" s="76" t="s">
        <v>4004</v>
      </c>
      <c r="U47" s="76"/>
      <c r="V47" s="76"/>
      <c r="W47" s="76"/>
      <c r="X47" s="76"/>
      <c r="Y47" s="76"/>
      <c r="Z47" s="76"/>
      <c r="AA47" s="76"/>
      <c r="AB47" s="76"/>
      <c r="AC47" s="76"/>
      <c r="AD47" s="76"/>
      <c r="AE47" s="76"/>
      <c r="AF47" s="76"/>
      <c r="AG47" t="s">
        <v>1304</v>
      </c>
      <c r="AH47" t="s">
        <v>1304</v>
      </c>
      <c r="AI47" t="s">
        <v>1304</v>
      </c>
      <c r="AJ47" s="76">
        <v>0</v>
      </c>
      <c r="AK47" s="87">
        <v>44055</v>
      </c>
      <c r="AL47" s="76">
        <v>1</v>
      </c>
      <c r="AM47">
        <v>2024</v>
      </c>
      <c r="AN47" s="76" t="s">
        <v>4005</v>
      </c>
      <c r="AO47" s="76" t="s">
        <v>4006</v>
      </c>
      <c r="AP47" s="76">
        <v>2020</v>
      </c>
      <c r="AQ47" s="76">
        <v>2024</v>
      </c>
      <c r="AR47" s="76" t="s">
        <v>41</v>
      </c>
      <c r="AS47" s="76" t="s">
        <v>557</v>
      </c>
      <c r="AT47" s="76" t="s">
        <v>49</v>
      </c>
      <c r="AU47" s="76" t="s">
        <v>912</v>
      </c>
      <c r="AV47" s="76" t="s">
        <v>3431</v>
      </c>
      <c r="AW47" s="76">
        <v>0</v>
      </c>
      <c r="AX47" s="76" t="s">
        <v>3431</v>
      </c>
      <c r="AY47" s="76"/>
      <c r="AZ47" s="76">
        <v>1</v>
      </c>
      <c r="BA47" s="76"/>
      <c r="BB47" s="76" t="s">
        <v>4007</v>
      </c>
      <c r="BC47" s="76" t="s">
        <v>4008</v>
      </c>
      <c r="BD47" s="76" t="s">
        <v>4008</v>
      </c>
      <c r="BE47" s="76" t="s">
        <v>435</v>
      </c>
      <c r="BF47" s="76" t="s">
        <v>4009</v>
      </c>
      <c r="BG47" s="76">
        <v>1</v>
      </c>
      <c r="BH47" s="87">
        <v>44055</v>
      </c>
      <c r="BI47" s="76" t="s">
        <v>4010</v>
      </c>
      <c r="BJ47" s="76" t="s">
        <v>3048</v>
      </c>
      <c r="BK47" s="76">
        <v>1</v>
      </c>
      <c r="BL47" s="76">
        <v>1</v>
      </c>
      <c r="BM47" s="76">
        <v>0</v>
      </c>
      <c r="BN47" s="76">
        <v>0</v>
      </c>
      <c r="BO47" s="76">
        <v>0</v>
      </c>
      <c r="BP47" s="76">
        <v>0</v>
      </c>
      <c r="BQ47" s="76"/>
      <c r="BR47" s="76"/>
      <c r="BS47" s="76"/>
      <c r="BT47" s="76"/>
      <c r="BU47" s="76"/>
      <c r="BV47" s="76"/>
      <c r="BW47" s="76">
        <v>1</v>
      </c>
      <c r="BX47" s="76">
        <v>0</v>
      </c>
      <c r="BY47" s="76">
        <v>0</v>
      </c>
      <c r="BZ47" s="76">
        <v>0</v>
      </c>
      <c r="CA47" s="76">
        <v>0</v>
      </c>
      <c r="CB47" s="76">
        <v>0</v>
      </c>
      <c r="CC47" s="76">
        <v>0</v>
      </c>
      <c r="CD47" t="s">
        <v>1304</v>
      </c>
      <c r="CE47" t="s">
        <v>1304</v>
      </c>
      <c r="CF47" s="76">
        <v>0</v>
      </c>
      <c r="CG47" s="76" t="s">
        <v>435</v>
      </c>
      <c r="CH47" s="76" t="s">
        <v>435</v>
      </c>
      <c r="CI47" s="76" t="s">
        <v>435</v>
      </c>
      <c r="CJ47" s="76" t="s">
        <v>1304</v>
      </c>
      <c r="CK47" s="76" t="s">
        <v>1304</v>
      </c>
      <c r="CL47" s="76" t="s">
        <v>1304</v>
      </c>
      <c r="CM47" s="76" t="s">
        <v>1304</v>
      </c>
      <c r="CN47" s="76">
        <v>1</v>
      </c>
      <c r="CO47" s="76">
        <v>1</v>
      </c>
      <c r="CP47" s="76">
        <v>1</v>
      </c>
      <c r="CQ47" s="76">
        <v>0</v>
      </c>
      <c r="CR47">
        <v>0</v>
      </c>
      <c r="CS47" s="70" t="s">
        <v>48</v>
      </c>
      <c r="CT47" s="76" t="s">
        <v>1304</v>
      </c>
      <c r="CU47" s="76" t="s">
        <v>1304</v>
      </c>
      <c r="CV47" s="76" t="s">
        <v>1304</v>
      </c>
      <c r="CW47" s="76" t="s">
        <v>1304</v>
      </c>
      <c r="CX47" s="76" t="s">
        <v>1304</v>
      </c>
      <c r="CY47" s="76" t="s">
        <v>1304</v>
      </c>
      <c r="CZ47" s="76" t="s">
        <v>1304</v>
      </c>
      <c r="DA47" s="76" t="s">
        <v>1304</v>
      </c>
      <c r="DB47" s="76" t="s">
        <v>1304</v>
      </c>
      <c r="DC47" s="76" t="s">
        <v>1304</v>
      </c>
      <c r="DD47" s="76" t="s">
        <v>1304</v>
      </c>
      <c r="DE47" s="76" t="s">
        <v>1304</v>
      </c>
      <c r="DF47" t="s">
        <v>1304</v>
      </c>
      <c r="DG47">
        <v>0</v>
      </c>
      <c r="DH47">
        <v>0</v>
      </c>
      <c r="DI47">
        <v>0</v>
      </c>
      <c r="DJ47" s="76" t="s">
        <v>1304</v>
      </c>
      <c r="DK47" s="76" t="s">
        <v>1304</v>
      </c>
      <c r="DL47" s="76" t="s">
        <v>1304</v>
      </c>
      <c r="DM47" s="76" t="s">
        <v>1304</v>
      </c>
      <c r="DN47" s="76" t="s">
        <v>1304</v>
      </c>
      <c r="DO47" s="76" t="s">
        <v>1304</v>
      </c>
      <c r="DP47" s="76" t="s">
        <v>1304</v>
      </c>
      <c r="DQ47" s="76" t="s">
        <v>1304</v>
      </c>
      <c r="DR47" s="76" t="s">
        <v>1304</v>
      </c>
      <c r="DS47" s="76" t="s">
        <v>1304</v>
      </c>
      <c r="DT47" s="76" t="s">
        <v>1304</v>
      </c>
      <c r="DU47" s="76" t="s">
        <v>1304</v>
      </c>
      <c r="DV47" s="76" t="s">
        <v>1304</v>
      </c>
      <c r="DW47" s="76" t="s">
        <v>1304</v>
      </c>
      <c r="DX47" s="76" t="s">
        <v>1304</v>
      </c>
      <c r="DY47" s="76" t="s">
        <v>1304</v>
      </c>
      <c r="DZ47" s="76" t="s">
        <v>1304</v>
      </c>
      <c r="EA47" s="76" t="s">
        <v>1304</v>
      </c>
      <c r="EB47" s="76" t="s">
        <v>1304</v>
      </c>
      <c r="EC47" s="76" t="s">
        <v>1304</v>
      </c>
      <c r="ED47" s="76" t="s">
        <v>1304</v>
      </c>
      <c r="EE47" s="76" t="s">
        <v>1304</v>
      </c>
      <c r="EF47" s="76" t="s">
        <v>1304</v>
      </c>
      <c r="EG47" s="76" t="s">
        <v>1304</v>
      </c>
      <c r="EH47" s="76" t="s">
        <v>1304</v>
      </c>
      <c r="EI47" s="76">
        <v>0</v>
      </c>
      <c r="EJ47" s="76" t="s">
        <v>1304</v>
      </c>
      <c r="EK47" s="76" t="s">
        <v>1304</v>
      </c>
      <c r="EL47" s="76" t="s">
        <v>1304</v>
      </c>
      <c r="EM47" s="76" t="s">
        <v>1304</v>
      </c>
      <c r="EN47" s="76" t="s">
        <v>1304</v>
      </c>
      <c r="EO47" s="76" t="s">
        <v>1304</v>
      </c>
      <c r="EP47" s="76" t="s">
        <v>1304</v>
      </c>
      <c r="EQ47" s="76" t="s">
        <v>1304</v>
      </c>
      <c r="ER47" s="76" t="s">
        <v>1304</v>
      </c>
      <c r="ES47" s="76" t="s">
        <v>1304</v>
      </c>
      <c r="ET47" s="76" t="s">
        <v>1304</v>
      </c>
      <c r="EU47" s="76" t="s">
        <v>1304</v>
      </c>
      <c r="EV47" s="76" t="s">
        <v>1304</v>
      </c>
      <c r="EW47" s="76" t="s">
        <v>1304</v>
      </c>
      <c r="EX47" s="76" t="s">
        <v>1304</v>
      </c>
      <c r="EY47" s="76" t="s">
        <v>1304</v>
      </c>
      <c r="EZ47" s="76" t="s">
        <v>1304</v>
      </c>
      <c r="FA47" s="76" t="s">
        <v>1304</v>
      </c>
      <c r="FB47" s="76" t="s">
        <v>1304</v>
      </c>
      <c r="FC47" s="76" t="s">
        <v>1304</v>
      </c>
      <c r="FD47" s="76" t="s">
        <v>1304</v>
      </c>
      <c r="FE47" s="76" t="s">
        <v>1304</v>
      </c>
      <c r="FF47" s="76" t="s">
        <v>1304</v>
      </c>
      <c r="FG47" s="76" t="s">
        <v>1304</v>
      </c>
      <c r="FH47" s="76" t="s">
        <v>1304</v>
      </c>
      <c r="FI47" s="76" t="s">
        <v>1304</v>
      </c>
      <c r="FJ47" s="76" t="s">
        <v>1304</v>
      </c>
      <c r="FK47" s="76" t="s">
        <v>1304</v>
      </c>
      <c r="FL47" s="76" t="s">
        <v>1304</v>
      </c>
      <c r="FM47" s="76" t="s">
        <v>1304</v>
      </c>
      <c r="FN47" s="76" t="s">
        <v>1304</v>
      </c>
      <c r="FO47" s="76" t="s">
        <v>1304</v>
      </c>
      <c r="FP47" s="76" t="s">
        <v>1304</v>
      </c>
      <c r="FQ47" s="76" t="s">
        <v>1304</v>
      </c>
      <c r="FR47" s="76" t="s">
        <v>1304</v>
      </c>
      <c r="FS47" s="76" t="s">
        <v>1304</v>
      </c>
      <c r="FT47" s="76" t="s">
        <v>1304</v>
      </c>
      <c r="FU47" s="76" t="s">
        <v>1304</v>
      </c>
      <c r="FV47" s="76" t="s">
        <v>1304</v>
      </c>
      <c r="FW47" s="76" t="s">
        <v>1304</v>
      </c>
      <c r="FX47" s="76" t="s">
        <v>1304</v>
      </c>
      <c r="FY47" s="76" t="s">
        <v>1304</v>
      </c>
      <c r="FZ47" s="76" t="s">
        <v>1304</v>
      </c>
      <c r="GA47" s="76" t="s">
        <v>1304</v>
      </c>
      <c r="GB47" s="76" t="s">
        <v>1304</v>
      </c>
      <c r="GC47" s="76" t="s">
        <v>1304</v>
      </c>
      <c r="GD47" s="76" t="s">
        <v>1304</v>
      </c>
      <c r="GE47" s="76" t="s">
        <v>1304</v>
      </c>
      <c r="GF47" s="76" t="s">
        <v>1304</v>
      </c>
      <c r="GG47" s="76" t="s">
        <v>1304</v>
      </c>
      <c r="GH47" s="76" t="s">
        <v>1304</v>
      </c>
      <c r="GI47" s="76" t="s">
        <v>1304</v>
      </c>
      <c r="GJ47" s="76" t="s">
        <v>1304</v>
      </c>
      <c r="GK47" s="76" t="s">
        <v>1304</v>
      </c>
      <c r="GL47" s="76" t="s">
        <v>1304</v>
      </c>
      <c r="GM47" s="76" t="s">
        <v>1304</v>
      </c>
      <c r="GN47" s="76" t="s">
        <v>1304</v>
      </c>
      <c r="GO47" s="76" t="s">
        <v>1304</v>
      </c>
      <c r="GP47" s="76" t="s">
        <v>1304</v>
      </c>
      <c r="GQ47" s="76" t="s">
        <v>1304</v>
      </c>
      <c r="GR47" s="76" t="s">
        <v>1304</v>
      </c>
      <c r="GS47" s="76" t="s">
        <v>1304</v>
      </c>
      <c r="GT47" s="76" t="s">
        <v>1304</v>
      </c>
      <c r="GU47" s="76" t="s">
        <v>1304</v>
      </c>
      <c r="GV47" s="76" t="s">
        <v>1304</v>
      </c>
      <c r="GW47" s="76" t="s">
        <v>1304</v>
      </c>
      <c r="GX47" s="76" t="s">
        <v>1304</v>
      </c>
      <c r="GY47" s="76" t="s">
        <v>1304</v>
      </c>
      <c r="GZ47" s="76" t="s">
        <v>1304</v>
      </c>
      <c r="HA47" s="76" t="s">
        <v>1304</v>
      </c>
      <c r="HB47" s="76" t="s">
        <v>1304</v>
      </c>
      <c r="HC47" s="76" t="s">
        <v>1304</v>
      </c>
      <c r="HD47" s="76" t="s">
        <v>1304</v>
      </c>
      <c r="HE47" s="76" t="s">
        <v>1304</v>
      </c>
      <c r="HF47" s="76" t="s">
        <v>1304</v>
      </c>
      <c r="HG47" s="76" t="s">
        <v>1304</v>
      </c>
      <c r="HH47" s="76" t="s">
        <v>1304</v>
      </c>
      <c r="HI47" s="76" t="s">
        <v>1304</v>
      </c>
      <c r="HJ47" s="76" t="s">
        <v>1304</v>
      </c>
      <c r="HK47" s="76" t="s">
        <v>1304</v>
      </c>
      <c r="HL47" s="76" t="s">
        <v>1304</v>
      </c>
      <c r="HM47" s="76" t="s">
        <v>1304</v>
      </c>
      <c r="HN47" s="76" t="s">
        <v>1304</v>
      </c>
      <c r="HO47" s="76" t="s">
        <v>1304</v>
      </c>
      <c r="HP47" s="76" t="s">
        <v>1304</v>
      </c>
      <c r="HQ47" s="76" t="s">
        <v>1304</v>
      </c>
      <c r="HR47" s="76" t="s">
        <v>1304</v>
      </c>
      <c r="HS47" s="76" t="s">
        <v>1304</v>
      </c>
      <c r="HT47" s="76" t="s">
        <v>1304</v>
      </c>
      <c r="HU47" s="76" t="s">
        <v>1304</v>
      </c>
      <c r="HV47" s="76" t="s">
        <v>1304</v>
      </c>
      <c r="HW47" s="76" t="s">
        <v>1304</v>
      </c>
      <c r="HX47" s="76" t="s">
        <v>1304</v>
      </c>
      <c r="HY47" s="76" t="s">
        <v>1304</v>
      </c>
      <c r="HZ47" s="76" t="s">
        <v>1304</v>
      </c>
      <c r="IA47" s="76" t="s">
        <v>1304</v>
      </c>
      <c r="IB47" s="76" t="s">
        <v>1304</v>
      </c>
      <c r="IC47" s="76" t="s">
        <v>1304</v>
      </c>
      <c r="ID47" s="76" t="s">
        <v>1304</v>
      </c>
      <c r="IE47" s="76" t="s">
        <v>1304</v>
      </c>
      <c r="IF47" s="76" t="s">
        <v>1304</v>
      </c>
      <c r="IG47" s="76" t="s">
        <v>1304</v>
      </c>
      <c r="IH47" s="76" t="s">
        <v>1304</v>
      </c>
      <c r="II47" s="76" t="s">
        <v>1304</v>
      </c>
      <c r="IJ47" s="76" t="s">
        <v>1304</v>
      </c>
      <c r="IK47" s="76" t="s">
        <v>1304</v>
      </c>
      <c r="IL47" s="76" t="s">
        <v>1304</v>
      </c>
      <c r="IM47" s="76" t="s">
        <v>1304</v>
      </c>
      <c r="IN47" s="76" t="s">
        <v>1304</v>
      </c>
      <c r="IO47" s="76" t="s">
        <v>1304</v>
      </c>
      <c r="IP47" s="76" t="s">
        <v>1304</v>
      </c>
      <c r="IQ47" s="76" t="s">
        <v>1304</v>
      </c>
      <c r="IR47" s="76" t="s">
        <v>1304</v>
      </c>
      <c r="IS47" s="76" t="s">
        <v>1304</v>
      </c>
      <c r="IT47" s="76" t="s">
        <v>1304</v>
      </c>
      <c r="IU47" s="76" t="s">
        <v>1304</v>
      </c>
      <c r="IV47" s="76" t="s">
        <v>1304</v>
      </c>
      <c r="IW47" s="76" t="s">
        <v>1304</v>
      </c>
      <c r="IX47" s="76" t="s">
        <v>1304</v>
      </c>
      <c r="IY47" s="76" t="s">
        <v>1304</v>
      </c>
      <c r="IZ47" s="76" t="s">
        <v>1304</v>
      </c>
      <c r="JA47" s="76" t="s">
        <v>1304</v>
      </c>
      <c r="JB47" s="76" t="s">
        <v>1304</v>
      </c>
      <c r="JC47" s="76" t="s">
        <v>1304</v>
      </c>
      <c r="JD47" s="76" t="s">
        <v>1304</v>
      </c>
      <c r="JE47" s="76" t="s">
        <v>1304</v>
      </c>
      <c r="JF47" s="76" t="s">
        <v>1304</v>
      </c>
      <c r="JG47" s="76" t="s">
        <v>1304</v>
      </c>
      <c r="JH47" s="76" t="s">
        <v>1304</v>
      </c>
      <c r="JI47" s="76" t="s">
        <v>1304</v>
      </c>
      <c r="JJ47" s="88">
        <v>0</v>
      </c>
      <c r="JK47" s="88" t="s">
        <v>3473</v>
      </c>
      <c r="JL47" s="88" t="s">
        <v>3473</v>
      </c>
      <c r="JM47" s="88" t="s">
        <v>3473</v>
      </c>
      <c r="JN47" s="88" t="s">
        <v>3473</v>
      </c>
      <c r="JO47" s="88" t="s">
        <v>3473</v>
      </c>
      <c r="JP47" s="88" t="s">
        <v>3473</v>
      </c>
      <c r="JQ47" s="88" t="s">
        <v>3473</v>
      </c>
      <c r="JR47" s="88" t="s">
        <v>3473</v>
      </c>
      <c r="JS47" s="88" t="s">
        <v>3473</v>
      </c>
      <c r="JT47" s="88" t="s">
        <v>3473</v>
      </c>
      <c r="JU47" s="88" t="s">
        <v>3473</v>
      </c>
      <c r="JV47" s="88" t="s">
        <v>3473</v>
      </c>
      <c r="JW47" s="76">
        <v>0</v>
      </c>
      <c r="JX47" s="76">
        <v>0</v>
      </c>
      <c r="JY47" s="76">
        <v>0</v>
      </c>
      <c r="JZ47" s="76">
        <v>0</v>
      </c>
      <c r="KA47" s="76">
        <v>0</v>
      </c>
      <c r="KB47" s="76">
        <v>0</v>
      </c>
      <c r="KC47" s="76">
        <v>0</v>
      </c>
      <c r="KD47" s="76">
        <v>0</v>
      </c>
      <c r="KE47" s="76">
        <v>0</v>
      </c>
      <c r="KF47" s="76">
        <v>0</v>
      </c>
      <c r="KG47" s="76">
        <v>0</v>
      </c>
      <c r="KH47" s="76">
        <v>0</v>
      </c>
      <c r="KI47" s="76">
        <v>0</v>
      </c>
      <c r="KJ47" s="79" t="s">
        <v>3440</v>
      </c>
      <c r="KK47" s="76" t="s">
        <v>1304</v>
      </c>
      <c r="KL47" s="76" t="s">
        <v>1304</v>
      </c>
      <c r="KM47" s="76" t="s">
        <v>1304</v>
      </c>
      <c r="KN47" s="76" t="s">
        <v>1304</v>
      </c>
      <c r="KO47" s="76" t="s">
        <v>1304</v>
      </c>
      <c r="KP47" s="76" t="s">
        <v>1304</v>
      </c>
      <c r="KQ47" s="76" t="s">
        <v>1304</v>
      </c>
      <c r="KR47" s="76" t="s">
        <v>1304</v>
      </c>
      <c r="KS47" s="76" t="s">
        <v>1304</v>
      </c>
      <c r="KT47" s="76" t="s">
        <v>1304</v>
      </c>
      <c r="KU47" s="79" t="s">
        <v>1304</v>
      </c>
      <c r="KV47" s="76" t="s">
        <v>3440</v>
      </c>
      <c r="KW47" s="76" t="s">
        <v>3440</v>
      </c>
      <c r="KX47" s="76" t="s">
        <v>3440</v>
      </c>
      <c r="KY47" s="76" t="s">
        <v>3440</v>
      </c>
      <c r="KZ47" s="76" t="s">
        <v>3440</v>
      </c>
      <c r="LA47" s="76" t="s">
        <v>1304</v>
      </c>
      <c r="LB47" s="76" t="s">
        <v>1304</v>
      </c>
      <c r="LC47" s="76" t="s">
        <v>1304</v>
      </c>
      <c r="LD47" s="76" t="s">
        <v>1304</v>
      </c>
      <c r="LE47" s="76" t="s">
        <v>1304</v>
      </c>
      <c r="LF47" s="76" t="s">
        <v>1304</v>
      </c>
      <c r="LG47" s="76" t="s">
        <v>1304</v>
      </c>
      <c r="LH47" s="88" t="s">
        <v>3440</v>
      </c>
      <c r="LI47" s="88" t="s">
        <v>4011</v>
      </c>
      <c r="LJ47" s="88" t="s">
        <v>4012</v>
      </c>
      <c r="LK47" s="85">
        <v>0</v>
      </c>
      <c r="LL47" s="88">
        <v>0</v>
      </c>
      <c r="LM47" s="88">
        <v>0</v>
      </c>
      <c r="LN47" s="88">
        <v>0</v>
      </c>
      <c r="LO47" s="88">
        <v>0</v>
      </c>
      <c r="LP47" s="88">
        <v>0</v>
      </c>
      <c r="LQ47" s="88">
        <v>3554794000</v>
      </c>
      <c r="LR47" s="88">
        <v>0</v>
      </c>
      <c r="LS47" s="88">
        <v>0</v>
      </c>
      <c r="LT47" s="88">
        <v>0</v>
      </c>
      <c r="LU47" s="85">
        <v>0</v>
      </c>
      <c r="LV47" t="s">
        <v>3440</v>
      </c>
      <c r="LW47" s="76" t="s">
        <v>3440</v>
      </c>
      <c r="LX47" s="76" t="s">
        <v>3440</v>
      </c>
      <c r="LY47" s="76" t="s">
        <v>3440</v>
      </c>
      <c r="LZ47" s="76" t="s">
        <v>3440</v>
      </c>
      <c r="MA47" s="76" t="s">
        <v>1304</v>
      </c>
      <c r="MB47" s="76" t="s">
        <v>1304</v>
      </c>
      <c r="MC47" s="76" t="s">
        <v>1304</v>
      </c>
      <c r="MD47" s="76" t="s">
        <v>1304</v>
      </c>
      <c r="ME47" s="76" t="s">
        <v>1304</v>
      </c>
      <c r="MF47" s="76" t="s">
        <v>1304</v>
      </c>
      <c r="MG47" s="76" t="s">
        <v>1304</v>
      </c>
      <c r="MH47">
        <v>0</v>
      </c>
      <c r="MI47">
        <v>0</v>
      </c>
      <c r="MJ47">
        <v>0</v>
      </c>
      <c r="MK47" s="76">
        <v>0</v>
      </c>
      <c r="ML47" s="76">
        <v>0</v>
      </c>
      <c r="MM47" s="76">
        <v>0</v>
      </c>
      <c r="MN47" s="76">
        <v>0</v>
      </c>
      <c r="MO47" s="76">
        <v>0</v>
      </c>
      <c r="MP47" s="76">
        <v>0</v>
      </c>
      <c r="MQ47" s="76">
        <v>0</v>
      </c>
      <c r="MR47" s="76">
        <v>0</v>
      </c>
      <c r="MS47" s="76">
        <v>0</v>
      </c>
      <c r="MT47" s="76">
        <v>0</v>
      </c>
      <c r="MU47" s="76">
        <v>0</v>
      </c>
      <c r="MV47" s="76">
        <v>0</v>
      </c>
      <c r="MW47" s="76">
        <v>0</v>
      </c>
      <c r="MX47" s="76">
        <v>0</v>
      </c>
      <c r="MY47" s="76">
        <v>0</v>
      </c>
      <c r="MZ47" s="76">
        <v>0</v>
      </c>
      <c r="NA47" s="76">
        <v>0</v>
      </c>
      <c r="NB47" s="76">
        <v>0</v>
      </c>
      <c r="NC47" s="76">
        <v>0</v>
      </c>
      <c r="ND47" s="76">
        <v>0</v>
      </c>
      <c r="NE47" s="76">
        <v>0</v>
      </c>
      <c r="NF47" s="76">
        <v>0</v>
      </c>
      <c r="NG47" s="76">
        <v>0</v>
      </c>
      <c r="NH47" s="76">
        <v>0</v>
      </c>
      <c r="NI47" s="76" t="s">
        <v>3440</v>
      </c>
      <c r="NJ47" s="76" t="s">
        <v>3440</v>
      </c>
      <c r="NK47" s="76" t="s">
        <v>3440</v>
      </c>
      <c r="NL47" s="76" t="s">
        <v>3440</v>
      </c>
      <c r="NM47" s="76" t="s">
        <v>3440</v>
      </c>
      <c r="NN47" s="76" t="s">
        <v>1304</v>
      </c>
      <c r="NO47" s="76" t="s">
        <v>1304</v>
      </c>
      <c r="NP47" s="76" t="s">
        <v>1304</v>
      </c>
      <c r="NQ47" s="76" t="s">
        <v>1304</v>
      </c>
      <c r="NR47" s="76" t="s">
        <v>1304</v>
      </c>
      <c r="NS47" s="76" t="s">
        <v>1304</v>
      </c>
      <c r="NT47" s="76" t="s">
        <v>1304</v>
      </c>
      <c r="NU47" s="76">
        <v>0</v>
      </c>
      <c r="NV47" s="76">
        <v>0</v>
      </c>
      <c r="NW47" s="76">
        <v>0</v>
      </c>
      <c r="NX47" s="76">
        <v>0</v>
      </c>
      <c r="NY47" s="76">
        <v>0</v>
      </c>
      <c r="NZ47" s="76">
        <v>0</v>
      </c>
      <c r="OA47" s="76">
        <v>0</v>
      </c>
      <c r="OB47" s="76">
        <v>0</v>
      </c>
      <c r="OC47" s="76">
        <v>0</v>
      </c>
      <c r="OD47" s="76">
        <v>0</v>
      </c>
      <c r="OE47" s="76">
        <v>0</v>
      </c>
      <c r="OF47" s="76">
        <v>0</v>
      </c>
      <c r="OG47" s="76">
        <v>0</v>
      </c>
      <c r="OH47" s="76">
        <v>0</v>
      </c>
      <c r="OI47" s="76">
        <v>0</v>
      </c>
      <c r="OJ47" s="76">
        <v>0</v>
      </c>
      <c r="OK47" s="76">
        <v>0</v>
      </c>
      <c r="OL47" s="76">
        <v>0</v>
      </c>
      <c r="OM47" s="76">
        <v>0</v>
      </c>
      <c r="ON47" s="76">
        <v>0</v>
      </c>
      <c r="OO47" s="76">
        <v>0</v>
      </c>
      <c r="OP47" s="76">
        <v>0</v>
      </c>
      <c r="OQ47" s="76">
        <v>0</v>
      </c>
      <c r="OR47" s="76">
        <v>0</v>
      </c>
      <c r="OS47" s="81" t="s">
        <v>4013</v>
      </c>
      <c r="OT47" s="81" t="s">
        <v>4014</v>
      </c>
      <c r="OU47" s="76" t="s">
        <v>3995</v>
      </c>
      <c r="OV47">
        <v>0</v>
      </c>
      <c r="OW47" t="s">
        <v>1304</v>
      </c>
      <c r="OX47" t="s">
        <v>1304</v>
      </c>
      <c r="OY47" t="s">
        <v>1304</v>
      </c>
      <c r="OZ47" t="s">
        <v>1304</v>
      </c>
      <c r="PA47" t="s">
        <v>1304</v>
      </c>
      <c r="PB47" t="s">
        <v>1304</v>
      </c>
      <c r="PC47" t="s">
        <v>1304</v>
      </c>
      <c r="PD47" t="s">
        <v>1304</v>
      </c>
      <c r="PE47" t="s">
        <v>1304</v>
      </c>
      <c r="PF47" t="s">
        <v>1304</v>
      </c>
      <c r="PG47" t="s">
        <v>1304</v>
      </c>
      <c r="PH47" t="s">
        <v>1304</v>
      </c>
      <c r="PI47" t="s">
        <v>1304</v>
      </c>
      <c r="PJ47" t="s">
        <v>1304</v>
      </c>
      <c r="PK47" t="s">
        <v>1304</v>
      </c>
      <c r="PL47" t="s">
        <v>1304</v>
      </c>
      <c r="PM47" t="s">
        <v>1304</v>
      </c>
      <c r="PN47" t="s">
        <v>1304</v>
      </c>
      <c r="PO47" t="s">
        <v>1304</v>
      </c>
      <c r="PP47" t="s">
        <v>1304</v>
      </c>
      <c r="PQ47" t="s">
        <v>1304</v>
      </c>
      <c r="PR47" t="s">
        <v>1304</v>
      </c>
      <c r="PS47" t="s">
        <v>1304</v>
      </c>
      <c r="PT47" t="s">
        <v>1304</v>
      </c>
      <c r="PU47" t="s">
        <v>1304</v>
      </c>
      <c r="PV47" t="s">
        <v>1304</v>
      </c>
      <c r="PW47" s="85">
        <v>0</v>
      </c>
      <c r="PX47" s="85">
        <v>0</v>
      </c>
      <c r="PY47" s="76" t="s">
        <v>4015</v>
      </c>
    </row>
    <row r="48" spans="1:441" ht="15.75" customHeight="1" x14ac:dyDescent="0.3">
      <c r="A48" t="s">
        <v>4016</v>
      </c>
      <c r="B48">
        <v>7870</v>
      </c>
      <c r="D48" s="82">
        <v>2020110010186</v>
      </c>
      <c r="E48" t="s">
        <v>3412</v>
      </c>
      <c r="F48" t="s">
        <v>3413</v>
      </c>
      <c r="G48" t="s">
        <v>3414</v>
      </c>
      <c r="H48" t="s">
        <v>3996</v>
      </c>
      <c r="I48" t="s">
        <v>3997</v>
      </c>
      <c r="J48" t="s">
        <v>3998</v>
      </c>
      <c r="K48" t="s">
        <v>132</v>
      </c>
      <c r="L48" t="s">
        <v>3999</v>
      </c>
      <c r="M48" t="s">
        <v>4000</v>
      </c>
      <c r="N48" t="s">
        <v>132</v>
      </c>
      <c r="O48" t="s">
        <v>3999</v>
      </c>
      <c r="P48" t="s">
        <v>132</v>
      </c>
      <c r="Q48" t="s">
        <v>4001</v>
      </c>
      <c r="R48" t="s">
        <v>4002</v>
      </c>
      <c r="S48" t="s">
        <v>4017</v>
      </c>
      <c r="T48" t="s">
        <v>4018</v>
      </c>
      <c r="Z48" t="s">
        <v>4017</v>
      </c>
      <c r="AA48" t="s">
        <v>4018</v>
      </c>
      <c r="AG48" t="s">
        <v>1304</v>
      </c>
      <c r="AH48" t="s">
        <v>1304</v>
      </c>
      <c r="AI48" t="s">
        <v>4019</v>
      </c>
      <c r="AJ48">
        <v>0</v>
      </c>
      <c r="AK48" s="83">
        <v>44055</v>
      </c>
      <c r="AL48">
        <v>1</v>
      </c>
      <c r="AM48">
        <v>2024</v>
      </c>
      <c r="AN48" t="s">
        <v>4020</v>
      </c>
      <c r="AO48" t="s">
        <v>4021</v>
      </c>
      <c r="AP48">
        <v>2020</v>
      </c>
      <c r="AQ48">
        <v>2024</v>
      </c>
      <c r="AR48" t="s">
        <v>41</v>
      </c>
      <c r="AS48" t="s">
        <v>557</v>
      </c>
      <c r="AT48" s="70" t="s">
        <v>42</v>
      </c>
      <c r="AU48" t="s">
        <v>912</v>
      </c>
      <c r="AV48" t="s">
        <v>3431</v>
      </c>
      <c r="AW48">
        <v>0</v>
      </c>
      <c r="AX48" t="s">
        <v>3431</v>
      </c>
      <c r="AZ48">
        <v>1</v>
      </c>
      <c r="BB48" s="84" t="s">
        <v>4022</v>
      </c>
      <c r="BC48" t="s">
        <v>4023</v>
      </c>
      <c r="BD48" t="s">
        <v>4023</v>
      </c>
      <c r="BF48" t="s">
        <v>4024</v>
      </c>
      <c r="BG48">
        <v>3</v>
      </c>
      <c r="BH48" s="83">
        <v>45204</v>
      </c>
      <c r="BI48" t="s">
        <v>4025</v>
      </c>
      <c r="BJ48" t="s">
        <v>3048</v>
      </c>
      <c r="BK48">
        <v>9.6</v>
      </c>
      <c r="BL48">
        <v>0</v>
      </c>
      <c r="BM48">
        <v>6.8</v>
      </c>
      <c r="BN48">
        <v>7.4</v>
      </c>
      <c r="BO48">
        <v>9.6</v>
      </c>
      <c r="BP48">
        <v>9.6</v>
      </c>
      <c r="BW48">
        <v>0</v>
      </c>
      <c r="BX48">
        <v>6.8</v>
      </c>
      <c r="BY48">
        <v>7.4</v>
      </c>
      <c r="BZ48">
        <v>8</v>
      </c>
      <c r="CA48">
        <v>9.6</v>
      </c>
      <c r="CB48">
        <v>6.8</v>
      </c>
      <c r="CC48">
        <v>9.3800000000000008</v>
      </c>
      <c r="CD48">
        <v>9.6</v>
      </c>
      <c r="CE48">
        <v>9.6</v>
      </c>
      <c r="CF48">
        <v>0</v>
      </c>
      <c r="CG48" t="s">
        <v>435</v>
      </c>
      <c r="CH48" t="s">
        <v>435</v>
      </c>
      <c r="CI48" t="s">
        <v>435</v>
      </c>
      <c r="CJ48" t="s">
        <v>435</v>
      </c>
      <c r="CK48" t="s">
        <v>435</v>
      </c>
      <c r="CL48" t="s">
        <v>435</v>
      </c>
      <c r="CM48" t="s">
        <v>435</v>
      </c>
      <c r="CN48">
        <v>0</v>
      </c>
      <c r="CO48">
        <v>9.5</v>
      </c>
      <c r="CP48">
        <v>9.3800000000000008</v>
      </c>
      <c r="CQ48">
        <v>9.6</v>
      </c>
      <c r="CR48">
        <v>9.6</v>
      </c>
      <c r="CS48" t="s">
        <v>48</v>
      </c>
      <c r="CT48">
        <v>0</v>
      </c>
      <c r="CU48">
        <v>0</v>
      </c>
      <c r="CV48">
        <v>0</v>
      </c>
      <c r="CW48">
        <v>0</v>
      </c>
      <c r="CX48">
        <v>9.6</v>
      </c>
      <c r="CY48">
        <v>0</v>
      </c>
      <c r="CZ48">
        <v>0</v>
      </c>
      <c r="DA48">
        <v>0</v>
      </c>
      <c r="DB48">
        <v>0</v>
      </c>
      <c r="DC48">
        <v>0</v>
      </c>
      <c r="DD48">
        <v>0</v>
      </c>
      <c r="DE48">
        <v>0</v>
      </c>
      <c r="DF48">
        <v>9.6</v>
      </c>
      <c r="DG48">
        <v>19.2</v>
      </c>
      <c r="DH48">
        <v>9.6</v>
      </c>
      <c r="DI48">
        <v>9.6</v>
      </c>
      <c r="DJ48">
        <v>0</v>
      </c>
      <c r="DK48">
        <v>0</v>
      </c>
      <c r="DL48" t="s">
        <v>372</v>
      </c>
      <c r="DM48">
        <v>0</v>
      </c>
      <c r="DN48">
        <v>9.6</v>
      </c>
      <c r="DO48">
        <v>0</v>
      </c>
      <c r="DP48">
        <v>0</v>
      </c>
      <c r="DQ48">
        <v>0</v>
      </c>
      <c r="DR48">
        <v>0</v>
      </c>
      <c r="DS48">
        <v>0</v>
      </c>
      <c r="DT48">
        <v>0</v>
      </c>
      <c r="DU48">
        <v>0</v>
      </c>
      <c r="DV48">
        <v>9.6</v>
      </c>
      <c r="DW48">
        <v>0</v>
      </c>
      <c r="DX48">
        <v>0</v>
      </c>
      <c r="DY48">
        <v>0</v>
      </c>
      <c r="DZ48">
        <v>0</v>
      </c>
      <c r="EA48">
        <v>0</v>
      </c>
      <c r="EB48">
        <v>0</v>
      </c>
      <c r="EC48">
        <v>0</v>
      </c>
      <c r="ED48">
        <v>0</v>
      </c>
      <c r="EE48">
        <v>0</v>
      </c>
      <c r="EF48">
        <v>0</v>
      </c>
      <c r="EG48">
        <v>0</v>
      </c>
      <c r="EH48">
        <v>0</v>
      </c>
      <c r="EI48">
        <v>0</v>
      </c>
      <c r="EJ48">
        <v>0</v>
      </c>
      <c r="EK48">
        <v>0</v>
      </c>
      <c r="EL48">
        <v>0</v>
      </c>
      <c r="EM48">
        <v>0</v>
      </c>
      <c r="EN48">
        <v>0</v>
      </c>
      <c r="EO48" t="s">
        <v>4026</v>
      </c>
      <c r="EP48">
        <v>0</v>
      </c>
      <c r="EQ48">
        <v>0</v>
      </c>
      <c r="ER48">
        <v>0</v>
      </c>
      <c r="ES48">
        <v>0</v>
      </c>
      <c r="ET48">
        <v>0</v>
      </c>
      <c r="EU48">
        <v>0</v>
      </c>
      <c r="EV48">
        <v>0</v>
      </c>
      <c r="EW48">
        <v>0</v>
      </c>
      <c r="EX48">
        <v>0</v>
      </c>
      <c r="EY48">
        <v>0</v>
      </c>
      <c r="EZ48">
        <v>0</v>
      </c>
      <c r="FA48">
        <v>0</v>
      </c>
      <c r="FB48">
        <v>0</v>
      </c>
      <c r="FC48">
        <v>0</v>
      </c>
      <c r="FD48">
        <v>0</v>
      </c>
      <c r="FE48">
        <v>0</v>
      </c>
      <c r="FF48">
        <v>0</v>
      </c>
      <c r="FG48">
        <v>0</v>
      </c>
      <c r="FH48">
        <v>0</v>
      </c>
      <c r="FI48">
        <v>0</v>
      </c>
      <c r="FJ48">
        <v>0</v>
      </c>
      <c r="FK48">
        <v>0</v>
      </c>
      <c r="FL48">
        <v>0</v>
      </c>
      <c r="FM48">
        <v>0</v>
      </c>
      <c r="FN48">
        <v>0</v>
      </c>
      <c r="FO48">
        <v>0</v>
      </c>
      <c r="FP48">
        <v>0</v>
      </c>
      <c r="FQ48">
        <v>0</v>
      </c>
      <c r="FR48">
        <v>0</v>
      </c>
      <c r="FS48">
        <v>0</v>
      </c>
      <c r="FT48">
        <v>0</v>
      </c>
      <c r="FU48">
        <v>0</v>
      </c>
      <c r="FV48">
        <v>0</v>
      </c>
      <c r="FW48">
        <v>0</v>
      </c>
      <c r="FX48">
        <v>0</v>
      </c>
      <c r="FY48">
        <v>0</v>
      </c>
      <c r="FZ48">
        <v>0</v>
      </c>
      <c r="GA48">
        <v>0</v>
      </c>
      <c r="GB48">
        <v>0</v>
      </c>
      <c r="GC48">
        <v>0</v>
      </c>
      <c r="GD48">
        <v>0</v>
      </c>
      <c r="GE48">
        <v>0</v>
      </c>
      <c r="GF48">
        <v>0</v>
      </c>
      <c r="GG48">
        <v>0</v>
      </c>
      <c r="GH48">
        <v>0</v>
      </c>
      <c r="GI48">
        <v>0</v>
      </c>
      <c r="GJ48">
        <v>0</v>
      </c>
      <c r="GK48">
        <v>0</v>
      </c>
      <c r="GL48">
        <v>0</v>
      </c>
      <c r="GM48">
        <v>0</v>
      </c>
      <c r="GN48">
        <v>0</v>
      </c>
      <c r="GO48">
        <v>0</v>
      </c>
      <c r="GP48">
        <v>0</v>
      </c>
      <c r="GQ48">
        <v>0</v>
      </c>
      <c r="GR48">
        <v>0</v>
      </c>
      <c r="GS48">
        <v>0</v>
      </c>
      <c r="GT48">
        <v>0</v>
      </c>
      <c r="GU48">
        <v>0</v>
      </c>
      <c r="GV48">
        <v>0</v>
      </c>
      <c r="GW48">
        <v>0</v>
      </c>
      <c r="GX48">
        <v>0</v>
      </c>
      <c r="GY48">
        <v>0</v>
      </c>
      <c r="GZ48">
        <v>0</v>
      </c>
      <c r="HA48">
        <v>0</v>
      </c>
      <c r="HB48">
        <v>0</v>
      </c>
      <c r="HC48">
        <v>0</v>
      </c>
      <c r="HD48">
        <v>0</v>
      </c>
      <c r="HE48">
        <v>0</v>
      </c>
      <c r="HF48">
        <v>0</v>
      </c>
      <c r="HG48">
        <v>0</v>
      </c>
      <c r="HH48">
        <v>0</v>
      </c>
      <c r="HI48">
        <v>0</v>
      </c>
      <c r="HJ48">
        <v>0</v>
      </c>
      <c r="HK48">
        <v>0</v>
      </c>
      <c r="HL48">
        <v>0</v>
      </c>
      <c r="HM48">
        <v>0</v>
      </c>
      <c r="HN48">
        <v>0</v>
      </c>
      <c r="HO48">
        <v>0</v>
      </c>
      <c r="HP48">
        <v>0</v>
      </c>
      <c r="HQ48">
        <v>0</v>
      </c>
      <c r="HR48">
        <v>0</v>
      </c>
      <c r="HS48">
        <v>0</v>
      </c>
      <c r="HT48">
        <v>0</v>
      </c>
      <c r="HU48">
        <v>0</v>
      </c>
      <c r="HV48">
        <v>0</v>
      </c>
      <c r="HW48">
        <v>0</v>
      </c>
      <c r="HX48">
        <v>0</v>
      </c>
      <c r="HY48">
        <v>0</v>
      </c>
      <c r="HZ48">
        <v>0</v>
      </c>
      <c r="IA48">
        <v>0</v>
      </c>
      <c r="IB48">
        <v>0</v>
      </c>
      <c r="IC48">
        <v>0</v>
      </c>
      <c r="ID48">
        <v>0</v>
      </c>
      <c r="IE48">
        <v>0</v>
      </c>
      <c r="IF48">
        <v>0</v>
      </c>
      <c r="IG48">
        <v>0</v>
      </c>
      <c r="IH48">
        <v>0</v>
      </c>
      <c r="II48" t="s">
        <v>1304</v>
      </c>
      <c r="IJ48" t="s">
        <v>1304</v>
      </c>
      <c r="IK48" t="s">
        <v>1304</v>
      </c>
      <c r="IL48" t="s">
        <v>1304</v>
      </c>
      <c r="IM48" t="s">
        <v>1304</v>
      </c>
      <c r="IN48" t="s">
        <v>1304</v>
      </c>
      <c r="IO48" t="s">
        <v>1304</v>
      </c>
      <c r="IP48" t="s">
        <v>1304</v>
      </c>
      <c r="IQ48" t="s">
        <v>1304</v>
      </c>
      <c r="IR48" t="s">
        <v>1304</v>
      </c>
      <c r="IS48" t="s">
        <v>1304</v>
      </c>
      <c r="IT48" t="s">
        <v>1304</v>
      </c>
      <c r="IU48" t="s">
        <v>1304</v>
      </c>
      <c r="IV48" t="s">
        <v>1304</v>
      </c>
      <c r="IW48" t="s">
        <v>1304</v>
      </c>
      <c r="IX48">
        <v>0</v>
      </c>
      <c r="IY48">
        <v>0</v>
      </c>
      <c r="IZ48">
        <v>0</v>
      </c>
      <c r="JA48">
        <v>0</v>
      </c>
      <c r="JB48">
        <v>0</v>
      </c>
      <c r="JC48">
        <v>0</v>
      </c>
      <c r="JD48">
        <v>0</v>
      </c>
      <c r="JE48">
        <v>0</v>
      </c>
      <c r="JF48">
        <v>0</v>
      </c>
      <c r="JG48">
        <v>0</v>
      </c>
      <c r="JH48">
        <v>0</v>
      </c>
      <c r="JI48">
        <v>0</v>
      </c>
      <c r="JJ48" s="85">
        <v>0</v>
      </c>
      <c r="JK48" s="85">
        <v>0</v>
      </c>
      <c r="JL48" s="85">
        <v>0</v>
      </c>
      <c r="JM48" s="85">
        <v>0</v>
      </c>
      <c r="JN48" s="85">
        <v>0</v>
      </c>
      <c r="JO48" s="85">
        <v>0</v>
      </c>
      <c r="JP48" s="85">
        <v>0</v>
      </c>
      <c r="JQ48" s="85">
        <v>0</v>
      </c>
      <c r="JR48" s="85">
        <v>0</v>
      </c>
      <c r="JS48" s="85">
        <v>0</v>
      </c>
      <c r="JT48" s="85">
        <v>0</v>
      </c>
      <c r="JU48" s="85">
        <v>0</v>
      </c>
      <c r="JV48" s="85">
        <v>0</v>
      </c>
      <c r="JW48">
        <v>0</v>
      </c>
      <c r="JX48">
        <v>0</v>
      </c>
      <c r="JY48">
        <v>0</v>
      </c>
      <c r="JZ48">
        <v>0</v>
      </c>
      <c r="KA48">
        <v>0</v>
      </c>
      <c r="KB48">
        <v>0</v>
      </c>
      <c r="KC48">
        <v>0</v>
      </c>
      <c r="KD48">
        <v>0</v>
      </c>
      <c r="KE48">
        <v>0</v>
      </c>
      <c r="KF48">
        <v>0</v>
      </c>
      <c r="KG48">
        <v>0</v>
      </c>
      <c r="KH48">
        <v>0</v>
      </c>
      <c r="KI48">
        <v>0</v>
      </c>
      <c r="KJ48" s="79" t="s">
        <v>3440</v>
      </c>
      <c r="KK48" t="s">
        <v>1304</v>
      </c>
      <c r="KL48" t="s">
        <v>1304</v>
      </c>
      <c r="KM48" t="s">
        <v>1304</v>
      </c>
      <c r="KN48">
        <v>0</v>
      </c>
      <c r="KO48" t="s">
        <v>1304</v>
      </c>
      <c r="KP48" t="s">
        <v>1304</v>
      </c>
      <c r="KQ48" t="s">
        <v>1304</v>
      </c>
      <c r="KR48" t="s">
        <v>1304</v>
      </c>
      <c r="KS48" t="s">
        <v>1304</v>
      </c>
      <c r="KT48" t="s">
        <v>1304</v>
      </c>
      <c r="KU48" s="79" t="s">
        <v>1304</v>
      </c>
      <c r="KV48" t="s">
        <v>3440</v>
      </c>
      <c r="KW48" t="s">
        <v>3440</v>
      </c>
      <c r="KX48" t="s">
        <v>3440</v>
      </c>
      <c r="KY48" t="s">
        <v>3440</v>
      </c>
      <c r="KZ48">
        <v>0</v>
      </c>
      <c r="LA48" t="s">
        <v>1304</v>
      </c>
      <c r="LB48" t="s">
        <v>1304</v>
      </c>
      <c r="LC48" t="s">
        <v>1304</v>
      </c>
      <c r="LD48" t="s">
        <v>1304</v>
      </c>
      <c r="LE48" t="s">
        <v>1304</v>
      </c>
      <c r="LF48" t="s">
        <v>1304</v>
      </c>
      <c r="LG48" t="s">
        <v>1304</v>
      </c>
      <c r="LH48" s="85">
        <v>0</v>
      </c>
      <c r="LI48" s="85" t="s">
        <v>4011</v>
      </c>
      <c r="LJ48" s="85" t="s">
        <v>4012</v>
      </c>
      <c r="LK48" s="85">
        <v>0</v>
      </c>
      <c r="LL48" s="85">
        <v>0</v>
      </c>
      <c r="LM48" s="85" t="s">
        <v>1304</v>
      </c>
      <c r="LN48" s="85" t="s">
        <v>1304</v>
      </c>
      <c r="LO48" s="85">
        <v>0</v>
      </c>
      <c r="LP48" s="85">
        <v>0</v>
      </c>
      <c r="LQ48" s="85">
        <v>3554794000</v>
      </c>
      <c r="LR48" s="85">
        <v>0</v>
      </c>
      <c r="LS48" s="85">
        <v>0</v>
      </c>
      <c r="LT48" s="85">
        <v>0</v>
      </c>
      <c r="LU48" s="85">
        <v>0</v>
      </c>
      <c r="LV48" t="s">
        <v>3440</v>
      </c>
      <c r="LW48" t="s">
        <v>3440</v>
      </c>
      <c r="LX48" t="s">
        <v>3440</v>
      </c>
      <c r="LY48" t="s">
        <v>3440</v>
      </c>
      <c r="LZ48">
        <v>0</v>
      </c>
      <c r="MA48" t="s">
        <v>1304</v>
      </c>
      <c r="MB48" t="s">
        <v>1304</v>
      </c>
      <c r="MC48" t="s">
        <v>1304</v>
      </c>
      <c r="MD48" t="s">
        <v>1304</v>
      </c>
      <c r="ME48" t="s">
        <v>1304</v>
      </c>
      <c r="MF48" t="s">
        <v>1304</v>
      </c>
      <c r="MG48" t="s">
        <v>1304</v>
      </c>
      <c r="MH48">
        <v>0</v>
      </c>
      <c r="MI48">
        <v>0</v>
      </c>
      <c r="MJ48">
        <v>9.6</v>
      </c>
      <c r="MK48">
        <v>0</v>
      </c>
      <c r="ML48">
        <v>0</v>
      </c>
      <c r="MM48">
        <v>0</v>
      </c>
      <c r="MN48">
        <v>0</v>
      </c>
      <c r="MO48">
        <v>0</v>
      </c>
      <c r="MP48">
        <v>0</v>
      </c>
      <c r="MQ48">
        <v>0</v>
      </c>
      <c r="MR48">
        <v>0</v>
      </c>
      <c r="MS48">
        <v>0</v>
      </c>
      <c r="MT48">
        <v>0</v>
      </c>
      <c r="MU48">
        <v>0</v>
      </c>
      <c r="MV48">
        <v>0</v>
      </c>
      <c r="MW48">
        <v>0</v>
      </c>
      <c r="MX48">
        <v>0</v>
      </c>
      <c r="MY48">
        <v>0</v>
      </c>
      <c r="MZ48">
        <v>0</v>
      </c>
      <c r="NA48">
        <v>0</v>
      </c>
      <c r="NB48">
        <v>0</v>
      </c>
      <c r="NC48">
        <v>0</v>
      </c>
      <c r="ND48">
        <v>0</v>
      </c>
      <c r="NE48">
        <v>0</v>
      </c>
      <c r="NF48">
        <v>0</v>
      </c>
      <c r="NG48">
        <v>0</v>
      </c>
      <c r="NH48">
        <v>0</v>
      </c>
      <c r="NI48" t="s">
        <v>3440</v>
      </c>
      <c r="NJ48" t="s">
        <v>3440</v>
      </c>
      <c r="NK48" t="s">
        <v>3440</v>
      </c>
      <c r="NL48" t="s">
        <v>3440</v>
      </c>
      <c r="NM48">
        <v>0</v>
      </c>
      <c r="NN48" t="s">
        <v>1304</v>
      </c>
      <c r="NO48" t="s">
        <v>1304</v>
      </c>
      <c r="NP48" t="s">
        <v>1304</v>
      </c>
      <c r="NQ48" t="s">
        <v>1304</v>
      </c>
      <c r="NR48" t="s">
        <v>1304</v>
      </c>
      <c r="NS48" t="s">
        <v>1304</v>
      </c>
      <c r="NT48" t="s">
        <v>1304</v>
      </c>
      <c r="NU48">
        <v>0</v>
      </c>
      <c r="NV48">
        <v>0</v>
      </c>
      <c r="NW48">
        <v>0</v>
      </c>
      <c r="NX48">
        <v>0</v>
      </c>
      <c r="NY48">
        <v>0</v>
      </c>
      <c r="NZ48">
        <v>0</v>
      </c>
      <c r="OA48">
        <v>0</v>
      </c>
      <c r="OB48">
        <v>0</v>
      </c>
      <c r="OC48">
        <v>0</v>
      </c>
      <c r="OD48">
        <v>0</v>
      </c>
      <c r="OE48">
        <v>0</v>
      </c>
      <c r="OF48">
        <v>0</v>
      </c>
      <c r="OG48">
        <v>0</v>
      </c>
      <c r="OH48">
        <v>0</v>
      </c>
      <c r="OI48">
        <v>0</v>
      </c>
      <c r="OJ48">
        <v>0</v>
      </c>
      <c r="OK48">
        <v>0</v>
      </c>
      <c r="OL48">
        <v>0</v>
      </c>
      <c r="OM48">
        <v>0</v>
      </c>
      <c r="ON48">
        <v>0</v>
      </c>
      <c r="OO48">
        <v>0</v>
      </c>
      <c r="OP48">
        <v>0</v>
      </c>
      <c r="OQ48">
        <v>0</v>
      </c>
      <c r="OR48">
        <v>0</v>
      </c>
      <c r="OT48" s="84"/>
      <c r="OU48" t="s">
        <v>4016</v>
      </c>
      <c r="OV48">
        <v>16.399999999999999</v>
      </c>
      <c r="OW48">
        <v>0</v>
      </c>
      <c r="OX48">
        <v>0</v>
      </c>
      <c r="OY48">
        <v>0</v>
      </c>
      <c r="OZ48">
        <v>0</v>
      </c>
      <c r="PA48">
        <v>0</v>
      </c>
      <c r="PB48">
        <v>0</v>
      </c>
      <c r="PC48">
        <v>0</v>
      </c>
      <c r="PD48">
        <v>0</v>
      </c>
      <c r="PE48">
        <v>0</v>
      </c>
      <c r="PF48">
        <v>0</v>
      </c>
      <c r="PG48">
        <v>0</v>
      </c>
      <c r="PH48">
        <v>0</v>
      </c>
      <c r="PI48">
        <v>0</v>
      </c>
      <c r="PJ48">
        <v>0</v>
      </c>
      <c r="PK48">
        <v>0</v>
      </c>
      <c r="PL48">
        <v>0</v>
      </c>
      <c r="PM48">
        <v>0</v>
      </c>
      <c r="PN48">
        <v>0</v>
      </c>
      <c r="PO48">
        <v>0</v>
      </c>
      <c r="PP48">
        <v>0</v>
      </c>
      <c r="PQ48">
        <v>0</v>
      </c>
      <c r="PR48">
        <v>0</v>
      </c>
      <c r="PS48">
        <v>0</v>
      </c>
      <c r="PT48">
        <v>0</v>
      </c>
      <c r="PU48">
        <v>0</v>
      </c>
      <c r="PV48">
        <v>0</v>
      </c>
      <c r="PW48" s="85">
        <v>0</v>
      </c>
      <c r="PX48" s="85">
        <v>0</v>
      </c>
      <c r="PY48" t="s">
        <v>3781</v>
      </c>
    </row>
    <row r="49" spans="1:441" ht="15.75" customHeight="1" x14ac:dyDescent="0.3">
      <c r="A49" t="s">
        <v>4027</v>
      </c>
      <c r="B49">
        <v>7870</v>
      </c>
      <c r="D49" s="82">
        <v>2020110010186</v>
      </c>
      <c r="E49" t="s">
        <v>3412</v>
      </c>
      <c r="F49" t="s">
        <v>3413</v>
      </c>
      <c r="G49" t="s">
        <v>3414</v>
      </c>
      <c r="H49" t="s">
        <v>3996</v>
      </c>
      <c r="I49" t="s">
        <v>3997</v>
      </c>
      <c r="J49" t="s">
        <v>3998</v>
      </c>
      <c r="K49" t="s">
        <v>132</v>
      </c>
      <c r="L49" t="s">
        <v>3999</v>
      </c>
      <c r="M49" t="s">
        <v>4000</v>
      </c>
      <c r="N49" t="s">
        <v>4028</v>
      </c>
      <c r="O49" t="s">
        <v>4029</v>
      </c>
      <c r="P49" t="s">
        <v>4030</v>
      </c>
      <c r="Q49" t="s">
        <v>4001</v>
      </c>
      <c r="R49" t="s">
        <v>4002</v>
      </c>
      <c r="S49" t="s">
        <v>4031</v>
      </c>
      <c r="T49" t="s">
        <v>4032</v>
      </c>
      <c r="Z49" t="s">
        <v>4031</v>
      </c>
      <c r="AA49" t="s">
        <v>4032</v>
      </c>
      <c r="AG49" t="s">
        <v>1304</v>
      </c>
      <c r="AH49" t="s">
        <v>1304</v>
      </c>
      <c r="AI49" t="s">
        <v>4033</v>
      </c>
      <c r="AJ49">
        <v>0</v>
      </c>
      <c r="AK49" s="83">
        <v>44055</v>
      </c>
      <c r="AL49">
        <v>1</v>
      </c>
      <c r="AM49">
        <v>2024</v>
      </c>
      <c r="AN49" t="s">
        <v>4034</v>
      </c>
      <c r="AO49" t="s">
        <v>4035</v>
      </c>
      <c r="AP49">
        <v>2020</v>
      </c>
      <c r="AQ49">
        <v>2024</v>
      </c>
      <c r="AR49" t="s">
        <v>48</v>
      </c>
      <c r="AS49" t="s">
        <v>557</v>
      </c>
      <c r="AT49" t="s">
        <v>49</v>
      </c>
      <c r="AU49" t="s">
        <v>912</v>
      </c>
      <c r="AV49" t="s">
        <v>3431</v>
      </c>
      <c r="AW49" t="s">
        <v>4036</v>
      </c>
      <c r="AX49" t="s">
        <v>3431</v>
      </c>
      <c r="AZ49">
        <v>1</v>
      </c>
      <c r="BB49" s="84" t="s">
        <v>4037</v>
      </c>
      <c r="BC49" t="s">
        <v>4038</v>
      </c>
      <c r="BD49" t="s">
        <v>4039</v>
      </c>
      <c r="BE49" t="s">
        <v>435</v>
      </c>
      <c r="BF49" s="84" t="s">
        <v>4040</v>
      </c>
      <c r="BG49">
        <v>3</v>
      </c>
      <c r="BH49" s="83">
        <v>45204</v>
      </c>
      <c r="BI49" t="s">
        <v>4025</v>
      </c>
      <c r="BJ49" t="s">
        <v>3048</v>
      </c>
      <c r="BK49">
        <v>7</v>
      </c>
      <c r="BL49">
        <v>4</v>
      </c>
      <c r="BM49">
        <v>2</v>
      </c>
      <c r="BN49">
        <v>1</v>
      </c>
      <c r="BO49">
        <v>0</v>
      </c>
      <c r="BP49">
        <v>0</v>
      </c>
      <c r="BW49">
        <v>0</v>
      </c>
      <c r="BX49">
        <v>2</v>
      </c>
      <c r="BY49">
        <v>1</v>
      </c>
      <c r="BZ49">
        <v>0</v>
      </c>
      <c r="CA49">
        <v>0</v>
      </c>
      <c r="CB49">
        <v>2</v>
      </c>
      <c r="CC49">
        <v>1</v>
      </c>
      <c r="CD49">
        <v>0</v>
      </c>
      <c r="CE49">
        <v>0</v>
      </c>
      <c r="CF49">
        <v>0</v>
      </c>
      <c r="CG49" t="s">
        <v>435</v>
      </c>
      <c r="CH49" t="s">
        <v>435</v>
      </c>
      <c r="CI49" t="s">
        <v>435</v>
      </c>
      <c r="CJ49" t="s">
        <v>435</v>
      </c>
      <c r="CK49" t="s">
        <v>435</v>
      </c>
      <c r="CL49" t="s">
        <v>435</v>
      </c>
      <c r="CM49" t="s">
        <v>435</v>
      </c>
      <c r="CN49">
        <v>4</v>
      </c>
      <c r="CO49">
        <v>2</v>
      </c>
      <c r="CP49">
        <v>1</v>
      </c>
      <c r="CQ49">
        <v>0</v>
      </c>
      <c r="CR49">
        <v>7</v>
      </c>
      <c r="CS49" t="s">
        <v>48</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0</v>
      </c>
      <c r="DQ49">
        <v>0</v>
      </c>
      <c r="DR49">
        <v>0</v>
      </c>
      <c r="DS49">
        <v>0</v>
      </c>
      <c r="DT49">
        <v>0</v>
      </c>
      <c r="DU49">
        <v>0</v>
      </c>
      <c r="DV49">
        <v>0</v>
      </c>
      <c r="DW49">
        <v>0</v>
      </c>
      <c r="DX49">
        <v>0</v>
      </c>
      <c r="DY49">
        <v>0</v>
      </c>
      <c r="DZ49">
        <v>0</v>
      </c>
      <c r="EA49">
        <v>0</v>
      </c>
      <c r="EB49">
        <v>0</v>
      </c>
      <c r="EC49">
        <v>0</v>
      </c>
      <c r="ED49">
        <v>0</v>
      </c>
      <c r="EE49">
        <v>0</v>
      </c>
      <c r="EF49">
        <v>0</v>
      </c>
      <c r="EG49">
        <v>0</v>
      </c>
      <c r="EH49">
        <v>0</v>
      </c>
      <c r="EI49">
        <v>0</v>
      </c>
      <c r="EJ49">
        <v>0</v>
      </c>
      <c r="EK49">
        <v>0</v>
      </c>
      <c r="EL49">
        <v>0</v>
      </c>
      <c r="EM49">
        <v>0</v>
      </c>
      <c r="EN49">
        <v>0</v>
      </c>
      <c r="EO49">
        <v>0</v>
      </c>
      <c r="EP49">
        <v>0</v>
      </c>
      <c r="EQ49">
        <v>0</v>
      </c>
      <c r="ER49">
        <v>0</v>
      </c>
      <c r="ES49">
        <v>0</v>
      </c>
      <c r="ET49">
        <v>0</v>
      </c>
      <c r="EU49">
        <v>0</v>
      </c>
      <c r="EV49">
        <v>0</v>
      </c>
      <c r="EW49">
        <v>0</v>
      </c>
      <c r="EX49">
        <v>0</v>
      </c>
      <c r="EY49">
        <v>0</v>
      </c>
      <c r="EZ49">
        <v>0</v>
      </c>
      <c r="FA49">
        <v>0</v>
      </c>
      <c r="FB49">
        <v>0</v>
      </c>
      <c r="FC49">
        <v>0</v>
      </c>
      <c r="FD49">
        <v>0</v>
      </c>
      <c r="FE49">
        <v>0</v>
      </c>
      <c r="FF49">
        <v>0</v>
      </c>
      <c r="FG49">
        <v>0</v>
      </c>
      <c r="FH49">
        <v>0</v>
      </c>
      <c r="FI49">
        <v>0</v>
      </c>
      <c r="FJ49">
        <v>0</v>
      </c>
      <c r="FK49">
        <v>0</v>
      </c>
      <c r="FL49">
        <v>0</v>
      </c>
      <c r="FM49">
        <v>0</v>
      </c>
      <c r="FN49">
        <v>0</v>
      </c>
      <c r="FO49">
        <v>0</v>
      </c>
      <c r="FP49">
        <v>0</v>
      </c>
      <c r="FQ49">
        <v>0</v>
      </c>
      <c r="FR49">
        <v>0</v>
      </c>
      <c r="FS49">
        <v>0</v>
      </c>
      <c r="FT49">
        <v>0</v>
      </c>
      <c r="FU49">
        <v>0</v>
      </c>
      <c r="FV49">
        <v>0</v>
      </c>
      <c r="FW49">
        <v>0</v>
      </c>
      <c r="FX49">
        <v>0</v>
      </c>
      <c r="FY49">
        <v>0</v>
      </c>
      <c r="FZ49">
        <v>0</v>
      </c>
      <c r="GA49">
        <v>0</v>
      </c>
      <c r="GB49">
        <v>0</v>
      </c>
      <c r="GC49">
        <v>0</v>
      </c>
      <c r="GD49">
        <v>0</v>
      </c>
      <c r="GE49">
        <v>0</v>
      </c>
      <c r="GF49">
        <v>0</v>
      </c>
      <c r="GG49">
        <v>0</v>
      </c>
      <c r="GH49">
        <v>0</v>
      </c>
      <c r="GI49">
        <v>0</v>
      </c>
      <c r="GJ49">
        <v>0</v>
      </c>
      <c r="GK49">
        <v>0</v>
      </c>
      <c r="GL49">
        <v>0</v>
      </c>
      <c r="GM49">
        <v>0</v>
      </c>
      <c r="GN49">
        <v>0</v>
      </c>
      <c r="GO49">
        <v>0</v>
      </c>
      <c r="GP49">
        <v>0</v>
      </c>
      <c r="GQ49">
        <v>0</v>
      </c>
      <c r="GR49">
        <v>0</v>
      </c>
      <c r="GS49">
        <v>0</v>
      </c>
      <c r="GT49">
        <v>0</v>
      </c>
      <c r="GU49">
        <v>0</v>
      </c>
      <c r="GV49">
        <v>0</v>
      </c>
      <c r="GW49">
        <v>0</v>
      </c>
      <c r="GX49">
        <v>0</v>
      </c>
      <c r="GY49">
        <v>0</v>
      </c>
      <c r="GZ49">
        <v>0</v>
      </c>
      <c r="HA49">
        <v>0</v>
      </c>
      <c r="HB49">
        <v>0</v>
      </c>
      <c r="HC49">
        <v>0</v>
      </c>
      <c r="HD49">
        <v>0</v>
      </c>
      <c r="HE49">
        <v>0</v>
      </c>
      <c r="HF49">
        <v>0</v>
      </c>
      <c r="HG49">
        <v>0</v>
      </c>
      <c r="HH49">
        <v>0</v>
      </c>
      <c r="HI49">
        <v>0</v>
      </c>
      <c r="HJ49">
        <v>0</v>
      </c>
      <c r="HK49">
        <v>0</v>
      </c>
      <c r="HL49">
        <v>0</v>
      </c>
      <c r="HM49">
        <v>0</v>
      </c>
      <c r="HN49">
        <v>0</v>
      </c>
      <c r="HO49">
        <v>0</v>
      </c>
      <c r="HP49">
        <v>0</v>
      </c>
      <c r="HQ49">
        <v>0</v>
      </c>
      <c r="HR49">
        <v>0</v>
      </c>
      <c r="HS49">
        <v>0</v>
      </c>
      <c r="HT49">
        <v>0</v>
      </c>
      <c r="HU49">
        <v>0</v>
      </c>
      <c r="HV49">
        <v>0</v>
      </c>
      <c r="HW49">
        <v>0</v>
      </c>
      <c r="HX49">
        <v>0</v>
      </c>
      <c r="HY49">
        <v>0</v>
      </c>
      <c r="HZ49">
        <v>0</v>
      </c>
      <c r="IA49">
        <v>0</v>
      </c>
      <c r="IB49">
        <v>0</v>
      </c>
      <c r="IC49">
        <v>0</v>
      </c>
      <c r="ID49">
        <v>0</v>
      </c>
      <c r="IE49">
        <v>0</v>
      </c>
      <c r="IF49">
        <v>0</v>
      </c>
      <c r="IG49">
        <v>0</v>
      </c>
      <c r="IH49">
        <v>0</v>
      </c>
      <c r="II49" t="s">
        <v>1304</v>
      </c>
      <c r="IJ49" t="s">
        <v>1304</v>
      </c>
      <c r="IK49" t="s">
        <v>1304</v>
      </c>
      <c r="IL49" t="s">
        <v>1304</v>
      </c>
      <c r="IM49" t="s">
        <v>1304</v>
      </c>
      <c r="IN49" t="s">
        <v>1304</v>
      </c>
      <c r="IO49" t="s">
        <v>1304</v>
      </c>
      <c r="IP49" t="s">
        <v>1304</v>
      </c>
      <c r="IQ49" t="s">
        <v>1304</v>
      </c>
      <c r="IR49" t="s">
        <v>1304</v>
      </c>
      <c r="IS49" t="s">
        <v>1304</v>
      </c>
      <c r="IT49" t="s">
        <v>1304</v>
      </c>
      <c r="IU49" t="s">
        <v>1304</v>
      </c>
      <c r="IV49" t="s">
        <v>1304</v>
      </c>
      <c r="IW49" t="s">
        <v>1304</v>
      </c>
      <c r="IX49">
        <v>0</v>
      </c>
      <c r="IY49">
        <v>0</v>
      </c>
      <c r="IZ49">
        <v>0</v>
      </c>
      <c r="JA49">
        <v>0</v>
      </c>
      <c r="JB49">
        <v>0</v>
      </c>
      <c r="JC49">
        <v>0</v>
      </c>
      <c r="JD49">
        <v>0</v>
      </c>
      <c r="JE49">
        <v>0</v>
      </c>
      <c r="JF49">
        <v>0</v>
      </c>
      <c r="JG49">
        <v>0</v>
      </c>
      <c r="JH49">
        <v>0</v>
      </c>
      <c r="JI49">
        <v>0</v>
      </c>
      <c r="JJ49" s="85">
        <v>0</v>
      </c>
      <c r="JK49" s="85" t="s">
        <v>3473</v>
      </c>
      <c r="JL49" s="85" t="s">
        <v>3473</v>
      </c>
      <c r="JM49" s="85" t="s">
        <v>3473</v>
      </c>
      <c r="JN49" s="85" t="s">
        <v>3473</v>
      </c>
      <c r="JO49" s="85" t="s">
        <v>3473</v>
      </c>
      <c r="JP49" s="85" t="s">
        <v>3473</v>
      </c>
      <c r="JQ49" s="85" t="s">
        <v>3473</v>
      </c>
      <c r="JR49" s="85" t="s">
        <v>3473</v>
      </c>
      <c r="JS49" s="85" t="s">
        <v>3473</v>
      </c>
      <c r="JT49" s="85" t="s">
        <v>3473</v>
      </c>
      <c r="JU49" s="85" t="s">
        <v>3473</v>
      </c>
      <c r="JV49" s="85" t="s">
        <v>3473</v>
      </c>
      <c r="JW49">
        <v>0</v>
      </c>
      <c r="JX49">
        <v>0</v>
      </c>
      <c r="JY49">
        <v>0</v>
      </c>
      <c r="JZ49">
        <v>0</v>
      </c>
      <c r="KA49">
        <v>0</v>
      </c>
      <c r="KB49">
        <v>0</v>
      </c>
      <c r="KC49">
        <v>0</v>
      </c>
      <c r="KD49">
        <v>0</v>
      </c>
      <c r="KE49">
        <v>0</v>
      </c>
      <c r="KF49">
        <v>0</v>
      </c>
      <c r="KG49">
        <v>0</v>
      </c>
      <c r="KH49">
        <v>0</v>
      </c>
      <c r="KI49">
        <v>0</v>
      </c>
      <c r="KJ49" s="79" t="s">
        <v>3440</v>
      </c>
      <c r="KK49" t="s">
        <v>1304</v>
      </c>
      <c r="KL49" t="s">
        <v>1304</v>
      </c>
      <c r="KM49" t="s">
        <v>1304</v>
      </c>
      <c r="KN49" t="s">
        <v>1304</v>
      </c>
      <c r="KO49" t="s">
        <v>1304</v>
      </c>
      <c r="KP49" t="s">
        <v>1304</v>
      </c>
      <c r="KQ49" t="s">
        <v>1304</v>
      </c>
      <c r="KR49" t="s">
        <v>1304</v>
      </c>
      <c r="KS49" t="s">
        <v>1304</v>
      </c>
      <c r="KT49" t="s">
        <v>1304</v>
      </c>
      <c r="KU49" s="79" t="s">
        <v>1304</v>
      </c>
      <c r="KV49" t="s">
        <v>3440</v>
      </c>
      <c r="KW49" t="s">
        <v>3440</v>
      </c>
      <c r="KX49" t="s">
        <v>3440</v>
      </c>
      <c r="KY49" t="s">
        <v>3440</v>
      </c>
      <c r="KZ49" t="s">
        <v>3440</v>
      </c>
      <c r="LA49" t="s">
        <v>1304</v>
      </c>
      <c r="LB49" t="s">
        <v>1304</v>
      </c>
      <c r="LC49" t="s">
        <v>1304</v>
      </c>
      <c r="LD49" t="s">
        <v>1304</v>
      </c>
      <c r="LE49" t="s">
        <v>1304</v>
      </c>
      <c r="LF49" t="s">
        <v>1304</v>
      </c>
      <c r="LG49" t="s">
        <v>1304</v>
      </c>
      <c r="LH49" s="85" t="s">
        <v>3440</v>
      </c>
      <c r="LI49" s="85" t="s">
        <v>4011</v>
      </c>
      <c r="LJ49" s="85" t="s">
        <v>4012</v>
      </c>
      <c r="LK49" s="85">
        <v>0</v>
      </c>
      <c r="LL49" s="85">
        <v>0</v>
      </c>
      <c r="LM49" s="85" t="s">
        <v>1304</v>
      </c>
      <c r="LN49" s="85" t="s">
        <v>1304</v>
      </c>
      <c r="LO49" s="85">
        <v>0</v>
      </c>
      <c r="LP49" s="85">
        <v>0</v>
      </c>
      <c r="LQ49" s="85">
        <v>3554794000</v>
      </c>
      <c r="LR49" s="85">
        <v>0</v>
      </c>
      <c r="LS49" s="85">
        <v>0</v>
      </c>
      <c r="LT49" s="85">
        <v>0</v>
      </c>
      <c r="LU49" s="85">
        <v>0</v>
      </c>
      <c r="LV49" t="s">
        <v>3440</v>
      </c>
      <c r="LW49" t="s">
        <v>3440</v>
      </c>
      <c r="LX49" t="s">
        <v>3440</v>
      </c>
      <c r="LY49" t="s">
        <v>3440</v>
      </c>
      <c r="LZ49" t="s">
        <v>3440</v>
      </c>
      <c r="MA49" t="s">
        <v>1304</v>
      </c>
      <c r="MB49" t="s">
        <v>1304</v>
      </c>
      <c r="MC49" t="s">
        <v>1304</v>
      </c>
      <c r="MD49" t="s">
        <v>1304</v>
      </c>
      <c r="ME49" t="s">
        <v>1304</v>
      </c>
      <c r="MF49" t="s">
        <v>1304</v>
      </c>
      <c r="MG49" t="s">
        <v>1304</v>
      </c>
      <c r="MH49">
        <v>0</v>
      </c>
      <c r="MI49">
        <v>0</v>
      </c>
      <c r="MJ49">
        <v>0</v>
      </c>
      <c r="MK49">
        <v>0</v>
      </c>
      <c r="ML49">
        <v>0</v>
      </c>
      <c r="MM49">
        <v>0</v>
      </c>
      <c r="MN49">
        <v>0</v>
      </c>
      <c r="MO49">
        <v>0</v>
      </c>
      <c r="MP49">
        <v>0</v>
      </c>
      <c r="MQ49">
        <v>0</v>
      </c>
      <c r="MR49">
        <v>0</v>
      </c>
      <c r="MS49">
        <v>0</v>
      </c>
      <c r="MT49">
        <v>0</v>
      </c>
      <c r="MU49">
        <v>0</v>
      </c>
      <c r="MV49">
        <v>0</v>
      </c>
      <c r="MW49">
        <v>0</v>
      </c>
      <c r="MX49">
        <v>0</v>
      </c>
      <c r="MY49">
        <v>0</v>
      </c>
      <c r="MZ49">
        <v>0</v>
      </c>
      <c r="NA49">
        <v>0</v>
      </c>
      <c r="NB49">
        <v>0</v>
      </c>
      <c r="NC49">
        <v>0</v>
      </c>
      <c r="ND49">
        <v>0</v>
      </c>
      <c r="NE49">
        <v>0</v>
      </c>
      <c r="NF49">
        <v>0</v>
      </c>
      <c r="NG49">
        <v>0</v>
      </c>
      <c r="NH49">
        <v>0</v>
      </c>
      <c r="NI49" t="s">
        <v>3440</v>
      </c>
      <c r="NJ49" t="s">
        <v>3440</v>
      </c>
      <c r="NK49" t="s">
        <v>3440</v>
      </c>
      <c r="NL49" t="s">
        <v>3440</v>
      </c>
      <c r="NM49" t="s">
        <v>3440</v>
      </c>
      <c r="NN49" t="s">
        <v>1304</v>
      </c>
      <c r="NO49" t="s">
        <v>1304</v>
      </c>
      <c r="NP49" t="s">
        <v>1304</v>
      </c>
      <c r="NQ49" t="s">
        <v>1304</v>
      </c>
      <c r="NR49" t="s">
        <v>1304</v>
      </c>
      <c r="NS49" t="s">
        <v>1304</v>
      </c>
      <c r="NT49" t="s">
        <v>1304</v>
      </c>
      <c r="NU49">
        <v>0</v>
      </c>
      <c r="NV49">
        <v>0</v>
      </c>
      <c r="NW49">
        <v>0</v>
      </c>
      <c r="NX49">
        <v>0</v>
      </c>
      <c r="NY49">
        <v>0</v>
      </c>
      <c r="NZ49">
        <v>0</v>
      </c>
      <c r="OA49">
        <v>0</v>
      </c>
      <c r="OB49">
        <v>0</v>
      </c>
      <c r="OC49">
        <v>0</v>
      </c>
      <c r="OD49">
        <v>0</v>
      </c>
      <c r="OE49">
        <v>0</v>
      </c>
      <c r="OF49">
        <v>0</v>
      </c>
      <c r="OG49">
        <v>0</v>
      </c>
      <c r="OH49">
        <v>0</v>
      </c>
      <c r="OI49">
        <v>0</v>
      </c>
      <c r="OJ49">
        <v>0</v>
      </c>
      <c r="OK49">
        <v>0</v>
      </c>
      <c r="OL49">
        <v>0</v>
      </c>
      <c r="OM49">
        <v>0</v>
      </c>
      <c r="ON49">
        <v>0</v>
      </c>
      <c r="OO49">
        <v>0</v>
      </c>
      <c r="OP49">
        <v>0</v>
      </c>
      <c r="OQ49">
        <v>0</v>
      </c>
      <c r="OR49">
        <v>0</v>
      </c>
      <c r="OT49" s="84"/>
      <c r="OU49" t="s">
        <v>4027</v>
      </c>
      <c r="OV49">
        <v>0</v>
      </c>
      <c r="OW49">
        <v>0</v>
      </c>
      <c r="OX49">
        <v>0</v>
      </c>
      <c r="OY49">
        <v>0</v>
      </c>
      <c r="OZ49">
        <v>0</v>
      </c>
      <c r="PA49">
        <v>0</v>
      </c>
      <c r="PB49">
        <v>0</v>
      </c>
      <c r="PC49">
        <v>0</v>
      </c>
      <c r="PD49">
        <v>0</v>
      </c>
      <c r="PE49">
        <v>0</v>
      </c>
      <c r="PF49">
        <v>0</v>
      </c>
      <c r="PG49">
        <v>0</v>
      </c>
      <c r="PH49">
        <v>0</v>
      </c>
      <c r="PI49">
        <v>0</v>
      </c>
      <c r="PJ49">
        <v>0</v>
      </c>
      <c r="PK49">
        <v>0</v>
      </c>
      <c r="PL49">
        <v>0</v>
      </c>
      <c r="PM49">
        <v>0</v>
      </c>
      <c r="PN49">
        <v>0</v>
      </c>
      <c r="PO49">
        <v>0</v>
      </c>
      <c r="PP49">
        <v>0</v>
      </c>
      <c r="PQ49">
        <v>0</v>
      </c>
      <c r="PR49">
        <v>0</v>
      </c>
      <c r="PS49">
        <v>0</v>
      </c>
      <c r="PT49">
        <v>0</v>
      </c>
      <c r="PU49">
        <v>0</v>
      </c>
      <c r="PV49">
        <v>0</v>
      </c>
      <c r="PW49" s="85">
        <v>0</v>
      </c>
      <c r="PX49" s="85">
        <v>0</v>
      </c>
      <c r="PY49" t="s">
        <v>3781</v>
      </c>
    </row>
    <row r="50" spans="1:441" ht="15.75" customHeight="1" x14ac:dyDescent="0.3">
      <c r="A50" t="s">
        <v>4041</v>
      </c>
      <c r="B50">
        <v>7870</v>
      </c>
      <c r="D50" s="82">
        <v>2020110010186</v>
      </c>
      <c r="E50" t="s">
        <v>3412</v>
      </c>
      <c r="F50" t="s">
        <v>3413</v>
      </c>
      <c r="G50" t="s">
        <v>3414</v>
      </c>
      <c r="H50" t="s">
        <v>3996</v>
      </c>
      <c r="I50" t="s">
        <v>3997</v>
      </c>
      <c r="J50" t="s">
        <v>3998</v>
      </c>
      <c r="K50" t="s">
        <v>132</v>
      </c>
      <c r="L50" t="s">
        <v>3999</v>
      </c>
      <c r="M50" t="s">
        <v>4000</v>
      </c>
      <c r="N50" t="s">
        <v>4028</v>
      </c>
      <c r="O50" t="s">
        <v>4029</v>
      </c>
      <c r="P50" t="s">
        <v>4030</v>
      </c>
      <c r="Q50" t="s">
        <v>4001</v>
      </c>
      <c r="R50" t="s">
        <v>4002</v>
      </c>
      <c r="S50" t="s">
        <v>4031</v>
      </c>
      <c r="T50" t="s">
        <v>4042</v>
      </c>
      <c r="Z50" t="s">
        <v>4031</v>
      </c>
      <c r="AA50" t="s">
        <v>4042</v>
      </c>
      <c r="AG50" t="s">
        <v>1304</v>
      </c>
      <c r="AH50" t="s">
        <v>1304</v>
      </c>
      <c r="AI50" t="s">
        <v>4043</v>
      </c>
      <c r="AJ50">
        <v>0</v>
      </c>
      <c r="AK50" s="83">
        <v>44055</v>
      </c>
      <c r="AL50">
        <v>1</v>
      </c>
      <c r="AM50">
        <v>2024</v>
      </c>
      <c r="AN50" t="s">
        <v>4044</v>
      </c>
      <c r="AO50" t="s">
        <v>4045</v>
      </c>
      <c r="AP50">
        <v>2020</v>
      </c>
      <c r="AQ50">
        <v>2024</v>
      </c>
      <c r="AR50" t="s">
        <v>48</v>
      </c>
      <c r="AS50" t="s">
        <v>3601</v>
      </c>
      <c r="AT50" t="s">
        <v>49</v>
      </c>
      <c r="AU50" t="s">
        <v>912</v>
      </c>
      <c r="AV50">
        <v>2019</v>
      </c>
      <c r="AW50">
        <v>3263621</v>
      </c>
      <c r="AX50" t="s">
        <v>4046</v>
      </c>
      <c r="AZ50">
        <v>1</v>
      </c>
      <c r="BB50" t="s">
        <v>4047</v>
      </c>
      <c r="BC50" t="s">
        <v>4048</v>
      </c>
      <c r="BD50" t="s">
        <v>4049</v>
      </c>
      <c r="BE50" t="s">
        <v>435</v>
      </c>
      <c r="BF50" t="s">
        <v>4046</v>
      </c>
      <c r="BG50">
        <v>3</v>
      </c>
      <c r="BH50" s="83">
        <v>45204</v>
      </c>
      <c r="BI50" t="s">
        <v>4025</v>
      </c>
      <c r="BJ50" t="s">
        <v>3048</v>
      </c>
      <c r="BK50">
        <v>23669955</v>
      </c>
      <c r="BL50">
        <v>4069955</v>
      </c>
      <c r="BM50">
        <v>5839412</v>
      </c>
      <c r="BN50">
        <v>4118689</v>
      </c>
      <c r="BO50">
        <v>5486863</v>
      </c>
      <c r="BP50">
        <v>4155036</v>
      </c>
      <c r="BW50">
        <v>4777734</v>
      </c>
      <c r="BX50">
        <v>3500000</v>
      </c>
      <c r="BY50">
        <v>1250000</v>
      </c>
      <c r="BZ50">
        <v>5486863</v>
      </c>
      <c r="CA50">
        <v>4155036</v>
      </c>
      <c r="CB50">
        <v>6100000</v>
      </c>
      <c r="CC50">
        <v>4118689</v>
      </c>
      <c r="CD50">
        <v>5486863</v>
      </c>
      <c r="CE50">
        <v>4155036</v>
      </c>
      <c r="CF50">
        <v>0</v>
      </c>
      <c r="CG50" t="s">
        <v>435</v>
      </c>
      <c r="CH50" t="s">
        <v>435</v>
      </c>
      <c r="CI50" t="s">
        <v>435</v>
      </c>
      <c r="CJ50" t="s">
        <v>435</v>
      </c>
      <c r="CK50" t="s">
        <v>435</v>
      </c>
      <c r="CL50" t="s">
        <v>435</v>
      </c>
      <c r="CM50" t="s">
        <v>435</v>
      </c>
      <c r="CN50">
        <v>4069955</v>
      </c>
      <c r="CO50">
        <v>5839412</v>
      </c>
      <c r="CP50">
        <v>4118689</v>
      </c>
      <c r="CQ50">
        <v>5486863</v>
      </c>
      <c r="CR50">
        <v>19514919</v>
      </c>
      <c r="CS50" t="s">
        <v>48</v>
      </c>
      <c r="CT50">
        <v>831000</v>
      </c>
      <c r="CU50">
        <v>831000</v>
      </c>
      <c r="CV50">
        <v>831000</v>
      </c>
      <c r="CW50">
        <v>831000</v>
      </c>
      <c r="CX50">
        <v>831036</v>
      </c>
      <c r="CY50">
        <v>0</v>
      </c>
      <c r="CZ50">
        <v>0</v>
      </c>
      <c r="DA50">
        <v>0</v>
      </c>
      <c r="DB50">
        <v>0</v>
      </c>
      <c r="DC50">
        <v>0</v>
      </c>
      <c r="DD50">
        <v>0</v>
      </c>
      <c r="DE50">
        <v>0</v>
      </c>
      <c r="DF50">
        <v>4155036</v>
      </c>
      <c r="DG50">
        <v>4155036</v>
      </c>
      <c r="DH50">
        <v>4155036</v>
      </c>
      <c r="DI50">
        <v>4155036</v>
      </c>
      <c r="DJ50">
        <v>0</v>
      </c>
      <c r="DK50">
        <v>0</v>
      </c>
      <c r="DL50">
        <v>0</v>
      </c>
      <c r="DM50">
        <v>0</v>
      </c>
      <c r="DN50">
        <v>0</v>
      </c>
      <c r="DO50">
        <v>0</v>
      </c>
      <c r="DP50">
        <v>0</v>
      </c>
      <c r="DQ50">
        <v>0</v>
      </c>
      <c r="DR50">
        <v>0</v>
      </c>
      <c r="DS50">
        <v>0</v>
      </c>
      <c r="DT50">
        <v>0</v>
      </c>
      <c r="DU50">
        <v>0</v>
      </c>
      <c r="DV50">
        <v>4155036</v>
      </c>
      <c r="DW50">
        <v>0</v>
      </c>
      <c r="DX50">
        <v>0</v>
      </c>
      <c r="DY50">
        <v>0</v>
      </c>
      <c r="DZ50">
        <v>0</v>
      </c>
      <c r="EA50">
        <v>0</v>
      </c>
      <c r="EB50">
        <v>0</v>
      </c>
      <c r="EC50">
        <v>0</v>
      </c>
      <c r="ED50">
        <v>0</v>
      </c>
      <c r="EE50">
        <v>0</v>
      </c>
      <c r="EF50">
        <v>0</v>
      </c>
      <c r="EG50">
        <v>0</v>
      </c>
      <c r="EH50">
        <v>0</v>
      </c>
      <c r="EI50">
        <v>0</v>
      </c>
      <c r="EJ50">
        <v>0</v>
      </c>
      <c r="EK50" t="s">
        <v>4050</v>
      </c>
      <c r="EL50" t="s">
        <v>4050</v>
      </c>
      <c r="EM50" t="s">
        <v>4050</v>
      </c>
      <c r="EN50" t="s">
        <v>4050</v>
      </c>
      <c r="EO50" t="s">
        <v>4050</v>
      </c>
      <c r="EP50">
        <v>0</v>
      </c>
      <c r="EQ50">
        <v>0</v>
      </c>
      <c r="ER50">
        <v>0</v>
      </c>
      <c r="ES50">
        <v>0</v>
      </c>
      <c r="ET50">
        <v>0</v>
      </c>
      <c r="EU50">
        <v>0</v>
      </c>
      <c r="EV50">
        <v>0</v>
      </c>
      <c r="EW50">
        <v>0</v>
      </c>
      <c r="EX50">
        <v>0</v>
      </c>
      <c r="EY50">
        <v>0</v>
      </c>
      <c r="EZ50">
        <v>0</v>
      </c>
      <c r="FA50">
        <v>0</v>
      </c>
      <c r="FB50">
        <v>0</v>
      </c>
      <c r="FC50">
        <v>0</v>
      </c>
      <c r="FD50">
        <v>0</v>
      </c>
      <c r="FE50">
        <v>0</v>
      </c>
      <c r="FF50">
        <v>0</v>
      </c>
      <c r="FG50">
        <v>0</v>
      </c>
      <c r="FH50">
        <v>0</v>
      </c>
      <c r="FI50">
        <v>0</v>
      </c>
      <c r="FJ50">
        <v>0</v>
      </c>
      <c r="FK50">
        <v>0</v>
      </c>
      <c r="FL50">
        <v>0</v>
      </c>
      <c r="FM50">
        <v>0</v>
      </c>
      <c r="FN50">
        <v>0</v>
      </c>
      <c r="FO50">
        <v>0</v>
      </c>
      <c r="FP50">
        <v>0</v>
      </c>
      <c r="FQ50">
        <v>0</v>
      </c>
      <c r="FR50">
        <v>0</v>
      </c>
      <c r="FS50">
        <v>0</v>
      </c>
      <c r="FT50">
        <v>0</v>
      </c>
      <c r="FU50">
        <v>0</v>
      </c>
      <c r="FV50">
        <v>0</v>
      </c>
      <c r="FW50">
        <v>0</v>
      </c>
      <c r="FX50">
        <v>0</v>
      </c>
      <c r="FY50">
        <v>0</v>
      </c>
      <c r="FZ50">
        <v>0</v>
      </c>
      <c r="GA50">
        <v>0</v>
      </c>
      <c r="GB50">
        <v>0</v>
      </c>
      <c r="GC50">
        <v>0</v>
      </c>
      <c r="GD50">
        <v>0</v>
      </c>
      <c r="GE50">
        <v>0</v>
      </c>
      <c r="GF50">
        <v>0</v>
      </c>
      <c r="GG50">
        <v>0</v>
      </c>
      <c r="GH50">
        <v>0</v>
      </c>
      <c r="GI50">
        <v>0</v>
      </c>
      <c r="GJ50">
        <v>0</v>
      </c>
      <c r="GK50">
        <v>0</v>
      </c>
      <c r="GL50">
        <v>0</v>
      </c>
      <c r="GM50">
        <v>0</v>
      </c>
      <c r="GN50">
        <v>0</v>
      </c>
      <c r="GO50">
        <v>0</v>
      </c>
      <c r="GP50">
        <v>0</v>
      </c>
      <c r="GQ50">
        <v>0</v>
      </c>
      <c r="GR50">
        <v>0</v>
      </c>
      <c r="GS50">
        <v>0</v>
      </c>
      <c r="GT50">
        <v>0</v>
      </c>
      <c r="GU50">
        <v>0</v>
      </c>
      <c r="GV50">
        <v>0</v>
      </c>
      <c r="GW50">
        <v>0</v>
      </c>
      <c r="GX50">
        <v>0</v>
      </c>
      <c r="GY50">
        <v>0</v>
      </c>
      <c r="GZ50">
        <v>0</v>
      </c>
      <c r="HA50">
        <v>0</v>
      </c>
      <c r="HB50">
        <v>0</v>
      </c>
      <c r="HC50">
        <v>0</v>
      </c>
      <c r="HD50">
        <v>0</v>
      </c>
      <c r="HE50">
        <v>0</v>
      </c>
      <c r="HF50">
        <v>0</v>
      </c>
      <c r="HG50">
        <v>0</v>
      </c>
      <c r="HH50">
        <v>0</v>
      </c>
      <c r="HI50">
        <v>0</v>
      </c>
      <c r="HJ50">
        <v>0</v>
      </c>
      <c r="HK50">
        <v>0</v>
      </c>
      <c r="HL50">
        <v>0</v>
      </c>
      <c r="HM50">
        <v>0</v>
      </c>
      <c r="HN50">
        <v>0</v>
      </c>
      <c r="HO50">
        <v>0</v>
      </c>
      <c r="HP50">
        <v>0</v>
      </c>
      <c r="HQ50">
        <v>0</v>
      </c>
      <c r="HR50">
        <v>0</v>
      </c>
      <c r="HS50">
        <v>0</v>
      </c>
      <c r="HT50">
        <v>0</v>
      </c>
      <c r="HU50">
        <v>0</v>
      </c>
      <c r="HV50">
        <v>0</v>
      </c>
      <c r="HW50">
        <v>0</v>
      </c>
      <c r="HX50">
        <v>0</v>
      </c>
      <c r="HY50">
        <v>0</v>
      </c>
      <c r="HZ50">
        <v>0</v>
      </c>
      <c r="IA50">
        <v>0</v>
      </c>
      <c r="IB50">
        <v>0</v>
      </c>
      <c r="IC50">
        <v>0</v>
      </c>
      <c r="ID50">
        <v>0</v>
      </c>
      <c r="IE50">
        <v>0</v>
      </c>
      <c r="IF50">
        <v>0</v>
      </c>
      <c r="IG50">
        <v>0</v>
      </c>
      <c r="IH50">
        <v>0</v>
      </c>
      <c r="II50" t="s">
        <v>1304</v>
      </c>
      <c r="IJ50" t="s">
        <v>1304</v>
      </c>
      <c r="IK50" t="s">
        <v>1304</v>
      </c>
      <c r="IL50" t="s">
        <v>1304</v>
      </c>
      <c r="IM50" t="s">
        <v>1304</v>
      </c>
      <c r="IN50" t="s">
        <v>1304</v>
      </c>
      <c r="IO50" t="s">
        <v>1304</v>
      </c>
      <c r="IP50" t="s">
        <v>1304</v>
      </c>
      <c r="IQ50" t="s">
        <v>1304</v>
      </c>
      <c r="IR50" t="s">
        <v>1304</v>
      </c>
      <c r="IS50" t="s">
        <v>1304</v>
      </c>
      <c r="IT50" t="s">
        <v>1304</v>
      </c>
      <c r="IU50" t="s">
        <v>1304</v>
      </c>
      <c r="IV50" t="s">
        <v>1304</v>
      </c>
      <c r="IW50" t="s">
        <v>1304</v>
      </c>
      <c r="IX50">
        <v>0</v>
      </c>
      <c r="IY50">
        <v>0</v>
      </c>
      <c r="IZ50">
        <v>0</v>
      </c>
      <c r="JA50">
        <v>0</v>
      </c>
      <c r="JB50">
        <v>0</v>
      </c>
      <c r="JC50">
        <v>0</v>
      </c>
      <c r="JD50">
        <v>0</v>
      </c>
      <c r="JE50">
        <v>0</v>
      </c>
      <c r="JF50">
        <v>0</v>
      </c>
      <c r="JG50">
        <v>0</v>
      </c>
      <c r="JH50">
        <v>0</v>
      </c>
      <c r="JI50">
        <v>0</v>
      </c>
      <c r="JJ50" s="85">
        <v>0</v>
      </c>
      <c r="JK50" s="85">
        <v>0</v>
      </c>
      <c r="JL50" s="85">
        <v>0</v>
      </c>
      <c r="JM50" s="85">
        <v>0</v>
      </c>
      <c r="JN50" s="85">
        <v>0</v>
      </c>
      <c r="JO50" s="85">
        <v>0</v>
      </c>
      <c r="JP50" s="85">
        <v>0</v>
      </c>
      <c r="JQ50" s="85">
        <v>0</v>
      </c>
      <c r="JR50" s="85">
        <v>0</v>
      </c>
      <c r="JS50" s="85">
        <v>0</v>
      </c>
      <c r="JT50" s="85">
        <v>0</v>
      </c>
      <c r="JU50" s="85">
        <v>0</v>
      </c>
      <c r="JV50" s="85">
        <v>0</v>
      </c>
      <c r="JW50">
        <v>0</v>
      </c>
      <c r="JX50">
        <v>0</v>
      </c>
      <c r="JY50">
        <v>0</v>
      </c>
      <c r="JZ50">
        <v>0</v>
      </c>
      <c r="KA50">
        <v>0</v>
      </c>
      <c r="KB50">
        <v>0</v>
      </c>
      <c r="KC50">
        <v>0</v>
      </c>
      <c r="KD50">
        <v>0</v>
      </c>
      <c r="KE50">
        <v>0</v>
      </c>
      <c r="KF50">
        <v>0</v>
      </c>
      <c r="KG50">
        <v>0</v>
      </c>
      <c r="KH50">
        <v>0</v>
      </c>
      <c r="KI50">
        <v>0</v>
      </c>
      <c r="KJ50" s="79">
        <v>0</v>
      </c>
      <c r="KK50">
        <v>0</v>
      </c>
      <c r="KL50">
        <v>0</v>
      </c>
      <c r="KM50">
        <v>0</v>
      </c>
      <c r="KN50">
        <v>0</v>
      </c>
      <c r="KO50" t="s">
        <v>1304</v>
      </c>
      <c r="KP50" t="s">
        <v>1304</v>
      </c>
      <c r="KQ50" t="s">
        <v>1304</v>
      </c>
      <c r="KR50" t="s">
        <v>1304</v>
      </c>
      <c r="KS50" t="s">
        <v>1304</v>
      </c>
      <c r="KT50" t="s">
        <v>1304</v>
      </c>
      <c r="KU50" s="79" t="s">
        <v>1304</v>
      </c>
      <c r="KV50">
        <v>0</v>
      </c>
      <c r="KW50">
        <v>0</v>
      </c>
      <c r="KX50">
        <v>0</v>
      </c>
      <c r="KY50">
        <v>0</v>
      </c>
      <c r="KZ50">
        <v>0</v>
      </c>
      <c r="LA50" t="s">
        <v>1304</v>
      </c>
      <c r="LB50" t="s">
        <v>1304</v>
      </c>
      <c r="LC50" t="s">
        <v>1304</v>
      </c>
      <c r="LD50" t="s">
        <v>1304</v>
      </c>
      <c r="LE50" t="s">
        <v>1304</v>
      </c>
      <c r="LF50" t="s">
        <v>1304</v>
      </c>
      <c r="LG50" t="s">
        <v>1304</v>
      </c>
      <c r="LH50" s="85">
        <v>0</v>
      </c>
      <c r="LI50" s="85" t="s">
        <v>4011</v>
      </c>
      <c r="LJ50" s="85" t="s">
        <v>4012</v>
      </c>
      <c r="LK50" s="85">
        <v>0</v>
      </c>
      <c r="LL50" s="85">
        <v>0</v>
      </c>
      <c r="LM50" s="85" t="s">
        <v>1304</v>
      </c>
      <c r="LN50" s="85" t="s">
        <v>1304</v>
      </c>
      <c r="LO50" s="85">
        <v>0</v>
      </c>
      <c r="LP50" s="85">
        <v>0</v>
      </c>
      <c r="LQ50" s="85">
        <v>3554794000</v>
      </c>
      <c r="LR50" s="85">
        <v>0</v>
      </c>
      <c r="LS50" s="85">
        <v>0</v>
      </c>
      <c r="LT50" s="85">
        <v>0</v>
      </c>
      <c r="LU50" s="85">
        <v>0</v>
      </c>
      <c r="LV50">
        <v>0</v>
      </c>
      <c r="LW50">
        <v>0</v>
      </c>
      <c r="LX50">
        <v>0</v>
      </c>
      <c r="LY50">
        <v>0</v>
      </c>
      <c r="LZ50">
        <v>0</v>
      </c>
      <c r="MA50" t="s">
        <v>1304</v>
      </c>
      <c r="MB50" t="s">
        <v>1304</v>
      </c>
      <c r="MC50" t="s">
        <v>1304</v>
      </c>
      <c r="MD50" t="s">
        <v>1304</v>
      </c>
      <c r="ME50" t="s">
        <v>1304</v>
      </c>
      <c r="MF50" t="s">
        <v>1304</v>
      </c>
      <c r="MG50" t="s">
        <v>1304</v>
      </c>
      <c r="MH50">
        <v>0</v>
      </c>
      <c r="MI50">
        <v>0</v>
      </c>
      <c r="MJ50">
        <v>0</v>
      </c>
      <c r="MK50">
        <v>0</v>
      </c>
      <c r="ML50">
        <v>0</v>
      </c>
      <c r="MM50">
        <v>0</v>
      </c>
      <c r="MN50">
        <v>0</v>
      </c>
      <c r="MO50">
        <v>0</v>
      </c>
      <c r="MP50">
        <v>0</v>
      </c>
      <c r="MQ50">
        <v>0</v>
      </c>
      <c r="MR50">
        <v>0</v>
      </c>
      <c r="MS50">
        <v>0</v>
      </c>
      <c r="MT50">
        <v>0</v>
      </c>
      <c r="MU50">
        <v>0</v>
      </c>
      <c r="MV50">
        <v>0</v>
      </c>
      <c r="MW50">
        <v>0</v>
      </c>
      <c r="MX50">
        <v>0</v>
      </c>
      <c r="MY50">
        <v>0</v>
      </c>
      <c r="MZ50">
        <v>0</v>
      </c>
      <c r="NA50">
        <v>0</v>
      </c>
      <c r="NB50">
        <v>0</v>
      </c>
      <c r="NC50">
        <v>0</v>
      </c>
      <c r="ND50">
        <v>0</v>
      </c>
      <c r="NE50">
        <v>0</v>
      </c>
      <c r="NF50">
        <v>0</v>
      </c>
      <c r="NG50">
        <v>0</v>
      </c>
      <c r="NH50">
        <v>0</v>
      </c>
      <c r="NI50">
        <v>0</v>
      </c>
      <c r="NJ50">
        <v>0</v>
      </c>
      <c r="NK50">
        <v>0</v>
      </c>
      <c r="NL50">
        <v>0</v>
      </c>
      <c r="NM50">
        <v>0</v>
      </c>
      <c r="NN50" t="s">
        <v>1304</v>
      </c>
      <c r="NO50" t="s">
        <v>1304</v>
      </c>
      <c r="NP50" t="s">
        <v>1304</v>
      </c>
      <c r="NQ50" t="s">
        <v>1304</v>
      </c>
      <c r="NR50" t="s">
        <v>1304</v>
      </c>
      <c r="NS50" t="s">
        <v>1304</v>
      </c>
      <c r="NT50" t="s">
        <v>1304</v>
      </c>
      <c r="NU50">
        <v>0</v>
      </c>
      <c r="NV50">
        <v>0</v>
      </c>
      <c r="NW50">
        <v>0</v>
      </c>
      <c r="NX50">
        <v>0</v>
      </c>
      <c r="NY50">
        <v>0</v>
      </c>
      <c r="NZ50">
        <v>0</v>
      </c>
      <c r="OA50">
        <v>0</v>
      </c>
      <c r="OB50">
        <v>0</v>
      </c>
      <c r="OC50">
        <v>0</v>
      </c>
      <c r="OD50">
        <v>0</v>
      </c>
      <c r="OE50">
        <v>0</v>
      </c>
      <c r="OF50">
        <v>0</v>
      </c>
      <c r="OG50">
        <v>0</v>
      </c>
      <c r="OH50">
        <v>0</v>
      </c>
      <c r="OI50">
        <v>0</v>
      </c>
      <c r="OJ50">
        <v>0</v>
      </c>
      <c r="OK50">
        <v>0</v>
      </c>
      <c r="OL50">
        <v>0</v>
      </c>
      <c r="OM50">
        <v>0</v>
      </c>
      <c r="ON50">
        <v>0</v>
      </c>
      <c r="OO50">
        <v>0</v>
      </c>
      <c r="OP50">
        <v>0</v>
      </c>
      <c r="OQ50">
        <v>0</v>
      </c>
      <c r="OR50">
        <v>0</v>
      </c>
      <c r="OT50" s="84"/>
      <c r="OU50" t="s">
        <v>4041</v>
      </c>
      <c r="OV50">
        <v>4155036</v>
      </c>
      <c r="OW50">
        <v>0</v>
      </c>
      <c r="OX50">
        <v>0</v>
      </c>
      <c r="OY50">
        <v>0</v>
      </c>
      <c r="OZ50">
        <v>0</v>
      </c>
      <c r="PA50">
        <v>0</v>
      </c>
      <c r="PB50">
        <v>0</v>
      </c>
      <c r="PC50">
        <v>0</v>
      </c>
      <c r="PD50">
        <v>0</v>
      </c>
      <c r="PE50">
        <v>0</v>
      </c>
      <c r="PF50">
        <v>0</v>
      </c>
      <c r="PG50">
        <v>0</v>
      </c>
      <c r="PH50">
        <v>0</v>
      </c>
      <c r="PI50">
        <v>0</v>
      </c>
      <c r="PJ50">
        <v>0</v>
      </c>
      <c r="PK50">
        <v>0</v>
      </c>
      <c r="PL50">
        <v>0</v>
      </c>
      <c r="PM50">
        <v>0</v>
      </c>
      <c r="PN50">
        <v>0</v>
      </c>
      <c r="PO50">
        <v>0</v>
      </c>
      <c r="PP50">
        <v>0</v>
      </c>
      <c r="PQ50">
        <v>0</v>
      </c>
      <c r="PR50">
        <v>0</v>
      </c>
      <c r="PS50">
        <v>0</v>
      </c>
      <c r="PT50">
        <v>0</v>
      </c>
      <c r="PU50">
        <v>0</v>
      </c>
      <c r="PV50">
        <v>0</v>
      </c>
      <c r="PW50" s="85">
        <v>0</v>
      </c>
      <c r="PX50" s="85">
        <v>0</v>
      </c>
      <c r="PY50" t="s">
        <v>3781</v>
      </c>
    </row>
    <row r="51" spans="1:441" ht="15.75" customHeight="1" x14ac:dyDescent="0.3">
      <c r="A51" t="s">
        <v>4051</v>
      </c>
      <c r="B51">
        <v>7870</v>
      </c>
      <c r="D51" s="82">
        <v>2020110010186</v>
      </c>
      <c r="E51" t="s">
        <v>3412</v>
      </c>
      <c r="F51" t="s">
        <v>3413</v>
      </c>
      <c r="G51" t="s">
        <v>3414</v>
      </c>
      <c r="H51" t="s">
        <v>3996</v>
      </c>
      <c r="I51" t="s">
        <v>4052</v>
      </c>
      <c r="J51" t="s">
        <v>3998</v>
      </c>
      <c r="K51" t="s">
        <v>132</v>
      </c>
      <c r="L51" t="s">
        <v>3999</v>
      </c>
      <c r="M51" t="s">
        <v>4000</v>
      </c>
      <c r="N51" t="s">
        <v>4053</v>
      </c>
      <c r="O51" t="s">
        <v>4054</v>
      </c>
      <c r="P51" t="s">
        <v>4055</v>
      </c>
      <c r="Q51" t="s">
        <v>4001</v>
      </c>
      <c r="R51" t="s">
        <v>4002</v>
      </c>
      <c r="S51" t="s">
        <v>4031</v>
      </c>
      <c r="T51" t="s">
        <v>4056</v>
      </c>
      <c r="Z51" t="s">
        <v>4031</v>
      </c>
      <c r="AA51" t="s">
        <v>4056</v>
      </c>
      <c r="AG51" t="s">
        <v>1304</v>
      </c>
      <c r="AH51" t="s">
        <v>1304</v>
      </c>
      <c r="AI51" t="s">
        <v>4057</v>
      </c>
      <c r="AJ51">
        <v>0</v>
      </c>
      <c r="AK51" s="83">
        <v>44055</v>
      </c>
      <c r="AL51">
        <v>1</v>
      </c>
      <c r="AM51">
        <v>2024</v>
      </c>
      <c r="AN51" t="s">
        <v>4058</v>
      </c>
      <c r="AO51" t="s">
        <v>4059</v>
      </c>
      <c r="AP51">
        <v>2020</v>
      </c>
      <c r="AQ51">
        <v>2024</v>
      </c>
      <c r="AR51" t="s">
        <v>48</v>
      </c>
      <c r="AS51" t="s">
        <v>557</v>
      </c>
      <c r="AT51" t="s">
        <v>49</v>
      </c>
      <c r="AU51" t="s">
        <v>912</v>
      </c>
      <c r="AV51">
        <v>2019</v>
      </c>
      <c r="AW51">
        <v>146645</v>
      </c>
      <c r="AX51" t="s">
        <v>4060</v>
      </c>
      <c r="AZ51">
        <v>1</v>
      </c>
      <c r="BB51" s="84" t="s">
        <v>4061</v>
      </c>
      <c r="BC51" t="s">
        <v>4062</v>
      </c>
      <c r="BD51" t="s">
        <v>4063</v>
      </c>
      <c r="BE51" t="s">
        <v>435</v>
      </c>
      <c r="BF51" t="s">
        <v>4064</v>
      </c>
      <c r="BG51">
        <v>3</v>
      </c>
      <c r="BH51" s="83">
        <v>45204</v>
      </c>
      <c r="BI51" t="s">
        <v>4025</v>
      </c>
      <c r="BJ51" t="s">
        <v>3048</v>
      </c>
      <c r="BK51">
        <v>1038131</v>
      </c>
      <c r="BL51">
        <v>156225</v>
      </c>
      <c r="BM51">
        <v>275620</v>
      </c>
      <c r="BN51">
        <v>284902</v>
      </c>
      <c r="BO51">
        <v>208446</v>
      </c>
      <c r="BP51">
        <v>112938</v>
      </c>
      <c r="BW51">
        <v>171420</v>
      </c>
      <c r="BX51">
        <v>150000</v>
      </c>
      <c r="BY51">
        <v>67500</v>
      </c>
      <c r="BZ51">
        <v>208446</v>
      </c>
      <c r="CA51">
        <v>112938</v>
      </c>
      <c r="CB51">
        <v>278000</v>
      </c>
      <c r="CC51">
        <v>284902.00000000006</v>
      </c>
      <c r="CD51">
        <v>208446</v>
      </c>
      <c r="CE51">
        <v>112938</v>
      </c>
      <c r="CF51">
        <v>0</v>
      </c>
      <c r="CG51" t="s">
        <v>435</v>
      </c>
      <c r="CH51" t="s">
        <v>435</v>
      </c>
      <c r="CI51" t="s">
        <v>435</v>
      </c>
      <c r="CJ51" t="s">
        <v>435</v>
      </c>
      <c r="CK51" t="s">
        <v>435</v>
      </c>
      <c r="CL51" t="s">
        <v>435</v>
      </c>
      <c r="CM51" t="s">
        <v>435</v>
      </c>
      <c r="CN51">
        <v>156225</v>
      </c>
      <c r="CO51">
        <v>275620</v>
      </c>
      <c r="CP51">
        <v>284902.00000000006</v>
      </c>
      <c r="CQ51">
        <v>208446</v>
      </c>
      <c r="CR51">
        <v>925193</v>
      </c>
      <c r="CS51" t="s">
        <v>48</v>
      </c>
      <c r="CT51">
        <v>22585</v>
      </c>
      <c r="CU51">
        <v>22585</v>
      </c>
      <c r="CV51">
        <v>22585</v>
      </c>
      <c r="CW51">
        <v>22585</v>
      </c>
      <c r="CX51">
        <v>22598</v>
      </c>
      <c r="CY51">
        <v>0</v>
      </c>
      <c r="CZ51">
        <v>0</v>
      </c>
      <c r="DA51">
        <v>0</v>
      </c>
      <c r="DB51">
        <v>0</v>
      </c>
      <c r="DC51">
        <v>0</v>
      </c>
      <c r="DD51">
        <v>0</v>
      </c>
      <c r="DE51">
        <v>0</v>
      </c>
      <c r="DF51">
        <v>112938</v>
      </c>
      <c r="DG51">
        <v>112938</v>
      </c>
      <c r="DH51">
        <v>112938</v>
      </c>
      <c r="DI51">
        <v>112938</v>
      </c>
      <c r="DJ51">
        <v>0</v>
      </c>
      <c r="DK51">
        <v>0</v>
      </c>
      <c r="DL51">
        <v>0</v>
      </c>
      <c r="DM51">
        <v>0</v>
      </c>
      <c r="DN51">
        <v>0</v>
      </c>
      <c r="DO51">
        <v>0</v>
      </c>
      <c r="DP51">
        <v>0</v>
      </c>
      <c r="DQ51">
        <v>0</v>
      </c>
      <c r="DR51">
        <v>0</v>
      </c>
      <c r="DS51">
        <v>0</v>
      </c>
      <c r="DT51">
        <v>0</v>
      </c>
      <c r="DU51">
        <v>0</v>
      </c>
      <c r="DV51">
        <v>112938</v>
      </c>
      <c r="DW51">
        <v>0</v>
      </c>
      <c r="DX51">
        <v>0</v>
      </c>
      <c r="DY51">
        <v>0</v>
      </c>
      <c r="DZ51">
        <v>0</v>
      </c>
      <c r="EA51">
        <v>0</v>
      </c>
      <c r="EB51">
        <v>0</v>
      </c>
      <c r="EC51">
        <v>0</v>
      </c>
      <c r="ED51">
        <v>0</v>
      </c>
      <c r="EE51">
        <v>0</v>
      </c>
      <c r="EF51">
        <v>0</v>
      </c>
      <c r="EG51">
        <v>0</v>
      </c>
      <c r="EH51">
        <v>0</v>
      </c>
      <c r="EI51">
        <v>0</v>
      </c>
      <c r="EJ51">
        <v>0</v>
      </c>
      <c r="EK51" t="s">
        <v>4065</v>
      </c>
      <c r="EL51" t="s">
        <v>4065</v>
      </c>
      <c r="EM51" t="s">
        <v>4065</v>
      </c>
      <c r="EN51" t="s">
        <v>4065</v>
      </c>
      <c r="EO51" t="s">
        <v>4065</v>
      </c>
      <c r="EP51">
        <v>0</v>
      </c>
      <c r="EQ51">
        <v>0</v>
      </c>
      <c r="ER51">
        <v>0</v>
      </c>
      <c r="ES51">
        <v>0</v>
      </c>
      <c r="ET51">
        <v>0</v>
      </c>
      <c r="EU51">
        <v>0</v>
      </c>
      <c r="EV51">
        <v>0</v>
      </c>
      <c r="EW51">
        <v>0</v>
      </c>
      <c r="EX51">
        <v>0</v>
      </c>
      <c r="EY51">
        <v>0</v>
      </c>
      <c r="EZ51">
        <v>0</v>
      </c>
      <c r="FA51">
        <v>0</v>
      </c>
      <c r="FB51">
        <v>0</v>
      </c>
      <c r="FC51">
        <v>0</v>
      </c>
      <c r="FD51">
        <v>0</v>
      </c>
      <c r="FE51">
        <v>0</v>
      </c>
      <c r="FF51">
        <v>0</v>
      </c>
      <c r="FG51">
        <v>0</v>
      </c>
      <c r="FH51">
        <v>0</v>
      </c>
      <c r="FI51">
        <v>0</v>
      </c>
      <c r="FJ51">
        <v>0</v>
      </c>
      <c r="FK51">
        <v>0</v>
      </c>
      <c r="FL51">
        <v>0</v>
      </c>
      <c r="FM51">
        <v>0</v>
      </c>
      <c r="FN51">
        <v>0</v>
      </c>
      <c r="FO51">
        <v>0</v>
      </c>
      <c r="FP51">
        <v>0</v>
      </c>
      <c r="FQ51">
        <v>0</v>
      </c>
      <c r="FR51">
        <v>0</v>
      </c>
      <c r="FS51">
        <v>0</v>
      </c>
      <c r="FT51">
        <v>0</v>
      </c>
      <c r="FU51">
        <v>0</v>
      </c>
      <c r="FV51">
        <v>0</v>
      </c>
      <c r="FW51">
        <v>0</v>
      </c>
      <c r="FX51">
        <v>0</v>
      </c>
      <c r="FY51">
        <v>0</v>
      </c>
      <c r="FZ51">
        <v>0</v>
      </c>
      <c r="GA51">
        <v>0</v>
      </c>
      <c r="GB51">
        <v>0</v>
      </c>
      <c r="GC51">
        <v>0</v>
      </c>
      <c r="GD51">
        <v>0</v>
      </c>
      <c r="GE51">
        <v>0</v>
      </c>
      <c r="GF51">
        <v>0</v>
      </c>
      <c r="GG51">
        <v>0</v>
      </c>
      <c r="GH51">
        <v>0</v>
      </c>
      <c r="GI51">
        <v>0</v>
      </c>
      <c r="GJ51">
        <v>0</v>
      </c>
      <c r="GK51">
        <v>0</v>
      </c>
      <c r="GL51">
        <v>0</v>
      </c>
      <c r="GM51">
        <v>0</v>
      </c>
      <c r="GN51">
        <v>0</v>
      </c>
      <c r="GO51">
        <v>0</v>
      </c>
      <c r="GP51">
        <v>0</v>
      </c>
      <c r="GQ51">
        <v>0</v>
      </c>
      <c r="GR51">
        <v>0</v>
      </c>
      <c r="GS51">
        <v>0</v>
      </c>
      <c r="GT51">
        <v>0</v>
      </c>
      <c r="GU51">
        <v>0</v>
      </c>
      <c r="GV51">
        <v>0</v>
      </c>
      <c r="GW51">
        <v>0</v>
      </c>
      <c r="GX51">
        <v>0</v>
      </c>
      <c r="GY51">
        <v>0</v>
      </c>
      <c r="GZ51">
        <v>0</v>
      </c>
      <c r="HA51">
        <v>0</v>
      </c>
      <c r="HB51">
        <v>0</v>
      </c>
      <c r="HC51">
        <v>0</v>
      </c>
      <c r="HD51">
        <v>0</v>
      </c>
      <c r="HE51">
        <v>0</v>
      </c>
      <c r="HF51">
        <v>0</v>
      </c>
      <c r="HG51">
        <v>0</v>
      </c>
      <c r="HH51">
        <v>0</v>
      </c>
      <c r="HI51">
        <v>0</v>
      </c>
      <c r="HJ51">
        <v>0</v>
      </c>
      <c r="HK51">
        <v>0</v>
      </c>
      <c r="HL51">
        <v>0</v>
      </c>
      <c r="HM51">
        <v>0</v>
      </c>
      <c r="HN51">
        <v>0</v>
      </c>
      <c r="HO51">
        <v>0</v>
      </c>
      <c r="HP51">
        <v>0</v>
      </c>
      <c r="HQ51">
        <v>0</v>
      </c>
      <c r="HR51">
        <v>0</v>
      </c>
      <c r="HS51">
        <v>0</v>
      </c>
      <c r="HT51">
        <v>0</v>
      </c>
      <c r="HU51">
        <v>0</v>
      </c>
      <c r="HV51">
        <v>0</v>
      </c>
      <c r="HW51">
        <v>0</v>
      </c>
      <c r="HX51">
        <v>0</v>
      </c>
      <c r="HY51">
        <v>0</v>
      </c>
      <c r="HZ51">
        <v>0</v>
      </c>
      <c r="IA51">
        <v>0</v>
      </c>
      <c r="IB51">
        <v>0</v>
      </c>
      <c r="IC51">
        <v>0</v>
      </c>
      <c r="ID51">
        <v>0</v>
      </c>
      <c r="IE51">
        <v>0</v>
      </c>
      <c r="IF51">
        <v>0</v>
      </c>
      <c r="IG51">
        <v>0</v>
      </c>
      <c r="IH51">
        <v>0</v>
      </c>
      <c r="II51" t="s">
        <v>1304</v>
      </c>
      <c r="IJ51" t="s">
        <v>1304</v>
      </c>
      <c r="IK51" t="s">
        <v>1304</v>
      </c>
      <c r="IL51" t="s">
        <v>1304</v>
      </c>
      <c r="IM51" t="s">
        <v>1304</v>
      </c>
      <c r="IN51" t="s">
        <v>1304</v>
      </c>
      <c r="IO51" t="s">
        <v>1304</v>
      </c>
      <c r="IP51" t="s">
        <v>1304</v>
      </c>
      <c r="IQ51" t="s">
        <v>1304</v>
      </c>
      <c r="IR51" t="s">
        <v>1304</v>
      </c>
      <c r="IS51" t="s">
        <v>1304</v>
      </c>
      <c r="IT51" t="s">
        <v>1304</v>
      </c>
      <c r="IU51" t="s">
        <v>1304</v>
      </c>
      <c r="IV51" t="s">
        <v>1304</v>
      </c>
      <c r="IW51" t="s">
        <v>1304</v>
      </c>
      <c r="IX51">
        <v>0</v>
      </c>
      <c r="IY51">
        <v>0</v>
      </c>
      <c r="IZ51">
        <v>0</v>
      </c>
      <c r="JA51">
        <v>0</v>
      </c>
      <c r="JB51">
        <v>0</v>
      </c>
      <c r="JC51">
        <v>0</v>
      </c>
      <c r="JD51">
        <v>0</v>
      </c>
      <c r="JE51">
        <v>0</v>
      </c>
      <c r="JF51">
        <v>0</v>
      </c>
      <c r="JG51">
        <v>0</v>
      </c>
      <c r="JH51">
        <v>0</v>
      </c>
      <c r="JI51">
        <v>0</v>
      </c>
      <c r="JJ51" s="85">
        <v>0</v>
      </c>
      <c r="JK51" s="85">
        <v>0</v>
      </c>
      <c r="JL51" s="85">
        <v>0</v>
      </c>
      <c r="JM51" s="85">
        <v>0</v>
      </c>
      <c r="JN51" s="85">
        <v>0</v>
      </c>
      <c r="JO51" s="85">
        <v>0</v>
      </c>
      <c r="JP51" s="85">
        <v>0</v>
      </c>
      <c r="JQ51" s="85">
        <v>0</v>
      </c>
      <c r="JR51" s="85">
        <v>0</v>
      </c>
      <c r="JS51" s="85">
        <v>0</v>
      </c>
      <c r="JT51" s="85">
        <v>0</v>
      </c>
      <c r="JU51" s="85">
        <v>0</v>
      </c>
      <c r="JV51" s="85">
        <v>0</v>
      </c>
      <c r="JW51">
        <v>0</v>
      </c>
      <c r="JX51">
        <v>0</v>
      </c>
      <c r="JY51">
        <v>0</v>
      </c>
      <c r="JZ51">
        <v>0</v>
      </c>
      <c r="KA51">
        <v>0</v>
      </c>
      <c r="KB51">
        <v>0</v>
      </c>
      <c r="KC51">
        <v>0</v>
      </c>
      <c r="KD51">
        <v>0</v>
      </c>
      <c r="KE51">
        <v>0</v>
      </c>
      <c r="KF51">
        <v>0</v>
      </c>
      <c r="KG51">
        <v>0</v>
      </c>
      <c r="KH51">
        <v>0</v>
      </c>
      <c r="KI51">
        <v>0</v>
      </c>
      <c r="KJ51" s="79">
        <v>0</v>
      </c>
      <c r="KK51">
        <v>0</v>
      </c>
      <c r="KL51">
        <v>0</v>
      </c>
      <c r="KM51">
        <v>0</v>
      </c>
      <c r="KN51">
        <v>0</v>
      </c>
      <c r="KO51" t="s">
        <v>1304</v>
      </c>
      <c r="KP51" t="s">
        <v>1304</v>
      </c>
      <c r="KQ51" t="s">
        <v>1304</v>
      </c>
      <c r="KR51" t="s">
        <v>1304</v>
      </c>
      <c r="KS51" t="s">
        <v>1304</v>
      </c>
      <c r="KT51" t="s">
        <v>1304</v>
      </c>
      <c r="KU51" s="79" t="s">
        <v>1304</v>
      </c>
      <c r="KV51">
        <v>0</v>
      </c>
      <c r="KW51">
        <v>0</v>
      </c>
      <c r="KX51">
        <v>0</v>
      </c>
      <c r="KY51">
        <v>0</v>
      </c>
      <c r="KZ51">
        <v>0</v>
      </c>
      <c r="LA51" t="s">
        <v>1304</v>
      </c>
      <c r="LB51" t="s">
        <v>1304</v>
      </c>
      <c r="LC51" t="s">
        <v>1304</v>
      </c>
      <c r="LD51" t="s">
        <v>1304</v>
      </c>
      <c r="LE51" t="s">
        <v>1304</v>
      </c>
      <c r="LF51" t="s">
        <v>1304</v>
      </c>
      <c r="LG51" t="s">
        <v>1304</v>
      </c>
      <c r="LH51" s="85">
        <v>0</v>
      </c>
      <c r="LI51" s="85" t="s">
        <v>4066</v>
      </c>
      <c r="LJ51" s="85" t="s">
        <v>4067</v>
      </c>
      <c r="LK51" s="85">
        <v>0</v>
      </c>
      <c r="LL51" s="85">
        <v>0</v>
      </c>
      <c r="LM51" s="85">
        <v>0</v>
      </c>
      <c r="LN51" s="85">
        <v>0</v>
      </c>
      <c r="LO51" s="85">
        <v>0</v>
      </c>
      <c r="LP51" s="85">
        <v>0</v>
      </c>
      <c r="LQ51" s="85">
        <v>3554794000</v>
      </c>
      <c r="LR51" s="85">
        <v>0</v>
      </c>
      <c r="LS51" s="85">
        <v>0</v>
      </c>
      <c r="LT51" s="85">
        <v>0</v>
      </c>
      <c r="LU51" s="85">
        <v>0</v>
      </c>
      <c r="LV51">
        <v>0</v>
      </c>
      <c r="LW51">
        <v>0</v>
      </c>
      <c r="LX51">
        <v>0</v>
      </c>
      <c r="LY51">
        <v>0</v>
      </c>
      <c r="LZ51">
        <v>0</v>
      </c>
      <c r="MA51" t="s">
        <v>1304</v>
      </c>
      <c r="MB51" t="s">
        <v>1304</v>
      </c>
      <c r="MC51" t="s">
        <v>1304</v>
      </c>
      <c r="MD51" t="s">
        <v>1304</v>
      </c>
      <c r="ME51" t="s">
        <v>1304</v>
      </c>
      <c r="MF51" t="s">
        <v>1304</v>
      </c>
      <c r="MG51" t="s">
        <v>1304</v>
      </c>
      <c r="MH51">
        <v>0</v>
      </c>
      <c r="MI51">
        <v>0</v>
      </c>
      <c r="MJ51">
        <v>0</v>
      </c>
      <c r="MK51">
        <v>0</v>
      </c>
      <c r="ML51">
        <v>0</v>
      </c>
      <c r="MM51">
        <v>0</v>
      </c>
      <c r="MN51">
        <v>0</v>
      </c>
      <c r="MO51">
        <v>0</v>
      </c>
      <c r="MP51">
        <v>0</v>
      </c>
      <c r="MQ51">
        <v>0</v>
      </c>
      <c r="MR51">
        <v>0</v>
      </c>
      <c r="MS51">
        <v>0</v>
      </c>
      <c r="MT51">
        <v>0</v>
      </c>
      <c r="MU51">
        <v>0</v>
      </c>
      <c r="MV51">
        <v>0</v>
      </c>
      <c r="MW51">
        <v>0</v>
      </c>
      <c r="MX51">
        <v>0</v>
      </c>
      <c r="MY51">
        <v>0</v>
      </c>
      <c r="MZ51">
        <v>0</v>
      </c>
      <c r="NA51">
        <v>0</v>
      </c>
      <c r="NB51">
        <v>0</v>
      </c>
      <c r="NC51">
        <v>0</v>
      </c>
      <c r="ND51">
        <v>0</v>
      </c>
      <c r="NE51">
        <v>0</v>
      </c>
      <c r="NF51">
        <v>0</v>
      </c>
      <c r="NG51">
        <v>0</v>
      </c>
      <c r="NH51">
        <v>0</v>
      </c>
      <c r="NI51">
        <v>0</v>
      </c>
      <c r="NJ51">
        <v>0</v>
      </c>
      <c r="NK51">
        <v>0</v>
      </c>
      <c r="NL51">
        <v>0</v>
      </c>
      <c r="NM51">
        <v>0</v>
      </c>
      <c r="NN51" t="s">
        <v>1304</v>
      </c>
      <c r="NO51" t="s">
        <v>1304</v>
      </c>
      <c r="NP51" t="s">
        <v>1304</v>
      </c>
      <c r="NQ51" t="s">
        <v>1304</v>
      </c>
      <c r="NR51" t="s">
        <v>1304</v>
      </c>
      <c r="NS51" t="s">
        <v>1304</v>
      </c>
      <c r="NT51" t="s">
        <v>1304</v>
      </c>
      <c r="NU51">
        <v>0</v>
      </c>
      <c r="NV51">
        <v>0</v>
      </c>
      <c r="NW51">
        <v>0</v>
      </c>
      <c r="NX51">
        <v>0</v>
      </c>
      <c r="NY51">
        <v>0</v>
      </c>
      <c r="NZ51">
        <v>0</v>
      </c>
      <c r="OA51">
        <v>0</v>
      </c>
      <c r="OB51">
        <v>0</v>
      </c>
      <c r="OC51">
        <v>0</v>
      </c>
      <c r="OD51">
        <v>0</v>
      </c>
      <c r="OE51">
        <v>0</v>
      </c>
      <c r="OF51">
        <v>0</v>
      </c>
      <c r="OG51">
        <v>0</v>
      </c>
      <c r="OH51">
        <v>0</v>
      </c>
      <c r="OI51">
        <v>0</v>
      </c>
      <c r="OJ51">
        <v>0</v>
      </c>
      <c r="OK51">
        <v>0</v>
      </c>
      <c r="OL51">
        <v>0</v>
      </c>
      <c r="OM51">
        <v>0</v>
      </c>
      <c r="ON51">
        <v>0</v>
      </c>
      <c r="OO51">
        <v>0</v>
      </c>
      <c r="OP51">
        <v>0</v>
      </c>
      <c r="OQ51">
        <v>0</v>
      </c>
      <c r="OR51">
        <v>0</v>
      </c>
      <c r="OT51" s="84"/>
      <c r="OU51" t="s">
        <v>4051</v>
      </c>
      <c r="OV51">
        <v>112938</v>
      </c>
      <c r="OW51">
        <v>0</v>
      </c>
      <c r="OX51">
        <v>0</v>
      </c>
      <c r="OY51">
        <v>0</v>
      </c>
      <c r="OZ51">
        <v>0</v>
      </c>
      <c r="PA51">
        <v>0</v>
      </c>
      <c r="PB51">
        <v>0</v>
      </c>
      <c r="PC51">
        <v>0</v>
      </c>
      <c r="PD51">
        <v>0</v>
      </c>
      <c r="PE51">
        <v>0</v>
      </c>
      <c r="PF51">
        <v>0</v>
      </c>
      <c r="PG51">
        <v>0</v>
      </c>
      <c r="PH51">
        <v>0</v>
      </c>
      <c r="PI51">
        <v>0</v>
      </c>
      <c r="PJ51">
        <v>0</v>
      </c>
      <c r="PK51">
        <v>0</v>
      </c>
      <c r="PL51">
        <v>0</v>
      </c>
      <c r="PM51">
        <v>0</v>
      </c>
      <c r="PN51">
        <v>0</v>
      </c>
      <c r="PO51">
        <v>0</v>
      </c>
      <c r="PP51">
        <v>0</v>
      </c>
      <c r="PQ51">
        <v>0</v>
      </c>
      <c r="PR51">
        <v>0</v>
      </c>
      <c r="PS51">
        <v>0</v>
      </c>
      <c r="PT51">
        <v>0</v>
      </c>
      <c r="PU51">
        <v>0</v>
      </c>
      <c r="PV51">
        <v>0</v>
      </c>
      <c r="PW51" s="85">
        <v>0</v>
      </c>
      <c r="PX51" s="85">
        <v>0</v>
      </c>
      <c r="PY51" t="s">
        <v>3781</v>
      </c>
    </row>
    <row r="52" spans="1:441" ht="15.75" customHeight="1" x14ac:dyDescent="0.3">
      <c r="A52" t="s">
        <v>4068</v>
      </c>
      <c r="B52">
        <v>7870</v>
      </c>
      <c r="C52" t="s">
        <v>4069</v>
      </c>
      <c r="D52" s="82">
        <v>2020110010186</v>
      </c>
      <c r="E52" t="s">
        <v>3412</v>
      </c>
      <c r="F52" t="s">
        <v>3413</v>
      </c>
      <c r="G52" t="s">
        <v>3414</v>
      </c>
      <c r="H52" t="s">
        <v>3996</v>
      </c>
      <c r="I52" t="s">
        <v>3997</v>
      </c>
      <c r="J52" t="s">
        <v>3998</v>
      </c>
      <c r="K52" t="s">
        <v>132</v>
      </c>
      <c r="L52" t="s">
        <v>3999</v>
      </c>
      <c r="M52" t="s">
        <v>4000</v>
      </c>
      <c r="N52" t="s">
        <v>132</v>
      </c>
      <c r="O52" t="s">
        <v>3999</v>
      </c>
      <c r="P52" t="s">
        <v>132</v>
      </c>
      <c r="Q52" t="s">
        <v>4001</v>
      </c>
      <c r="R52" t="s">
        <v>4002</v>
      </c>
      <c r="S52" t="s">
        <v>4070</v>
      </c>
      <c r="T52" t="s">
        <v>4071</v>
      </c>
      <c r="AD52" t="s">
        <v>4072</v>
      </c>
      <c r="AE52" t="s">
        <v>4073</v>
      </c>
      <c r="AG52" t="s">
        <v>1304</v>
      </c>
      <c r="AH52" t="s">
        <v>1304</v>
      </c>
      <c r="AI52" t="s">
        <v>4074</v>
      </c>
      <c r="AJ52">
        <v>0</v>
      </c>
      <c r="AK52" s="83">
        <v>44055</v>
      </c>
      <c r="AL52">
        <v>1</v>
      </c>
      <c r="AM52">
        <v>2024</v>
      </c>
      <c r="AN52" t="s">
        <v>4075</v>
      </c>
      <c r="AO52" t="s">
        <v>4076</v>
      </c>
      <c r="AP52">
        <v>2020</v>
      </c>
      <c r="AQ52">
        <v>2024</v>
      </c>
      <c r="AR52" t="s">
        <v>48</v>
      </c>
      <c r="AS52" t="s">
        <v>557</v>
      </c>
      <c r="AT52" t="s">
        <v>49</v>
      </c>
      <c r="AU52" t="s">
        <v>912</v>
      </c>
      <c r="AV52" t="s">
        <v>3431</v>
      </c>
      <c r="AW52">
        <v>0</v>
      </c>
      <c r="AX52" t="s">
        <v>3431</v>
      </c>
      <c r="AZ52">
        <v>1</v>
      </c>
      <c r="BB52" s="84" t="s">
        <v>4077</v>
      </c>
      <c r="BC52" t="s">
        <v>4078</v>
      </c>
      <c r="BD52" t="s">
        <v>4079</v>
      </c>
      <c r="BE52" t="s">
        <v>435</v>
      </c>
      <c r="BF52" t="s">
        <v>3457</v>
      </c>
      <c r="BG52">
        <v>3</v>
      </c>
      <c r="BH52" s="83">
        <v>45204</v>
      </c>
      <c r="BI52" t="s">
        <v>4025</v>
      </c>
      <c r="BJ52" t="s">
        <v>3048</v>
      </c>
      <c r="BK52">
        <v>32</v>
      </c>
      <c r="BL52">
        <v>4</v>
      </c>
      <c r="BM52">
        <v>8</v>
      </c>
      <c r="BN52">
        <v>8</v>
      </c>
      <c r="BO52">
        <v>8</v>
      </c>
      <c r="BP52">
        <v>4</v>
      </c>
      <c r="BW52">
        <v>4</v>
      </c>
      <c r="BX52">
        <v>8</v>
      </c>
      <c r="BY52">
        <v>8</v>
      </c>
      <c r="BZ52">
        <v>8</v>
      </c>
      <c r="CA52">
        <v>4</v>
      </c>
      <c r="CB52">
        <v>8</v>
      </c>
      <c r="CC52">
        <v>8</v>
      </c>
      <c r="CD52">
        <v>8</v>
      </c>
      <c r="CE52">
        <v>4</v>
      </c>
      <c r="CF52">
        <v>0</v>
      </c>
      <c r="CG52" t="s">
        <v>435</v>
      </c>
      <c r="CH52" t="s">
        <v>435</v>
      </c>
      <c r="CI52" t="s">
        <v>435</v>
      </c>
      <c r="CJ52" t="s">
        <v>435</v>
      </c>
      <c r="CK52" t="s">
        <v>435</v>
      </c>
      <c r="CL52" t="s">
        <v>435</v>
      </c>
      <c r="CM52" t="s">
        <v>435</v>
      </c>
      <c r="CN52">
        <v>4</v>
      </c>
      <c r="CO52">
        <v>8</v>
      </c>
      <c r="CP52">
        <v>8</v>
      </c>
      <c r="CQ52">
        <v>8</v>
      </c>
      <c r="CR52">
        <v>28</v>
      </c>
      <c r="CS52" t="s">
        <v>48</v>
      </c>
      <c r="CT52">
        <v>0</v>
      </c>
      <c r="CU52">
        <v>0</v>
      </c>
      <c r="CV52">
        <v>2</v>
      </c>
      <c r="CW52">
        <v>0</v>
      </c>
      <c r="CX52">
        <v>2</v>
      </c>
      <c r="CY52">
        <v>0</v>
      </c>
      <c r="CZ52">
        <v>0</v>
      </c>
      <c r="DA52">
        <v>0</v>
      </c>
      <c r="DB52">
        <v>0</v>
      </c>
      <c r="DC52">
        <v>0</v>
      </c>
      <c r="DD52">
        <v>0</v>
      </c>
      <c r="DE52">
        <v>0</v>
      </c>
      <c r="DF52">
        <v>4</v>
      </c>
      <c r="DG52">
        <v>4</v>
      </c>
      <c r="DH52">
        <v>4</v>
      </c>
      <c r="DI52">
        <v>4</v>
      </c>
      <c r="DJ52">
        <v>0</v>
      </c>
      <c r="DK52">
        <v>0</v>
      </c>
      <c r="DL52">
        <v>0</v>
      </c>
      <c r="DM52">
        <v>0</v>
      </c>
      <c r="DN52">
        <v>0</v>
      </c>
      <c r="DO52">
        <v>0</v>
      </c>
      <c r="DP52">
        <v>0</v>
      </c>
      <c r="DQ52">
        <v>0</v>
      </c>
      <c r="DR52">
        <v>0</v>
      </c>
      <c r="DS52">
        <v>0</v>
      </c>
      <c r="DT52">
        <v>0</v>
      </c>
      <c r="DU52">
        <v>0</v>
      </c>
      <c r="DV52">
        <v>4</v>
      </c>
      <c r="DW52">
        <v>0</v>
      </c>
      <c r="DX52">
        <v>0</v>
      </c>
      <c r="DY52">
        <v>0</v>
      </c>
      <c r="DZ52">
        <v>0</v>
      </c>
      <c r="EA52">
        <v>0</v>
      </c>
      <c r="EB52">
        <v>0</v>
      </c>
      <c r="EC52">
        <v>0</v>
      </c>
      <c r="ED52">
        <v>0</v>
      </c>
      <c r="EE52">
        <v>0</v>
      </c>
      <c r="EF52">
        <v>0</v>
      </c>
      <c r="EG52">
        <v>0</v>
      </c>
      <c r="EH52">
        <v>0</v>
      </c>
      <c r="EI52">
        <v>0</v>
      </c>
      <c r="EJ52">
        <v>0</v>
      </c>
      <c r="EK52">
        <v>0</v>
      </c>
      <c r="EL52">
        <v>0</v>
      </c>
      <c r="EM52" t="s">
        <v>4080</v>
      </c>
      <c r="EN52">
        <v>0</v>
      </c>
      <c r="EO52" t="s">
        <v>4081</v>
      </c>
      <c r="EP52">
        <v>0</v>
      </c>
      <c r="EQ52">
        <v>0</v>
      </c>
      <c r="ER52">
        <v>0</v>
      </c>
      <c r="ES52">
        <v>0</v>
      </c>
      <c r="ET52">
        <v>0</v>
      </c>
      <c r="EU52">
        <v>0</v>
      </c>
      <c r="EV52">
        <v>0</v>
      </c>
      <c r="EW52">
        <v>0</v>
      </c>
      <c r="EX52">
        <v>0</v>
      </c>
      <c r="EY52">
        <v>0</v>
      </c>
      <c r="EZ52">
        <v>0</v>
      </c>
      <c r="FA52">
        <v>0</v>
      </c>
      <c r="FB52">
        <v>0</v>
      </c>
      <c r="FC52">
        <v>0</v>
      </c>
      <c r="FD52">
        <v>0</v>
      </c>
      <c r="FE52">
        <v>0</v>
      </c>
      <c r="FF52">
        <v>0</v>
      </c>
      <c r="FG52">
        <v>0</v>
      </c>
      <c r="FH52">
        <v>0</v>
      </c>
      <c r="FI52">
        <v>0</v>
      </c>
      <c r="FJ52">
        <v>0</v>
      </c>
      <c r="FK52">
        <v>0</v>
      </c>
      <c r="FL52">
        <v>0</v>
      </c>
      <c r="FM52">
        <v>0</v>
      </c>
      <c r="FN52">
        <v>0</v>
      </c>
      <c r="FO52">
        <v>0</v>
      </c>
      <c r="FP52">
        <v>0</v>
      </c>
      <c r="FQ52">
        <v>0</v>
      </c>
      <c r="FR52">
        <v>0</v>
      </c>
      <c r="FS52">
        <v>0</v>
      </c>
      <c r="FT52">
        <v>0</v>
      </c>
      <c r="FU52">
        <v>0</v>
      </c>
      <c r="FV52">
        <v>0</v>
      </c>
      <c r="FW52">
        <v>0</v>
      </c>
      <c r="FX52">
        <v>0</v>
      </c>
      <c r="FY52">
        <v>0</v>
      </c>
      <c r="FZ52">
        <v>0</v>
      </c>
      <c r="GA52">
        <v>0</v>
      </c>
      <c r="GB52">
        <v>0</v>
      </c>
      <c r="GC52">
        <v>0</v>
      </c>
      <c r="GD52">
        <v>0</v>
      </c>
      <c r="GE52">
        <v>0</v>
      </c>
      <c r="GF52">
        <v>0</v>
      </c>
      <c r="GG52">
        <v>0</v>
      </c>
      <c r="GH52">
        <v>0</v>
      </c>
      <c r="GI52">
        <v>0</v>
      </c>
      <c r="GJ52">
        <v>0</v>
      </c>
      <c r="GK52">
        <v>0</v>
      </c>
      <c r="GL52">
        <v>0</v>
      </c>
      <c r="GM52">
        <v>0</v>
      </c>
      <c r="GN52">
        <v>0</v>
      </c>
      <c r="GO52">
        <v>0</v>
      </c>
      <c r="GP52">
        <v>0</v>
      </c>
      <c r="GQ52">
        <v>0</v>
      </c>
      <c r="GR52">
        <v>0</v>
      </c>
      <c r="GS52">
        <v>0</v>
      </c>
      <c r="GT52">
        <v>0</v>
      </c>
      <c r="GU52">
        <v>0</v>
      </c>
      <c r="GV52">
        <v>0</v>
      </c>
      <c r="GW52">
        <v>0</v>
      </c>
      <c r="GX52">
        <v>0</v>
      </c>
      <c r="GY52">
        <v>0</v>
      </c>
      <c r="GZ52">
        <v>0</v>
      </c>
      <c r="HA52">
        <v>0</v>
      </c>
      <c r="HB52">
        <v>0</v>
      </c>
      <c r="HC52">
        <v>0</v>
      </c>
      <c r="HD52">
        <v>0</v>
      </c>
      <c r="HE52">
        <v>0</v>
      </c>
      <c r="HF52">
        <v>0</v>
      </c>
      <c r="HG52">
        <v>0</v>
      </c>
      <c r="HH52">
        <v>0</v>
      </c>
      <c r="HI52">
        <v>0</v>
      </c>
      <c r="HJ52">
        <v>0</v>
      </c>
      <c r="HK52">
        <v>0</v>
      </c>
      <c r="HL52">
        <v>0</v>
      </c>
      <c r="HM52">
        <v>0</v>
      </c>
      <c r="HN52">
        <v>0</v>
      </c>
      <c r="HO52">
        <v>0</v>
      </c>
      <c r="HP52">
        <v>0</v>
      </c>
      <c r="HQ52">
        <v>0</v>
      </c>
      <c r="HR52">
        <v>0</v>
      </c>
      <c r="HS52">
        <v>0</v>
      </c>
      <c r="HT52">
        <v>0</v>
      </c>
      <c r="HU52">
        <v>0</v>
      </c>
      <c r="HV52">
        <v>0</v>
      </c>
      <c r="HW52">
        <v>0</v>
      </c>
      <c r="HX52">
        <v>0</v>
      </c>
      <c r="HY52">
        <v>0</v>
      </c>
      <c r="HZ52">
        <v>0</v>
      </c>
      <c r="IA52">
        <v>0</v>
      </c>
      <c r="IB52">
        <v>0</v>
      </c>
      <c r="IC52">
        <v>0</v>
      </c>
      <c r="ID52">
        <v>0</v>
      </c>
      <c r="IE52">
        <v>0</v>
      </c>
      <c r="IF52">
        <v>0</v>
      </c>
      <c r="IG52">
        <v>0</v>
      </c>
      <c r="IH52">
        <v>0</v>
      </c>
      <c r="II52" t="s">
        <v>1304</v>
      </c>
      <c r="IJ52" t="s">
        <v>1304</v>
      </c>
      <c r="IK52" t="s">
        <v>1304</v>
      </c>
      <c r="IL52" t="s">
        <v>1304</v>
      </c>
      <c r="IM52" t="s">
        <v>1304</v>
      </c>
      <c r="IN52" t="s">
        <v>1304</v>
      </c>
      <c r="IO52" t="s">
        <v>1304</v>
      </c>
      <c r="IP52" t="s">
        <v>1304</v>
      </c>
      <c r="IQ52" t="s">
        <v>1304</v>
      </c>
      <c r="IR52" t="s">
        <v>1304</v>
      </c>
      <c r="IS52" t="s">
        <v>1304</v>
      </c>
      <c r="IT52" t="s">
        <v>1304</v>
      </c>
      <c r="IU52" t="s">
        <v>1304</v>
      </c>
      <c r="IV52" t="s">
        <v>1304</v>
      </c>
      <c r="IW52" t="s">
        <v>1304</v>
      </c>
      <c r="IX52">
        <v>0</v>
      </c>
      <c r="IY52">
        <v>0</v>
      </c>
      <c r="IZ52">
        <v>0</v>
      </c>
      <c r="JA52">
        <v>0</v>
      </c>
      <c r="JB52">
        <v>0</v>
      </c>
      <c r="JC52">
        <v>0</v>
      </c>
      <c r="JD52">
        <v>0</v>
      </c>
      <c r="JE52">
        <v>0</v>
      </c>
      <c r="JF52">
        <v>0</v>
      </c>
      <c r="JG52">
        <v>0</v>
      </c>
      <c r="JH52">
        <v>0</v>
      </c>
      <c r="JI52">
        <v>0</v>
      </c>
      <c r="JJ52" s="85">
        <v>0</v>
      </c>
      <c r="JK52" s="85">
        <v>0</v>
      </c>
      <c r="JL52" s="85">
        <v>0</v>
      </c>
      <c r="JM52" s="85">
        <v>0</v>
      </c>
      <c r="JN52" s="85">
        <v>0</v>
      </c>
      <c r="JO52" s="85">
        <v>0</v>
      </c>
      <c r="JP52" s="85">
        <v>0</v>
      </c>
      <c r="JQ52" s="85">
        <v>0</v>
      </c>
      <c r="JR52" s="85">
        <v>0</v>
      </c>
      <c r="JS52" s="85">
        <v>0</v>
      </c>
      <c r="JT52" s="85">
        <v>0</v>
      </c>
      <c r="JU52" s="85">
        <v>0</v>
      </c>
      <c r="JV52" s="85">
        <v>0</v>
      </c>
      <c r="JW52">
        <v>0</v>
      </c>
      <c r="JX52">
        <v>0</v>
      </c>
      <c r="JY52">
        <v>0</v>
      </c>
      <c r="JZ52">
        <v>0</v>
      </c>
      <c r="KA52">
        <v>0</v>
      </c>
      <c r="KB52">
        <v>0</v>
      </c>
      <c r="KC52">
        <v>0</v>
      </c>
      <c r="KD52">
        <v>0</v>
      </c>
      <c r="KE52">
        <v>0</v>
      </c>
      <c r="KF52">
        <v>0</v>
      </c>
      <c r="KG52">
        <v>0</v>
      </c>
      <c r="KH52">
        <v>0</v>
      </c>
      <c r="KI52">
        <v>0</v>
      </c>
      <c r="KJ52" s="79" t="s">
        <v>3440</v>
      </c>
      <c r="KK52" t="s">
        <v>1304</v>
      </c>
      <c r="KL52">
        <v>0</v>
      </c>
      <c r="KM52" t="s">
        <v>1304</v>
      </c>
      <c r="KN52">
        <v>0</v>
      </c>
      <c r="KO52" t="s">
        <v>1304</v>
      </c>
      <c r="KP52" t="s">
        <v>1304</v>
      </c>
      <c r="KQ52" t="s">
        <v>1304</v>
      </c>
      <c r="KR52" t="s">
        <v>1304</v>
      </c>
      <c r="KS52" t="s">
        <v>1304</v>
      </c>
      <c r="KT52" t="s">
        <v>1304</v>
      </c>
      <c r="KU52" s="79" t="s">
        <v>1304</v>
      </c>
      <c r="KV52" t="s">
        <v>3440</v>
      </c>
      <c r="KW52" t="s">
        <v>3440</v>
      </c>
      <c r="KX52">
        <v>0</v>
      </c>
      <c r="KY52">
        <v>0</v>
      </c>
      <c r="KZ52">
        <v>0</v>
      </c>
      <c r="LA52" t="s">
        <v>1304</v>
      </c>
      <c r="LB52" t="s">
        <v>1304</v>
      </c>
      <c r="LC52" t="s">
        <v>1304</v>
      </c>
      <c r="LD52" t="s">
        <v>1304</v>
      </c>
      <c r="LE52" t="s">
        <v>1304</v>
      </c>
      <c r="LF52" t="s">
        <v>1304</v>
      </c>
      <c r="LG52" t="s">
        <v>1304</v>
      </c>
      <c r="LH52" s="85">
        <v>0</v>
      </c>
      <c r="LI52" s="85" t="s">
        <v>4011</v>
      </c>
      <c r="LJ52" s="85" t="s">
        <v>4012</v>
      </c>
      <c r="LK52" s="85">
        <v>0</v>
      </c>
      <c r="LL52" s="85">
        <v>0</v>
      </c>
      <c r="LM52" s="85" t="s">
        <v>1304</v>
      </c>
      <c r="LN52" s="85" t="s">
        <v>1304</v>
      </c>
      <c r="LO52" s="85">
        <v>0</v>
      </c>
      <c r="LP52" s="85">
        <v>0</v>
      </c>
      <c r="LQ52" s="85">
        <v>3554794000</v>
      </c>
      <c r="LR52" s="85">
        <v>0</v>
      </c>
      <c r="LS52" s="85">
        <v>0</v>
      </c>
      <c r="LT52" s="85">
        <v>0</v>
      </c>
      <c r="LU52" s="85">
        <v>0</v>
      </c>
      <c r="LV52" t="s">
        <v>3440</v>
      </c>
      <c r="LW52" t="s">
        <v>3440</v>
      </c>
      <c r="LX52">
        <v>0</v>
      </c>
      <c r="LY52">
        <v>0</v>
      </c>
      <c r="LZ52">
        <v>0</v>
      </c>
      <c r="MA52" t="s">
        <v>1304</v>
      </c>
      <c r="MB52" t="s">
        <v>1304</v>
      </c>
      <c r="MC52" t="s">
        <v>1304</v>
      </c>
      <c r="MD52" t="s">
        <v>1304</v>
      </c>
      <c r="ME52" t="s">
        <v>1304</v>
      </c>
      <c r="MF52" t="s">
        <v>1304</v>
      </c>
      <c r="MG52" t="s">
        <v>1304</v>
      </c>
      <c r="MH52">
        <v>0</v>
      </c>
      <c r="MI52">
        <v>0</v>
      </c>
      <c r="MJ52">
        <v>0</v>
      </c>
      <c r="MK52">
        <v>0</v>
      </c>
      <c r="ML52">
        <v>0</v>
      </c>
      <c r="MM52">
        <v>0</v>
      </c>
      <c r="MN52">
        <v>0</v>
      </c>
      <c r="MO52">
        <v>0</v>
      </c>
      <c r="MP52">
        <v>0</v>
      </c>
      <c r="MQ52">
        <v>0</v>
      </c>
      <c r="MR52">
        <v>0</v>
      </c>
      <c r="MS52">
        <v>0</v>
      </c>
      <c r="MT52">
        <v>0</v>
      </c>
      <c r="MU52">
        <v>0</v>
      </c>
      <c r="MV52">
        <v>0</v>
      </c>
      <c r="MW52">
        <v>0</v>
      </c>
      <c r="MX52">
        <v>0</v>
      </c>
      <c r="MY52">
        <v>0</v>
      </c>
      <c r="MZ52">
        <v>0</v>
      </c>
      <c r="NA52">
        <v>0</v>
      </c>
      <c r="NB52">
        <v>0</v>
      </c>
      <c r="NC52">
        <v>0</v>
      </c>
      <c r="ND52">
        <v>0</v>
      </c>
      <c r="NE52">
        <v>0</v>
      </c>
      <c r="NF52">
        <v>0</v>
      </c>
      <c r="NG52">
        <v>0</v>
      </c>
      <c r="NH52">
        <v>0</v>
      </c>
      <c r="NI52" t="s">
        <v>3440</v>
      </c>
      <c r="NJ52" t="s">
        <v>3440</v>
      </c>
      <c r="NK52">
        <v>0</v>
      </c>
      <c r="NL52">
        <v>0</v>
      </c>
      <c r="NM52">
        <v>0</v>
      </c>
      <c r="NN52" t="s">
        <v>1304</v>
      </c>
      <c r="NO52" t="s">
        <v>1304</v>
      </c>
      <c r="NP52" t="s">
        <v>1304</v>
      </c>
      <c r="NQ52" t="s">
        <v>1304</v>
      </c>
      <c r="NR52" t="s">
        <v>1304</v>
      </c>
      <c r="NS52" t="s">
        <v>1304</v>
      </c>
      <c r="NT52" t="s">
        <v>1304</v>
      </c>
      <c r="NU52">
        <v>0</v>
      </c>
      <c r="NV52">
        <v>0</v>
      </c>
      <c r="NW52">
        <v>0</v>
      </c>
      <c r="NX52">
        <v>0</v>
      </c>
      <c r="NY52">
        <v>0</v>
      </c>
      <c r="NZ52">
        <v>0</v>
      </c>
      <c r="OA52">
        <v>0</v>
      </c>
      <c r="OB52">
        <v>0</v>
      </c>
      <c r="OC52">
        <v>0</v>
      </c>
      <c r="OD52">
        <v>0</v>
      </c>
      <c r="OE52">
        <v>0</v>
      </c>
      <c r="OF52">
        <v>0</v>
      </c>
      <c r="OG52">
        <v>0</v>
      </c>
      <c r="OH52">
        <v>0</v>
      </c>
      <c r="OI52">
        <v>0</v>
      </c>
      <c r="OJ52">
        <v>0</v>
      </c>
      <c r="OK52">
        <v>0</v>
      </c>
      <c r="OL52">
        <v>0</v>
      </c>
      <c r="OM52">
        <v>0</v>
      </c>
      <c r="ON52">
        <v>0</v>
      </c>
      <c r="OO52">
        <v>0</v>
      </c>
      <c r="OP52">
        <v>0</v>
      </c>
      <c r="OQ52">
        <v>0</v>
      </c>
      <c r="OR52">
        <v>0</v>
      </c>
      <c r="OT52" s="84"/>
      <c r="OU52" t="s">
        <v>4068</v>
      </c>
      <c r="OV52">
        <v>4</v>
      </c>
      <c r="OW52">
        <v>0</v>
      </c>
      <c r="OX52">
        <v>0</v>
      </c>
      <c r="OY52">
        <v>0</v>
      </c>
      <c r="OZ52">
        <v>0</v>
      </c>
      <c r="PA52">
        <v>0</v>
      </c>
      <c r="PB52">
        <v>0</v>
      </c>
      <c r="PC52">
        <v>0</v>
      </c>
      <c r="PD52">
        <v>0</v>
      </c>
      <c r="PE52">
        <v>0</v>
      </c>
      <c r="PF52">
        <v>0</v>
      </c>
      <c r="PG52">
        <v>0</v>
      </c>
      <c r="PH52">
        <v>0</v>
      </c>
      <c r="PI52">
        <v>0</v>
      </c>
      <c r="PJ52">
        <v>0</v>
      </c>
      <c r="PK52">
        <v>0</v>
      </c>
      <c r="PL52">
        <v>0</v>
      </c>
      <c r="PM52">
        <v>0</v>
      </c>
      <c r="PN52">
        <v>0</v>
      </c>
      <c r="PO52">
        <v>0</v>
      </c>
      <c r="PP52">
        <v>0</v>
      </c>
      <c r="PQ52">
        <v>0</v>
      </c>
      <c r="PR52">
        <v>0</v>
      </c>
      <c r="PS52">
        <v>0</v>
      </c>
      <c r="PT52">
        <v>0</v>
      </c>
      <c r="PU52">
        <v>0</v>
      </c>
      <c r="PV52">
        <v>0</v>
      </c>
      <c r="PW52" s="85">
        <v>0</v>
      </c>
      <c r="PX52" s="85">
        <v>0</v>
      </c>
      <c r="PY52" t="s">
        <v>3501</v>
      </c>
    </row>
    <row r="53" spans="1:441" ht="15.75" customHeight="1" x14ac:dyDescent="0.3">
      <c r="A53" t="s">
        <v>4082</v>
      </c>
      <c r="B53">
        <v>7870</v>
      </c>
      <c r="C53" t="s">
        <v>4083</v>
      </c>
      <c r="D53" s="82">
        <v>2020110010186</v>
      </c>
      <c r="E53" t="s">
        <v>3412</v>
      </c>
      <c r="F53" t="s">
        <v>3413</v>
      </c>
      <c r="G53" t="s">
        <v>3414</v>
      </c>
      <c r="H53" t="s">
        <v>3996</v>
      </c>
      <c r="I53" t="s">
        <v>4052</v>
      </c>
      <c r="J53" t="s">
        <v>3998</v>
      </c>
      <c r="K53" t="s">
        <v>132</v>
      </c>
      <c r="L53" t="s">
        <v>3999</v>
      </c>
      <c r="M53" t="s">
        <v>4000</v>
      </c>
      <c r="N53" t="s">
        <v>132</v>
      </c>
      <c r="O53" t="s">
        <v>3999</v>
      </c>
      <c r="P53" t="s">
        <v>132</v>
      </c>
      <c r="Q53" t="s">
        <v>4001</v>
      </c>
      <c r="R53" t="s">
        <v>4002</v>
      </c>
      <c r="S53" t="s">
        <v>3490</v>
      </c>
      <c r="T53" t="s">
        <v>3490</v>
      </c>
      <c r="AD53" t="s">
        <v>3976</v>
      </c>
      <c r="AE53" t="s">
        <v>4084</v>
      </c>
      <c r="AG53" t="s">
        <v>1304</v>
      </c>
      <c r="AH53" t="s">
        <v>1304</v>
      </c>
      <c r="AI53" t="s">
        <v>4085</v>
      </c>
      <c r="AJ53">
        <v>0</v>
      </c>
      <c r="AK53" s="83">
        <v>44055</v>
      </c>
      <c r="AL53">
        <v>1</v>
      </c>
      <c r="AM53">
        <v>2024</v>
      </c>
      <c r="AN53" t="s">
        <v>4086</v>
      </c>
      <c r="AO53" t="s">
        <v>4087</v>
      </c>
      <c r="AP53">
        <v>2020</v>
      </c>
      <c r="AQ53">
        <v>2024</v>
      </c>
      <c r="AR53" t="s">
        <v>48</v>
      </c>
      <c r="AS53" t="s">
        <v>557</v>
      </c>
      <c r="AT53" t="s">
        <v>49</v>
      </c>
      <c r="AU53" t="s">
        <v>912</v>
      </c>
      <c r="AV53" t="s">
        <v>3431</v>
      </c>
      <c r="AW53">
        <v>0</v>
      </c>
      <c r="AX53" t="s">
        <v>3431</v>
      </c>
      <c r="AZ53">
        <v>1</v>
      </c>
      <c r="BB53" t="s">
        <v>4088</v>
      </c>
      <c r="BC53" t="s">
        <v>4089</v>
      </c>
      <c r="BD53" t="s">
        <v>4090</v>
      </c>
      <c r="BE53" t="s">
        <v>435</v>
      </c>
      <c r="BF53" t="s">
        <v>3457</v>
      </c>
      <c r="BG53">
        <v>3</v>
      </c>
      <c r="BH53" s="83">
        <v>45204</v>
      </c>
      <c r="BI53" t="s">
        <v>4025</v>
      </c>
      <c r="BJ53" t="s">
        <v>3048</v>
      </c>
      <c r="BK53">
        <v>16</v>
      </c>
      <c r="BL53">
        <v>2</v>
      </c>
      <c r="BM53">
        <v>4</v>
      </c>
      <c r="BN53">
        <v>4</v>
      </c>
      <c r="BO53">
        <v>4</v>
      </c>
      <c r="BP53">
        <v>2</v>
      </c>
      <c r="BW53">
        <v>2</v>
      </c>
      <c r="BX53">
        <v>4</v>
      </c>
      <c r="BY53">
        <v>4</v>
      </c>
      <c r="BZ53">
        <v>4</v>
      </c>
      <c r="CA53">
        <v>2</v>
      </c>
      <c r="CB53">
        <v>4</v>
      </c>
      <c r="CC53">
        <v>4</v>
      </c>
      <c r="CD53">
        <v>4</v>
      </c>
      <c r="CE53">
        <v>2</v>
      </c>
      <c r="CF53">
        <v>0</v>
      </c>
      <c r="CG53" t="s">
        <v>435</v>
      </c>
      <c r="CH53" t="s">
        <v>435</v>
      </c>
      <c r="CI53" t="s">
        <v>435</v>
      </c>
      <c r="CJ53" t="s">
        <v>435</v>
      </c>
      <c r="CK53" t="s">
        <v>435</v>
      </c>
      <c r="CL53" t="s">
        <v>435</v>
      </c>
      <c r="CM53" t="s">
        <v>435</v>
      </c>
      <c r="CN53">
        <v>2</v>
      </c>
      <c r="CO53">
        <v>4</v>
      </c>
      <c r="CP53">
        <v>4</v>
      </c>
      <c r="CQ53">
        <v>4</v>
      </c>
      <c r="CR53">
        <v>14</v>
      </c>
      <c r="CS53" t="s">
        <v>48</v>
      </c>
      <c r="CT53">
        <v>0</v>
      </c>
      <c r="CU53">
        <v>0</v>
      </c>
      <c r="CV53">
        <v>1</v>
      </c>
      <c r="CW53">
        <v>0</v>
      </c>
      <c r="CX53">
        <v>1</v>
      </c>
      <c r="CY53">
        <v>0</v>
      </c>
      <c r="CZ53">
        <v>0</v>
      </c>
      <c r="DA53">
        <v>0</v>
      </c>
      <c r="DB53">
        <v>0</v>
      </c>
      <c r="DC53">
        <v>0</v>
      </c>
      <c r="DD53">
        <v>0</v>
      </c>
      <c r="DE53">
        <v>0</v>
      </c>
      <c r="DF53">
        <v>2</v>
      </c>
      <c r="DG53">
        <v>2</v>
      </c>
      <c r="DH53">
        <v>2</v>
      </c>
      <c r="DI53">
        <v>2</v>
      </c>
      <c r="DJ53">
        <v>0</v>
      </c>
      <c r="DK53">
        <v>0</v>
      </c>
      <c r="DL53">
        <v>0</v>
      </c>
      <c r="DM53">
        <v>0</v>
      </c>
      <c r="DN53">
        <v>0</v>
      </c>
      <c r="DO53">
        <v>0</v>
      </c>
      <c r="DP53">
        <v>0</v>
      </c>
      <c r="DQ53">
        <v>0</v>
      </c>
      <c r="DR53">
        <v>0</v>
      </c>
      <c r="DS53">
        <v>0</v>
      </c>
      <c r="DT53">
        <v>0</v>
      </c>
      <c r="DU53">
        <v>0</v>
      </c>
      <c r="DV53">
        <v>2</v>
      </c>
      <c r="DW53">
        <v>0</v>
      </c>
      <c r="DX53">
        <v>0</v>
      </c>
      <c r="DY53">
        <v>0</v>
      </c>
      <c r="DZ53">
        <v>0</v>
      </c>
      <c r="EA53">
        <v>0</v>
      </c>
      <c r="EB53">
        <v>0</v>
      </c>
      <c r="EC53">
        <v>0</v>
      </c>
      <c r="ED53">
        <v>0</v>
      </c>
      <c r="EE53">
        <v>0</v>
      </c>
      <c r="EF53">
        <v>0</v>
      </c>
      <c r="EG53">
        <v>0</v>
      </c>
      <c r="EH53">
        <v>0</v>
      </c>
      <c r="EI53">
        <v>0</v>
      </c>
      <c r="EJ53">
        <v>0</v>
      </c>
      <c r="EK53">
        <v>0</v>
      </c>
      <c r="EL53">
        <v>0</v>
      </c>
      <c r="EM53" t="s">
        <v>4091</v>
      </c>
      <c r="EN53">
        <v>0</v>
      </c>
      <c r="EO53" t="s">
        <v>4092</v>
      </c>
      <c r="EP53">
        <v>0</v>
      </c>
      <c r="EQ53">
        <v>0</v>
      </c>
      <c r="ER53">
        <v>0</v>
      </c>
      <c r="ES53">
        <v>0</v>
      </c>
      <c r="ET53">
        <v>0</v>
      </c>
      <c r="EU53">
        <v>0</v>
      </c>
      <c r="EV53">
        <v>0</v>
      </c>
      <c r="EW53">
        <v>0</v>
      </c>
      <c r="EX53">
        <v>0</v>
      </c>
      <c r="EY53">
        <v>0</v>
      </c>
      <c r="EZ53">
        <v>0</v>
      </c>
      <c r="FA53">
        <v>0</v>
      </c>
      <c r="FB53">
        <v>0</v>
      </c>
      <c r="FC53">
        <v>0</v>
      </c>
      <c r="FD53">
        <v>0</v>
      </c>
      <c r="FE53">
        <v>0</v>
      </c>
      <c r="FF53">
        <v>0</v>
      </c>
      <c r="FG53">
        <v>0</v>
      </c>
      <c r="FH53">
        <v>0</v>
      </c>
      <c r="FI53">
        <v>0</v>
      </c>
      <c r="FJ53">
        <v>0</v>
      </c>
      <c r="FK53">
        <v>0</v>
      </c>
      <c r="FL53">
        <v>0</v>
      </c>
      <c r="FM53">
        <v>0</v>
      </c>
      <c r="FN53">
        <v>0</v>
      </c>
      <c r="FO53">
        <v>0</v>
      </c>
      <c r="FP53">
        <v>0</v>
      </c>
      <c r="FQ53">
        <v>0</v>
      </c>
      <c r="FR53">
        <v>0</v>
      </c>
      <c r="FS53">
        <v>0</v>
      </c>
      <c r="FT53">
        <v>0</v>
      </c>
      <c r="FU53">
        <v>0</v>
      </c>
      <c r="FV53">
        <v>0</v>
      </c>
      <c r="FW53">
        <v>0</v>
      </c>
      <c r="FX53">
        <v>0</v>
      </c>
      <c r="FY53">
        <v>0</v>
      </c>
      <c r="FZ53">
        <v>0</v>
      </c>
      <c r="GA53">
        <v>0</v>
      </c>
      <c r="GB53">
        <v>0</v>
      </c>
      <c r="GC53">
        <v>0</v>
      </c>
      <c r="GD53">
        <v>0</v>
      </c>
      <c r="GE53">
        <v>0</v>
      </c>
      <c r="GF53">
        <v>0</v>
      </c>
      <c r="GG53">
        <v>0</v>
      </c>
      <c r="GH53">
        <v>0</v>
      </c>
      <c r="GI53">
        <v>0</v>
      </c>
      <c r="GJ53">
        <v>0</v>
      </c>
      <c r="GK53">
        <v>0</v>
      </c>
      <c r="GL53">
        <v>0</v>
      </c>
      <c r="GM53">
        <v>0</v>
      </c>
      <c r="GN53">
        <v>0</v>
      </c>
      <c r="GO53">
        <v>0</v>
      </c>
      <c r="GP53">
        <v>0</v>
      </c>
      <c r="GQ53">
        <v>0</v>
      </c>
      <c r="GR53">
        <v>0</v>
      </c>
      <c r="GS53">
        <v>0</v>
      </c>
      <c r="GT53">
        <v>0</v>
      </c>
      <c r="GU53">
        <v>0</v>
      </c>
      <c r="GV53">
        <v>0</v>
      </c>
      <c r="GW53">
        <v>0</v>
      </c>
      <c r="GX53">
        <v>0</v>
      </c>
      <c r="GY53">
        <v>0</v>
      </c>
      <c r="GZ53">
        <v>0</v>
      </c>
      <c r="HA53">
        <v>0</v>
      </c>
      <c r="HB53">
        <v>0</v>
      </c>
      <c r="HC53">
        <v>0</v>
      </c>
      <c r="HD53">
        <v>0</v>
      </c>
      <c r="HE53">
        <v>0</v>
      </c>
      <c r="HF53">
        <v>0</v>
      </c>
      <c r="HG53">
        <v>0</v>
      </c>
      <c r="HH53">
        <v>0</v>
      </c>
      <c r="HI53">
        <v>0</v>
      </c>
      <c r="HJ53">
        <v>0</v>
      </c>
      <c r="HK53">
        <v>0</v>
      </c>
      <c r="HL53">
        <v>0</v>
      </c>
      <c r="HM53">
        <v>0</v>
      </c>
      <c r="HN53">
        <v>0</v>
      </c>
      <c r="HO53">
        <v>0</v>
      </c>
      <c r="HP53">
        <v>0</v>
      </c>
      <c r="HQ53">
        <v>0</v>
      </c>
      <c r="HR53">
        <v>0</v>
      </c>
      <c r="HS53">
        <v>0</v>
      </c>
      <c r="HT53">
        <v>0</v>
      </c>
      <c r="HU53">
        <v>0</v>
      </c>
      <c r="HV53">
        <v>0</v>
      </c>
      <c r="HW53">
        <v>0</v>
      </c>
      <c r="HX53">
        <v>0</v>
      </c>
      <c r="HY53">
        <v>0</v>
      </c>
      <c r="HZ53">
        <v>0</v>
      </c>
      <c r="IA53">
        <v>0</v>
      </c>
      <c r="IB53">
        <v>0</v>
      </c>
      <c r="IC53">
        <v>0</v>
      </c>
      <c r="ID53">
        <v>0</v>
      </c>
      <c r="IE53">
        <v>0</v>
      </c>
      <c r="IF53">
        <v>0</v>
      </c>
      <c r="IG53">
        <v>0</v>
      </c>
      <c r="IH53">
        <v>0</v>
      </c>
      <c r="II53" t="s">
        <v>1304</v>
      </c>
      <c r="IJ53" t="s">
        <v>1304</v>
      </c>
      <c r="IK53" t="s">
        <v>1304</v>
      </c>
      <c r="IL53" t="s">
        <v>1304</v>
      </c>
      <c r="IM53" t="s">
        <v>1304</v>
      </c>
      <c r="IN53" t="s">
        <v>1304</v>
      </c>
      <c r="IO53" t="s">
        <v>1304</v>
      </c>
      <c r="IP53" t="s">
        <v>1304</v>
      </c>
      <c r="IQ53" t="s">
        <v>1304</v>
      </c>
      <c r="IR53" t="s">
        <v>1304</v>
      </c>
      <c r="IS53" t="s">
        <v>1304</v>
      </c>
      <c r="IT53" t="s">
        <v>1304</v>
      </c>
      <c r="IU53" t="s">
        <v>1304</v>
      </c>
      <c r="IV53" t="s">
        <v>1304</v>
      </c>
      <c r="IW53" t="s">
        <v>1304</v>
      </c>
      <c r="IX53">
        <v>0</v>
      </c>
      <c r="IY53">
        <v>0</v>
      </c>
      <c r="IZ53">
        <v>0</v>
      </c>
      <c r="JA53">
        <v>0</v>
      </c>
      <c r="JB53">
        <v>0</v>
      </c>
      <c r="JC53">
        <v>0</v>
      </c>
      <c r="JD53">
        <v>0</v>
      </c>
      <c r="JE53">
        <v>0</v>
      </c>
      <c r="JF53">
        <v>0</v>
      </c>
      <c r="JG53">
        <v>0</v>
      </c>
      <c r="JH53">
        <v>0</v>
      </c>
      <c r="JI53">
        <v>0</v>
      </c>
      <c r="JJ53" s="85">
        <v>0</v>
      </c>
      <c r="JK53" s="85">
        <v>0</v>
      </c>
      <c r="JL53" s="85">
        <v>0</v>
      </c>
      <c r="JM53" s="85">
        <v>0</v>
      </c>
      <c r="JN53" s="85">
        <v>0</v>
      </c>
      <c r="JO53" s="85">
        <v>0</v>
      </c>
      <c r="JP53" s="85">
        <v>0</v>
      </c>
      <c r="JQ53" s="85">
        <v>0</v>
      </c>
      <c r="JR53" s="85">
        <v>0</v>
      </c>
      <c r="JS53" s="85">
        <v>0</v>
      </c>
      <c r="JT53" s="85">
        <v>0</v>
      </c>
      <c r="JU53" s="85">
        <v>0</v>
      </c>
      <c r="JV53" s="85">
        <v>0</v>
      </c>
      <c r="JW53">
        <v>0</v>
      </c>
      <c r="JX53">
        <v>0</v>
      </c>
      <c r="JY53">
        <v>0</v>
      </c>
      <c r="JZ53">
        <v>0</v>
      </c>
      <c r="KA53">
        <v>0</v>
      </c>
      <c r="KB53">
        <v>0</v>
      </c>
      <c r="KC53">
        <v>0</v>
      </c>
      <c r="KD53">
        <v>0</v>
      </c>
      <c r="KE53">
        <v>0</v>
      </c>
      <c r="KF53">
        <v>0</v>
      </c>
      <c r="KG53">
        <v>0</v>
      </c>
      <c r="KH53">
        <v>0</v>
      </c>
      <c r="KI53">
        <v>0</v>
      </c>
      <c r="KJ53" s="79" t="s">
        <v>3440</v>
      </c>
      <c r="KK53" t="s">
        <v>1304</v>
      </c>
      <c r="KL53">
        <v>0</v>
      </c>
      <c r="KM53" t="s">
        <v>1304</v>
      </c>
      <c r="KN53">
        <v>0</v>
      </c>
      <c r="KO53" t="s">
        <v>1304</v>
      </c>
      <c r="KP53" t="s">
        <v>1304</v>
      </c>
      <c r="KQ53" t="s">
        <v>1304</v>
      </c>
      <c r="KR53" t="s">
        <v>1304</v>
      </c>
      <c r="KS53" t="s">
        <v>1304</v>
      </c>
      <c r="KT53" t="s">
        <v>1304</v>
      </c>
      <c r="KU53" s="79" t="s">
        <v>1304</v>
      </c>
      <c r="KV53" t="s">
        <v>3440</v>
      </c>
      <c r="KW53" t="s">
        <v>3440</v>
      </c>
      <c r="KX53">
        <v>0</v>
      </c>
      <c r="KY53">
        <v>0</v>
      </c>
      <c r="KZ53">
        <v>0</v>
      </c>
      <c r="LA53" t="s">
        <v>1304</v>
      </c>
      <c r="LB53" t="s">
        <v>1304</v>
      </c>
      <c r="LC53" t="s">
        <v>1304</v>
      </c>
      <c r="LD53" t="s">
        <v>1304</v>
      </c>
      <c r="LE53" t="s">
        <v>1304</v>
      </c>
      <c r="LF53" t="s">
        <v>1304</v>
      </c>
      <c r="LG53" t="s">
        <v>1304</v>
      </c>
      <c r="LH53" s="85">
        <v>0</v>
      </c>
      <c r="LI53" s="85" t="s">
        <v>4066</v>
      </c>
      <c r="LJ53" s="85" t="s">
        <v>4067</v>
      </c>
      <c r="LK53" s="85">
        <v>0</v>
      </c>
      <c r="LL53" s="85">
        <v>0</v>
      </c>
      <c r="LM53" s="85" t="s">
        <v>1304</v>
      </c>
      <c r="LN53" s="85" t="s">
        <v>1304</v>
      </c>
      <c r="LO53" s="85">
        <v>0</v>
      </c>
      <c r="LP53" s="85">
        <v>0</v>
      </c>
      <c r="LQ53" s="85">
        <v>3554794000</v>
      </c>
      <c r="LR53" s="85">
        <v>0</v>
      </c>
      <c r="LS53" s="85">
        <v>0</v>
      </c>
      <c r="LT53" s="85">
        <v>0</v>
      </c>
      <c r="LU53" s="85">
        <v>0</v>
      </c>
      <c r="LV53" t="s">
        <v>3440</v>
      </c>
      <c r="LW53" t="s">
        <v>3440</v>
      </c>
      <c r="LX53">
        <v>0</v>
      </c>
      <c r="LY53">
        <v>0</v>
      </c>
      <c r="LZ53">
        <v>0</v>
      </c>
      <c r="MA53" t="s">
        <v>1304</v>
      </c>
      <c r="MB53" t="s">
        <v>1304</v>
      </c>
      <c r="MC53" t="s">
        <v>1304</v>
      </c>
      <c r="MD53" t="s">
        <v>1304</v>
      </c>
      <c r="ME53" t="s">
        <v>1304</v>
      </c>
      <c r="MF53" t="s">
        <v>1304</v>
      </c>
      <c r="MG53" t="s">
        <v>1304</v>
      </c>
      <c r="MH53">
        <v>0</v>
      </c>
      <c r="MI53">
        <v>0</v>
      </c>
      <c r="MJ53">
        <v>0</v>
      </c>
      <c r="MK53">
        <v>0</v>
      </c>
      <c r="ML53">
        <v>0</v>
      </c>
      <c r="MM53">
        <v>0</v>
      </c>
      <c r="MN53">
        <v>0</v>
      </c>
      <c r="MO53">
        <v>0</v>
      </c>
      <c r="MP53">
        <v>0</v>
      </c>
      <c r="MQ53">
        <v>0</v>
      </c>
      <c r="MR53">
        <v>0</v>
      </c>
      <c r="MS53">
        <v>0</v>
      </c>
      <c r="MT53">
        <v>0</v>
      </c>
      <c r="MU53">
        <v>0</v>
      </c>
      <c r="MV53">
        <v>0</v>
      </c>
      <c r="MW53">
        <v>0</v>
      </c>
      <c r="MX53">
        <v>0</v>
      </c>
      <c r="MY53">
        <v>0</v>
      </c>
      <c r="MZ53">
        <v>0</v>
      </c>
      <c r="NA53">
        <v>0</v>
      </c>
      <c r="NB53">
        <v>0</v>
      </c>
      <c r="NC53">
        <v>0</v>
      </c>
      <c r="ND53">
        <v>0</v>
      </c>
      <c r="NE53">
        <v>0</v>
      </c>
      <c r="NF53">
        <v>0</v>
      </c>
      <c r="NG53">
        <v>0</v>
      </c>
      <c r="NH53">
        <v>0</v>
      </c>
      <c r="NI53" t="s">
        <v>3440</v>
      </c>
      <c r="NJ53" t="s">
        <v>3440</v>
      </c>
      <c r="NK53">
        <v>0</v>
      </c>
      <c r="NL53">
        <v>0</v>
      </c>
      <c r="NM53">
        <v>0</v>
      </c>
      <c r="NN53" t="s">
        <v>1304</v>
      </c>
      <c r="NO53" t="s">
        <v>1304</v>
      </c>
      <c r="NP53" t="s">
        <v>1304</v>
      </c>
      <c r="NQ53" t="s">
        <v>1304</v>
      </c>
      <c r="NR53" t="s">
        <v>1304</v>
      </c>
      <c r="NS53" t="s">
        <v>1304</v>
      </c>
      <c r="NT53" t="s">
        <v>1304</v>
      </c>
      <c r="NU53">
        <v>0</v>
      </c>
      <c r="NV53">
        <v>0</v>
      </c>
      <c r="NW53">
        <v>0</v>
      </c>
      <c r="NX53">
        <v>0</v>
      </c>
      <c r="NY53">
        <v>0</v>
      </c>
      <c r="NZ53">
        <v>0</v>
      </c>
      <c r="OA53">
        <v>0</v>
      </c>
      <c r="OB53">
        <v>0</v>
      </c>
      <c r="OC53">
        <v>0</v>
      </c>
      <c r="OD53">
        <v>0</v>
      </c>
      <c r="OE53">
        <v>0</v>
      </c>
      <c r="OF53">
        <v>0</v>
      </c>
      <c r="OG53">
        <v>0</v>
      </c>
      <c r="OH53">
        <v>0</v>
      </c>
      <c r="OI53">
        <v>0</v>
      </c>
      <c r="OJ53">
        <v>0</v>
      </c>
      <c r="OK53">
        <v>0</v>
      </c>
      <c r="OL53">
        <v>0</v>
      </c>
      <c r="OM53">
        <v>0</v>
      </c>
      <c r="ON53">
        <v>0</v>
      </c>
      <c r="OO53">
        <v>0</v>
      </c>
      <c r="OP53">
        <v>0</v>
      </c>
      <c r="OQ53">
        <v>0</v>
      </c>
      <c r="OR53">
        <v>0</v>
      </c>
      <c r="OT53" s="84"/>
      <c r="OU53" t="s">
        <v>4082</v>
      </c>
      <c r="OV53">
        <v>2</v>
      </c>
      <c r="OW53">
        <v>0</v>
      </c>
      <c r="OX53">
        <v>0</v>
      </c>
      <c r="OY53">
        <v>0</v>
      </c>
      <c r="OZ53">
        <v>0</v>
      </c>
      <c r="PA53">
        <v>0</v>
      </c>
      <c r="PB53">
        <v>0</v>
      </c>
      <c r="PC53">
        <v>0</v>
      </c>
      <c r="PD53">
        <v>0</v>
      </c>
      <c r="PE53">
        <v>0</v>
      </c>
      <c r="PF53">
        <v>0</v>
      </c>
      <c r="PG53">
        <v>0</v>
      </c>
      <c r="PH53">
        <v>0</v>
      </c>
      <c r="PI53">
        <v>0</v>
      </c>
      <c r="PJ53">
        <v>0</v>
      </c>
      <c r="PK53">
        <v>0</v>
      </c>
      <c r="PL53">
        <v>0</v>
      </c>
      <c r="PM53">
        <v>0</v>
      </c>
      <c r="PN53">
        <v>0</v>
      </c>
      <c r="PO53">
        <v>0</v>
      </c>
      <c r="PP53">
        <v>0</v>
      </c>
      <c r="PQ53">
        <v>0</v>
      </c>
      <c r="PR53">
        <v>0</v>
      </c>
      <c r="PS53">
        <v>0</v>
      </c>
      <c r="PT53">
        <v>0</v>
      </c>
      <c r="PU53">
        <v>0</v>
      </c>
      <c r="PV53">
        <v>0</v>
      </c>
      <c r="PW53" s="85">
        <v>0</v>
      </c>
      <c r="PX53" s="85">
        <v>0</v>
      </c>
      <c r="PY53" t="s">
        <v>3501</v>
      </c>
    </row>
    <row r="54" spans="1:441" ht="15.75" customHeight="1" x14ac:dyDescent="0.3">
      <c r="A54" t="s">
        <v>4093</v>
      </c>
      <c r="B54">
        <v>7870</v>
      </c>
      <c r="C54" t="s">
        <v>4011</v>
      </c>
      <c r="D54" s="82">
        <v>2020110010186</v>
      </c>
      <c r="E54" t="s">
        <v>3412</v>
      </c>
      <c r="F54" t="s">
        <v>3413</v>
      </c>
      <c r="G54" t="s">
        <v>3414</v>
      </c>
      <c r="H54" t="s">
        <v>3996</v>
      </c>
      <c r="I54" t="s">
        <v>3997</v>
      </c>
      <c r="J54" t="s">
        <v>3998</v>
      </c>
      <c r="K54" t="s">
        <v>132</v>
      </c>
      <c r="L54" t="s">
        <v>3999</v>
      </c>
      <c r="M54" t="s">
        <v>4000</v>
      </c>
      <c r="N54" t="s">
        <v>132</v>
      </c>
      <c r="O54" t="s">
        <v>3999</v>
      </c>
      <c r="P54" t="s">
        <v>132</v>
      </c>
      <c r="Q54" t="s">
        <v>4001</v>
      </c>
      <c r="R54" t="s">
        <v>4002</v>
      </c>
      <c r="S54" t="s">
        <v>4094</v>
      </c>
      <c r="T54" t="s">
        <v>4095</v>
      </c>
      <c r="AB54" t="s">
        <v>4096</v>
      </c>
      <c r="AC54" t="s">
        <v>4094</v>
      </c>
      <c r="AG54" t="s">
        <v>1740</v>
      </c>
      <c r="AH54" t="s">
        <v>3426</v>
      </c>
      <c r="AI54" t="s">
        <v>4097</v>
      </c>
      <c r="AJ54">
        <v>0</v>
      </c>
      <c r="AK54" s="83">
        <v>44055</v>
      </c>
      <c r="AL54">
        <v>1</v>
      </c>
      <c r="AM54">
        <v>2024</v>
      </c>
      <c r="AN54" t="s">
        <v>4098</v>
      </c>
      <c r="AO54" t="s">
        <v>4099</v>
      </c>
      <c r="AP54">
        <v>2020</v>
      </c>
      <c r="AQ54">
        <v>2024</v>
      </c>
      <c r="AR54" t="s">
        <v>61</v>
      </c>
      <c r="AS54" t="s">
        <v>557</v>
      </c>
      <c r="AT54" t="s">
        <v>42</v>
      </c>
      <c r="AU54" t="s">
        <v>912</v>
      </c>
      <c r="AV54" t="s">
        <v>3431</v>
      </c>
      <c r="AW54">
        <v>0</v>
      </c>
      <c r="AX54" t="s">
        <v>3431</v>
      </c>
      <c r="AY54">
        <v>1</v>
      </c>
      <c r="BB54" s="84" t="s">
        <v>4100</v>
      </c>
      <c r="BC54" t="s">
        <v>4101</v>
      </c>
      <c r="BD54" t="s">
        <v>4102</v>
      </c>
      <c r="BE54" t="s">
        <v>4103</v>
      </c>
      <c r="BF54" t="s">
        <v>3457</v>
      </c>
      <c r="BG54">
        <v>3</v>
      </c>
      <c r="BH54" s="83">
        <v>45204</v>
      </c>
      <c r="BI54" t="s">
        <v>4025</v>
      </c>
      <c r="BJ54" t="s">
        <v>3047</v>
      </c>
      <c r="BK54">
        <v>100</v>
      </c>
      <c r="BL54">
        <v>100</v>
      </c>
      <c r="BM54">
        <v>100</v>
      </c>
      <c r="BN54">
        <v>100</v>
      </c>
      <c r="BO54">
        <v>100</v>
      </c>
      <c r="BP54">
        <v>100</v>
      </c>
      <c r="BQ54">
        <v>2282266927</v>
      </c>
      <c r="BR54">
        <v>38722250</v>
      </c>
      <c r="BS54">
        <v>763848094</v>
      </c>
      <c r="BT54">
        <v>686169319</v>
      </c>
      <c r="BU54">
        <v>437224264</v>
      </c>
      <c r="BV54">
        <v>356303000</v>
      </c>
      <c r="BW54">
        <v>100</v>
      </c>
      <c r="BX54">
        <v>100</v>
      </c>
      <c r="BY54">
        <v>100</v>
      </c>
      <c r="BZ54">
        <v>100</v>
      </c>
      <c r="CA54">
        <v>100</v>
      </c>
      <c r="CB54">
        <v>100</v>
      </c>
      <c r="CC54">
        <v>100</v>
      </c>
      <c r="CD54">
        <v>100</v>
      </c>
      <c r="CE54">
        <v>100</v>
      </c>
      <c r="CF54">
        <v>38722250</v>
      </c>
      <c r="CG54">
        <v>33042987</v>
      </c>
      <c r="CH54">
        <v>763848094</v>
      </c>
      <c r="CI54">
        <v>743625785</v>
      </c>
      <c r="CJ54">
        <v>686169319</v>
      </c>
      <c r="CK54">
        <v>589779229</v>
      </c>
      <c r="CL54">
        <v>339268222</v>
      </c>
      <c r="CM54">
        <v>246346465</v>
      </c>
      <c r="CN54">
        <v>100</v>
      </c>
      <c r="CO54">
        <v>100</v>
      </c>
      <c r="CP54">
        <v>100</v>
      </c>
      <c r="CQ54">
        <v>100</v>
      </c>
      <c r="CR54" t="s">
        <v>43</v>
      </c>
      <c r="CS54" t="s">
        <v>48</v>
      </c>
      <c r="CT54">
        <v>0</v>
      </c>
      <c r="CU54">
        <v>0</v>
      </c>
      <c r="CV54">
        <v>0</v>
      </c>
      <c r="CW54">
        <v>0</v>
      </c>
      <c r="CX54">
        <v>100</v>
      </c>
      <c r="CY54">
        <v>0</v>
      </c>
      <c r="CZ54">
        <v>0</v>
      </c>
      <c r="DA54">
        <v>0</v>
      </c>
      <c r="DB54">
        <v>0</v>
      </c>
      <c r="DC54">
        <v>0</v>
      </c>
      <c r="DD54">
        <v>0</v>
      </c>
      <c r="DE54">
        <v>0</v>
      </c>
      <c r="DF54">
        <v>100</v>
      </c>
      <c r="DG54">
        <v>100</v>
      </c>
      <c r="DH54">
        <v>100</v>
      </c>
      <c r="DI54">
        <v>100</v>
      </c>
      <c r="DJ54">
        <v>0</v>
      </c>
      <c r="DK54">
        <v>0</v>
      </c>
      <c r="DL54">
        <v>0</v>
      </c>
      <c r="DM54">
        <v>0</v>
      </c>
      <c r="DN54">
        <v>200</v>
      </c>
      <c r="DO54">
        <v>0</v>
      </c>
      <c r="DP54">
        <v>0</v>
      </c>
      <c r="DQ54">
        <v>0</v>
      </c>
      <c r="DR54">
        <v>0</v>
      </c>
      <c r="DS54">
        <v>0</v>
      </c>
      <c r="DT54">
        <v>0</v>
      </c>
      <c r="DU54">
        <v>0</v>
      </c>
      <c r="DV54">
        <v>200</v>
      </c>
      <c r="DW54">
        <v>0</v>
      </c>
      <c r="DX54">
        <v>0</v>
      </c>
      <c r="DY54">
        <v>0</v>
      </c>
      <c r="DZ54">
        <v>0</v>
      </c>
      <c r="EA54">
        <v>0</v>
      </c>
      <c r="EB54">
        <v>0</v>
      </c>
      <c r="EC54">
        <v>0</v>
      </c>
      <c r="ED54">
        <v>0</v>
      </c>
      <c r="EE54">
        <v>0</v>
      </c>
      <c r="EF54">
        <v>0</v>
      </c>
      <c r="EG54">
        <v>0</v>
      </c>
      <c r="EH54">
        <v>0</v>
      </c>
      <c r="EI54">
        <v>0</v>
      </c>
      <c r="EJ54">
        <v>0</v>
      </c>
      <c r="EK54">
        <v>0</v>
      </c>
      <c r="EL54">
        <v>0</v>
      </c>
      <c r="EM54">
        <v>0</v>
      </c>
      <c r="EN54">
        <v>0</v>
      </c>
      <c r="EO54" t="s">
        <v>4104</v>
      </c>
      <c r="EP54">
        <v>0</v>
      </c>
      <c r="EQ54">
        <v>0</v>
      </c>
      <c r="ER54">
        <v>0</v>
      </c>
      <c r="ES54">
        <v>0</v>
      </c>
      <c r="ET54">
        <v>0</v>
      </c>
      <c r="EU54">
        <v>0</v>
      </c>
      <c r="EV54">
        <v>0</v>
      </c>
      <c r="EW54">
        <v>0</v>
      </c>
      <c r="EX54">
        <v>0</v>
      </c>
      <c r="EY54">
        <v>0</v>
      </c>
      <c r="EZ54">
        <v>0</v>
      </c>
      <c r="FA54">
        <v>0</v>
      </c>
      <c r="FB54">
        <v>0</v>
      </c>
      <c r="FC54">
        <v>0</v>
      </c>
      <c r="FD54">
        <v>0</v>
      </c>
      <c r="FE54">
        <v>0</v>
      </c>
      <c r="FF54">
        <v>0</v>
      </c>
      <c r="FG54">
        <v>0</v>
      </c>
      <c r="FH54">
        <v>0</v>
      </c>
      <c r="FI54">
        <v>356303000</v>
      </c>
      <c r="FJ54">
        <v>356303000</v>
      </c>
      <c r="FK54">
        <v>356303000</v>
      </c>
      <c r="FL54">
        <v>356303000</v>
      </c>
      <c r="FM54">
        <v>356303000</v>
      </c>
      <c r="FN54">
        <v>0</v>
      </c>
      <c r="FO54">
        <v>0</v>
      </c>
      <c r="FP54">
        <v>0</v>
      </c>
      <c r="FQ54">
        <v>0</v>
      </c>
      <c r="FR54">
        <v>0</v>
      </c>
      <c r="FS54">
        <v>0</v>
      </c>
      <c r="FT54">
        <v>0</v>
      </c>
      <c r="FU54">
        <v>356303000</v>
      </c>
      <c r="FV54">
        <v>356303000</v>
      </c>
      <c r="FW54">
        <v>356303000</v>
      </c>
      <c r="FX54">
        <v>356303000</v>
      </c>
      <c r="FY54">
        <v>356303000</v>
      </c>
      <c r="FZ54">
        <v>356303000</v>
      </c>
      <c r="GA54">
        <v>0</v>
      </c>
      <c r="GB54">
        <v>0</v>
      </c>
      <c r="GC54">
        <v>0</v>
      </c>
      <c r="GD54">
        <v>0</v>
      </c>
      <c r="GE54">
        <v>0</v>
      </c>
      <c r="GF54">
        <v>0</v>
      </c>
      <c r="GG54">
        <v>0</v>
      </c>
      <c r="GH54">
        <v>356303000</v>
      </c>
      <c r="GI54">
        <v>0</v>
      </c>
      <c r="GJ54">
        <v>0</v>
      </c>
      <c r="GK54">
        <v>0</v>
      </c>
      <c r="GL54">
        <v>0</v>
      </c>
      <c r="GM54">
        <v>0</v>
      </c>
      <c r="GN54">
        <v>0</v>
      </c>
      <c r="GO54">
        <v>0</v>
      </c>
      <c r="GP54">
        <v>0</v>
      </c>
      <c r="GQ54">
        <v>0</v>
      </c>
      <c r="GR54">
        <v>0</v>
      </c>
      <c r="GS54">
        <v>0</v>
      </c>
      <c r="GT54">
        <v>0</v>
      </c>
      <c r="GU54">
        <v>0</v>
      </c>
      <c r="GV54">
        <v>0</v>
      </c>
      <c r="GW54">
        <v>0</v>
      </c>
      <c r="GX54">
        <v>0</v>
      </c>
      <c r="GY54">
        <v>0</v>
      </c>
      <c r="GZ54">
        <v>0</v>
      </c>
      <c r="HA54">
        <v>0</v>
      </c>
      <c r="HB54">
        <v>0</v>
      </c>
      <c r="HC54">
        <v>0</v>
      </c>
      <c r="HD54">
        <v>0</v>
      </c>
      <c r="HE54">
        <v>0</v>
      </c>
      <c r="HF54">
        <v>0</v>
      </c>
      <c r="HG54">
        <v>0</v>
      </c>
      <c r="HH54">
        <v>0</v>
      </c>
      <c r="HI54">
        <v>0</v>
      </c>
      <c r="HJ54">
        <v>0</v>
      </c>
      <c r="HK54">
        <v>0</v>
      </c>
      <c r="HL54">
        <v>0</v>
      </c>
      <c r="HM54">
        <v>0</v>
      </c>
      <c r="HN54">
        <v>0</v>
      </c>
      <c r="HO54">
        <v>0</v>
      </c>
      <c r="HP54">
        <v>0</v>
      </c>
      <c r="HQ54">
        <v>0</v>
      </c>
      <c r="HR54">
        <v>0</v>
      </c>
      <c r="HS54">
        <v>0</v>
      </c>
      <c r="HT54">
        <v>0</v>
      </c>
      <c r="HU54">
        <v>0</v>
      </c>
      <c r="HV54">
        <v>0</v>
      </c>
      <c r="HW54">
        <v>0</v>
      </c>
      <c r="HX54">
        <v>0</v>
      </c>
      <c r="HY54">
        <v>0</v>
      </c>
      <c r="HZ54">
        <v>0</v>
      </c>
      <c r="IA54">
        <v>0</v>
      </c>
      <c r="IB54">
        <v>0</v>
      </c>
      <c r="IC54">
        <v>0</v>
      </c>
      <c r="ID54">
        <v>0</v>
      </c>
      <c r="IE54">
        <v>0</v>
      </c>
      <c r="IF54">
        <v>0</v>
      </c>
      <c r="IG54">
        <v>0</v>
      </c>
      <c r="IH54">
        <v>0</v>
      </c>
      <c r="II54" t="s">
        <v>1304</v>
      </c>
      <c r="IJ54" t="s">
        <v>1304</v>
      </c>
      <c r="IK54" t="s">
        <v>1304</v>
      </c>
      <c r="IL54" t="s">
        <v>1304</v>
      </c>
      <c r="IM54" t="s">
        <v>1304</v>
      </c>
      <c r="IN54" t="s">
        <v>1304</v>
      </c>
      <c r="IO54" t="s">
        <v>1304</v>
      </c>
      <c r="IP54" t="s">
        <v>1304</v>
      </c>
      <c r="IQ54" t="s">
        <v>1304</v>
      </c>
      <c r="IR54" t="s">
        <v>1304</v>
      </c>
      <c r="IS54" t="s">
        <v>1304</v>
      </c>
      <c r="IT54" t="s">
        <v>1304</v>
      </c>
      <c r="IU54" t="s">
        <v>1304</v>
      </c>
      <c r="IV54" t="s">
        <v>1304</v>
      </c>
      <c r="IW54" t="s">
        <v>1304</v>
      </c>
      <c r="IX54">
        <v>0</v>
      </c>
      <c r="IY54">
        <v>0</v>
      </c>
      <c r="IZ54">
        <v>0</v>
      </c>
      <c r="JA54">
        <v>0</v>
      </c>
      <c r="JB54">
        <v>0</v>
      </c>
      <c r="JC54">
        <v>0</v>
      </c>
      <c r="JD54">
        <v>0</v>
      </c>
      <c r="JE54">
        <v>0</v>
      </c>
      <c r="JF54">
        <v>0</v>
      </c>
      <c r="JG54">
        <v>0</v>
      </c>
      <c r="JH54">
        <v>0</v>
      </c>
      <c r="JI54">
        <v>0</v>
      </c>
      <c r="JJ54" s="85">
        <v>0</v>
      </c>
      <c r="JK54" s="85">
        <v>0</v>
      </c>
      <c r="JL54" s="85">
        <v>0</v>
      </c>
      <c r="JM54" s="85">
        <v>0</v>
      </c>
      <c r="JN54" s="85">
        <v>0</v>
      </c>
      <c r="JO54" s="85">
        <v>0</v>
      </c>
      <c r="JP54" s="85">
        <v>0</v>
      </c>
      <c r="JQ54" s="85">
        <v>0</v>
      </c>
      <c r="JR54" s="85">
        <v>0</v>
      </c>
      <c r="JS54" s="85">
        <v>0</v>
      </c>
      <c r="JT54" s="85">
        <v>0</v>
      </c>
      <c r="JU54" s="85">
        <v>0</v>
      </c>
      <c r="JV54" s="85">
        <v>0</v>
      </c>
      <c r="JW54">
        <v>0</v>
      </c>
      <c r="JX54">
        <v>0</v>
      </c>
      <c r="JY54">
        <v>0</v>
      </c>
      <c r="JZ54">
        <v>0</v>
      </c>
      <c r="KA54">
        <v>0</v>
      </c>
      <c r="KB54">
        <v>0</v>
      </c>
      <c r="KC54">
        <v>0</v>
      </c>
      <c r="KD54">
        <v>0</v>
      </c>
      <c r="KE54">
        <v>0</v>
      </c>
      <c r="KF54">
        <v>0</v>
      </c>
      <c r="KG54">
        <v>0</v>
      </c>
      <c r="KH54">
        <v>0</v>
      </c>
      <c r="KI54">
        <v>0</v>
      </c>
      <c r="KJ54" s="79" t="s">
        <v>3440</v>
      </c>
      <c r="KK54" t="s">
        <v>1304</v>
      </c>
      <c r="KL54" t="s">
        <v>1304</v>
      </c>
      <c r="KM54" t="s">
        <v>1304</v>
      </c>
      <c r="KN54">
        <v>0</v>
      </c>
      <c r="KO54" t="s">
        <v>1304</v>
      </c>
      <c r="KP54" t="s">
        <v>1304</v>
      </c>
      <c r="KQ54" t="s">
        <v>1304</v>
      </c>
      <c r="KR54" t="s">
        <v>1304</v>
      </c>
      <c r="KS54" t="s">
        <v>1304</v>
      </c>
      <c r="KT54" t="s">
        <v>1304</v>
      </c>
      <c r="KU54" s="79" t="s">
        <v>1304</v>
      </c>
      <c r="KV54" t="s">
        <v>3440</v>
      </c>
      <c r="KW54" t="s">
        <v>3440</v>
      </c>
      <c r="KX54" t="s">
        <v>3440</v>
      </c>
      <c r="KY54" t="s">
        <v>3440</v>
      </c>
      <c r="KZ54">
        <v>0</v>
      </c>
      <c r="LA54" t="s">
        <v>1304</v>
      </c>
      <c r="LB54" t="s">
        <v>1304</v>
      </c>
      <c r="LC54" t="s">
        <v>1304</v>
      </c>
      <c r="LD54" t="s">
        <v>1304</v>
      </c>
      <c r="LE54" t="s">
        <v>1304</v>
      </c>
      <c r="LF54" t="s">
        <v>1304</v>
      </c>
      <c r="LG54" t="s">
        <v>1304</v>
      </c>
      <c r="LH54" s="85">
        <v>0</v>
      </c>
      <c r="LI54" s="85" t="s">
        <v>4011</v>
      </c>
      <c r="LJ54" s="85" t="s">
        <v>4012</v>
      </c>
      <c r="LK54" s="85">
        <v>0</v>
      </c>
      <c r="LL54" s="85">
        <v>0</v>
      </c>
      <c r="LM54" s="85" t="s">
        <v>1304</v>
      </c>
      <c r="LN54" s="85" t="s">
        <v>1304</v>
      </c>
      <c r="LO54" s="85">
        <v>0</v>
      </c>
      <c r="LP54" s="85">
        <v>0</v>
      </c>
      <c r="LQ54" s="85">
        <v>3554794000</v>
      </c>
      <c r="LR54" s="85">
        <v>0</v>
      </c>
      <c r="LS54" s="85">
        <v>0</v>
      </c>
      <c r="LT54" s="85">
        <v>0</v>
      </c>
      <c r="LU54" s="85">
        <v>0</v>
      </c>
      <c r="LV54" t="s">
        <v>3440</v>
      </c>
      <c r="LW54" t="s">
        <v>3440</v>
      </c>
      <c r="LX54" t="s">
        <v>3440</v>
      </c>
      <c r="LY54" t="s">
        <v>3440</v>
      </c>
      <c r="LZ54">
        <v>0</v>
      </c>
      <c r="MA54" t="s">
        <v>1304</v>
      </c>
      <c r="MB54" t="s">
        <v>1304</v>
      </c>
      <c r="MC54" t="s">
        <v>1304</v>
      </c>
      <c r="MD54" t="s">
        <v>1304</v>
      </c>
      <c r="ME54" t="s">
        <v>1304</v>
      </c>
      <c r="MF54" t="s">
        <v>1304</v>
      </c>
      <c r="MG54" t="s">
        <v>1304</v>
      </c>
      <c r="MH54">
        <v>0</v>
      </c>
      <c r="MI54">
        <v>0</v>
      </c>
      <c r="MJ54">
        <v>0</v>
      </c>
      <c r="MK54">
        <v>0</v>
      </c>
      <c r="ML54">
        <v>0</v>
      </c>
      <c r="MM54">
        <v>0</v>
      </c>
      <c r="MN54">
        <v>0</v>
      </c>
      <c r="MO54">
        <v>0</v>
      </c>
      <c r="MP54">
        <v>0</v>
      </c>
      <c r="MQ54">
        <v>0</v>
      </c>
      <c r="MR54">
        <v>0</v>
      </c>
      <c r="MS54">
        <v>0</v>
      </c>
      <c r="MT54">
        <v>0</v>
      </c>
      <c r="MU54">
        <v>0</v>
      </c>
      <c r="MV54">
        <v>0</v>
      </c>
      <c r="MW54">
        <v>0</v>
      </c>
      <c r="MX54">
        <v>0</v>
      </c>
      <c r="MY54">
        <v>0</v>
      </c>
      <c r="MZ54">
        <v>0</v>
      </c>
      <c r="NA54">
        <v>0</v>
      </c>
      <c r="NB54">
        <v>0</v>
      </c>
      <c r="NC54">
        <v>0</v>
      </c>
      <c r="ND54">
        <v>0</v>
      </c>
      <c r="NE54">
        <v>0</v>
      </c>
      <c r="NF54">
        <v>0</v>
      </c>
      <c r="NG54">
        <v>0</v>
      </c>
      <c r="NH54">
        <v>0</v>
      </c>
      <c r="NI54" t="s">
        <v>3440</v>
      </c>
      <c r="NJ54" t="s">
        <v>3440</v>
      </c>
      <c r="NK54" t="s">
        <v>3440</v>
      </c>
      <c r="NL54" t="s">
        <v>3440</v>
      </c>
      <c r="NM54">
        <v>0</v>
      </c>
      <c r="NN54" t="s">
        <v>1304</v>
      </c>
      <c r="NO54" t="s">
        <v>1304</v>
      </c>
      <c r="NP54" t="s">
        <v>1304</v>
      </c>
      <c r="NQ54" t="s">
        <v>1304</v>
      </c>
      <c r="NR54" t="s">
        <v>1304</v>
      </c>
      <c r="NS54" t="s">
        <v>1304</v>
      </c>
      <c r="NT54" t="s">
        <v>1304</v>
      </c>
      <c r="NU54">
        <v>0</v>
      </c>
      <c r="NV54">
        <v>0</v>
      </c>
      <c r="NW54">
        <v>0</v>
      </c>
      <c r="NX54">
        <v>0</v>
      </c>
      <c r="NY54">
        <v>0</v>
      </c>
      <c r="NZ54">
        <v>0</v>
      </c>
      <c r="OA54">
        <v>0</v>
      </c>
      <c r="OB54">
        <v>0</v>
      </c>
      <c r="OC54">
        <v>0</v>
      </c>
      <c r="OD54">
        <v>0</v>
      </c>
      <c r="OE54">
        <v>0</v>
      </c>
      <c r="OF54">
        <v>0</v>
      </c>
      <c r="OG54">
        <v>0</v>
      </c>
      <c r="OH54">
        <v>0</v>
      </c>
      <c r="OI54">
        <v>0</v>
      </c>
      <c r="OJ54">
        <v>0</v>
      </c>
      <c r="OK54">
        <v>0</v>
      </c>
      <c r="OL54">
        <v>0</v>
      </c>
      <c r="OM54">
        <v>0</v>
      </c>
      <c r="ON54">
        <v>0</v>
      </c>
      <c r="OO54">
        <v>0</v>
      </c>
      <c r="OP54">
        <v>0</v>
      </c>
      <c r="OQ54">
        <v>0</v>
      </c>
      <c r="OR54">
        <v>0</v>
      </c>
      <c r="OT54" s="84"/>
      <c r="OU54" t="s">
        <v>4093</v>
      </c>
      <c r="OV54">
        <v>100</v>
      </c>
      <c r="OW54">
        <v>0</v>
      </c>
      <c r="OX54">
        <v>0</v>
      </c>
      <c r="OY54">
        <v>0</v>
      </c>
      <c r="OZ54">
        <v>0</v>
      </c>
      <c r="PA54">
        <v>0</v>
      </c>
      <c r="PB54">
        <v>0</v>
      </c>
      <c r="PC54">
        <v>0</v>
      </c>
      <c r="PD54">
        <v>0</v>
      </c>
      <c r="PE54">
        <v>0</v>
      </c>
      <c r="PF54">
        <v>0</v>
      </c>
      <c r="PG54">
        <v>0</v>
      </c>
      <c r="PH54">
        <v>0</v>
      </c>
      <c r="PI54">
        <v>0</v>
      </c>
      <c r="PJ54">
        <v>0</v>
      </c>
      <c r="PK54">
        <v>0</v>
      </c>
      <c r="PL54">
        <v>0</v>
      </c>
      <c r="PM54">
        <v>0</v>
      </c>
      <c r="PN54">
        <v>0</v>
      </c>
      <c r="PO54">
        <v>0</v>
      </c>
      <c r="PP54">
        <v>0</v>
      </c>
      <c r="PQ54">
        <v>0</v>
      </c>
      <c r="PR54">
        <v>0</v>
      </c>
      <c r="PS54">
        <v>0</v>
      </c>
      <c r="PT54">
        <v>0</v>
      </c>
      <c r="PU54">
        <v>0</v>
      </c>
      <c r="PV54">
        <v>0</v>
      </c>
      <c r="PW54" s="85">
        <v>0</v>
      </c>
      <c r="PX54" s="85">
        <v>0</v>
      </c>
      <c r="PY54" t="s">
        <v>3443</v>
      </c>
    </row>
    <row r="55" spans="1:441" ht="15.75" customHeight="1" x14ac:dyDescent="0.3">
      <c r="A55" t="s">
        <v>4105</v>
      </c>
      <c r="B55">
        <v>7870</v>
      </c>
      <c r="C55" t="s">
        <v>4066</v>
      </c>
      <c r="D55" s="82">
        <v>2020110010186</v>
      </c>
      <c r="E55" t="s">
        <v>3412</v>
      </c>
      <c r="F55" t="s">
        <v>3413</v>
      </c>
      <c r="G55" t="s">
        <v>3414</v>
      </c>
      <c r="H55" t="s">
        <v>3996</v>
      </c>
      <c r="I55" t="s">
        <v>3997</v>
      </c>
      <c r="J55" t="s">
        <v>3998</v>
      </c>
      <c r="K55" t="s">
        <v>132</v>
      </c>
      <c r="L55" t="s">
        <v>3999</v>
      </c>
      <c r="M55" t="s">
        <v>4000</v>
      </c>
      <c r="N55" t="s">
        <v>132</v>
      </c>
      <c r="O55" t="s">
        <v>3999</v>
      </c>
      <c r="P55" t="s">
        <v>132</v>
      </c>
      <c r="Q55" t="s">
        <v>4001</v>
      </c>
      <c r="R55" t="s">
        <v>4002</v>
      </c>
      <c r="S55" t="s">
        <v>4106</v>
      </c>
      <c r="T55" t="s">
        <v>4107</v>
      </c>
      <c r="AC55" t="s">
        <v>4106</v>
      </c>
      <c r="AG55" t="s">
        <v>1740</v>
      </c>
      <c r="AH55" t="s">
        <v>3426</v>
      </c>
      <c r="AI55" t="s">
        <v>4108</v>
      </c>
      <c r="AJ55">
        <v>0</v>
      </c>
      <c r="AK55" s="83">
        <v>44055</v>
      </c>
      <c r="AL55">
        <v>1</v>
      </c>
      <c r="AM55">
        <v>2024</v>
      </c>
      <c r="AN55" t="s">
        <v>4109</v>
      </c>
      <c r="AO55" t="s">
        <v>4110</v>
      </c>
      <c r="AP55">
        <v>2020</v>
      </c>
      <c r="AQ55">
        <v>2024</v>
      </c>
      <c r="AR55" t="s">
        <v>61</v>
      </c>
      <c r="AS55" t="s">
        <v>557</v>
      </c>
      <c r="AT55" t="s">
        <v>42</v>
      </c>
      <c r="AU55" t="s">
        <v>912</v>
      </c>
      <c r="AV55" t="s">
        <v>3431</v>
      </c>
      <c r="AW55">
        <v>0</v>
      </c>
      <c r="AX55" t="s">
        <v>3431</v>
      </c>
      <c r="AY55">
        <v>1</v>
      </c>
      <c r="BB55" s="84" t="s">
        <v>4111</v>
      </c>
      <c r="BC55" t="s">
        <v>4112</v>
      </c>
      <c r="BD55" t="s">
        <v>4113</v>
      </c>
      <c r="BE55" t="s">
        <v>4114</v>
      </c>
      <c r="BF55" t="s">
        <v>3457</v>
      </c>
      <c r="BG55">
        <v>3</v>
      </c>
      <c r="BH55" s="83">
        <v>45204</v>
      </c>
      <c r="BI55" t="s">
        <v>4025</v>
      </c>
      <c r="BJ55" t="s">
        <v>3047</v>
      </c>
      <c r="BK55">
        <v>100</v>
      </c>
      <c r="BL55">
        <v>100</v>
      </c>
      <c r="BM55">
        <v>100</v>
      </c>
      <c r="BN55">
        <v>100</v>
      </c>
      <c r="BO55">
        <v>100</v>
      </c>
      <c r="BP55">
        <v>100</v>
      </c>
      <c r="BQ55">
        <v>3797247357</v>
      </c>
      <c r="BR55">
        <v>128508825</v>
      </c>
      <c r="BS55">
        <v>739673866</v>
      </c>
      <c r="BT55">
        <v>1062074026</v>
      </c>
      <c r="BU55">
        <v>677723640</v>
      </c>
      <c r="BV55">
        <v>1189267000</v>
      </c>
      <c r="BW55">
        <v>100</v>
      </c>
      <c r="BX55">
        <v>100</v>
      </c>
      <c r="BY55">
        <v>100</v>
      </c>
      <c r="BZ55">
        <v>100</v>
      </c>
      <c r="CA55">
        <v>100</v>
      </c>
      <c r="CB55">
        <v>100</v>
      </c>
      <c r="CC55">
        <v>100.00000000000001</v>
      </c>
      <c r="CD55">
        <v>100</v>
      </c>
      <c r="CE55">
        <v>100</v>
      </c>
      <c r="CF55">
        <v>128508825</v>
      </c>
      <c r="CG55">
        <v>109844699</v>
      </c>
      <c r="CH55">
        <v>739673866</v>
      </c>
      <c r="CI55">
        <v>711124725</v>
      </c>
      <c r="CJ55">
        <v>1062074026</v>
      </c>
      <c r="CK55">
        <v>875926225</v>
      </c>
      <c r="CL55">
        <v>644266858</v>
      </c>
      <c r="CM55">
        <v>446929123</v>
      </c>
      <c r="CN55">
        <v>100</v>
      </c>
      <c r="CO55">
        <v>100.00000000000001</v>
      </c>
      <c r="CP55">
        <v>100.00000000000001</v>
      </c>
      <c r="CQ55">
        <v>100</v>
      </c>
      <c r="CR55" t="s">
        <v>43</v>
      </c>
      <c r="CS55" t="s">
        <v>48</v>
      </c>
      <c r="CT55">
        <v>0</v>
      </c>
      <c r="CU55">
        <v>16.666666666666664</v>
      </c>
      <c r="CV55">
        <v>16.666666666666664</v>
      </c>
      <c r="CW55">
        <v>0</v>
      </c>
      <c r="CX55">
        <v>66.666666666666657</v>
      </c>
      <c r="CY55">
        <v>0</v>
      </c>
      <c r="CZ55">
        <v>0</v>
      </c>
      <c r="DA55">
        <v>0</v>
      </c>
      <c r="DB55">
        <v>0</v>
      </c>
      <c r="DC55">
        <v>0</v>
      </c>
      <c r="DD55">
        <v>0</v>
      </c>
      <c r="DE55">
        <v>0</v>
      </c>
      <c r="DF55">
        <v>100</v>
      </c>
      <c r="DG55">
        <v>99.999999999999986</v>
      </c>
      <c r="DH55">
        <v>99.999999999999986</v>
      </c>
      <c r="DI55">
        <v>99.999999999999986</v>
      </c>
      <c r="DJ55">
        <v>0</v>
      </c>
      <c r="DK55">
        <v>50</v>
      </c>
      <c r="DL55">
        <v>50</v>
      </c>
      <c r="DM55">
        <v>0</v>
      </c>
      <c r="DN55">
        <v>200</v>
      </c>
      <c r="DO55">
        <v>0</v>
      </c>
      <c r="DP55">
        <v>0</v>
      </c>
      <c r="DQ55">
        <v>0</v>
      </c>
      <c r="DR55">
        <v>0</v>
      </c>
      <c r="DS55">
        <v>0</v>
      </c>
      <c r="DT55">
        <v>0</v>
      </c>
      <c r="DU55">
        <v>0</v>
      </c>
      <c r="DV55">
        <v>300</v>
      </c>
      <c r="DW55">
        <v>0</v>
      </c>
      <c r="DX55">
        <v>0</v>
      </c>
      <c r="DY55">
        <v>0</v>
      </c>
      <c r="DZ55">
        <v>0</v>
      </c>
      <c r="EA55">
        <v>0</v>
      </c>
      <c r="EB55">
        <v>0</v>
      </c>
      <c r="EC55">
        <v>0</v>
      </c>
      <c r="ED55">
        <v>0</v>
      </c>
      <c r="EE55">
        <v>0</v>
      </c>
      <c r="EF55">
        <v>0</v>
      </c>
      <c r="EG55">
        <v>0</v>
      </c>
      <c r="EH55">
        <v>0</v>
      </c>
      <c r="EI55">
        <v>0</v>
      </c>
      <c r="EJ55">
        <v>0</v>
      </c>
      <c r="EK55">
        <v>0</v>
      </c>
      <c r="EL55" t="s">
        <v>4115</v>
      </c>
      <c r="EM55" t="s">
        <v>4116</v>
      </c>
      <c r="EN55">
        <v>0</v>
      </c>
      <c r="EO55" t="s">
        <v>4117</v>
      </c>
      <c r="EP55">
        <v>0</v>
      </c>
      <c r="EQ55">
        <v>0</v>
      </c>
      <c r="ER55">
        <v>0</v>
      </c>
      <c r="ES55">
        <v>0</v>
      </c>
      <c r="ET55">
        <v>0</v>
      </c>
      <c r="EU55">
        <v>0</v>
      </c>
      <c r="EV55">
        <v>0</v>
      </c>
      <c r="EW55">
        <v>0</v>
      </c>
      <c r="EX55">
        <v>0</v>
      </c>
      <c r="EY55">
        <v>0</v>
      </c>
      <c r="EZ55">
        <v>0</v>
      </c>
      <c r="FA55">
        <v>0</v>
      </c>
      <c r="FB55">
        <v>0</v>
      </c>
      <c r="FC55">
        <v>0</v>
      </c>
      <c r="FD55">
        <v>0</v>
      </c>
      <c r="FE55">
        <v>0</v>
      </c>
      <c r="FF55">
        <v>0</v>
      </c>
      <c r="FG55">
        <v>0</v>
      </c>
      <c r="FH55">
        <v>0</v>
      </c>
      <c r="FI55">
        <v>1189267000</v>
      </c>
      <c r="FJ55">
        <v>1189267000</v>
      </c>
      <c r="FK55">
        <v>1189267000</v>
      </c>
      <c r="FL55">
        <v>1189267000</v>
      </c>
      <c r="FM55">
        <v>1189267000</v>
      </c>
      <c r="FN55">
        <v>0</v>
      </c>
      <c r="FO55">
        <v>0</v>
      </c>
      <c r="FP55">
        <v>0</v>
      </c>
      <c r="FQ55">
        <v>0</v>
      </c>
      <c r="FR55">
        <v>0</v>
      </c>
      <c r="FS55">
        <v>0</v>
      </c>
      <c r="FT55">
        <v>0</v>
      </c>
      <c r="FU55">
        <v>1189267000</v>
      </c>
      <c r="FV55">
        <v>1189267000</v>
      </c>
      <c r="FW55">
        <v>1189267000</v>
      </c>
      <c r="FX55">
        <v>1189267000</v>
      </c>
      <c r="FY55">
        <v>1189267000</v>
      </c>
      <c r="FZ55">
        <v>1189267000</v>
      </c>
      <c r="GA55">
        <v>0</v>
      </c>
      <c r="GB55">
        <v>0</v>
      </c>
      <c r="GC55">
        <v>0</v>
      </c>
      <c r="GD55">
        <v>0</v>
      </c>
      <c r="GE55">
        <v>0</v>
      </c>
      <c r="GF55">
        <v>0</v>
      </c>
      <c r="GG55">
        <v>0</v>
      </c>
      <c r="GH55">
        <v>1189267000</v>
      </c>
      <c r="GI55">
        <v>0</v>
      </c>
      <c r="GJ55">
        <v>0</v>
      </c>
      <c r="GK55">
        <v>0</v>
      </c>
      <c r="GL55">
        <v>0</v>
      </c>
      <c r="GM55">
        <v>0</v>
      </c>
      <c r="GN55">
        <v>0</v>
      </c>
      <c r="GO55">
        <v>0</v>
      </c>
      <c r="GP55">
        <v>0</v>
      </c>
      <c r="GQ55">
        <v>0</v>
      </c>
      <c r="GR55">
        <v>0</v>
      </c>
      <c r="GS55">
        <v>0</v>
      </c>
      <c r="GT55">
        <v>0</v>
      </c>
      <c r="GU55">
        <v>0</v>
      </c>
      <c r="GV55">
        <v>0</v>
      </c>
      <c r="GW55">
        <v>0</v>
      </c>
      <c r="GX55">
        <v>0</v>
      </c>
      <c r="GY55">
        <v>0</v>
      </c>
      <c r="GZ55">
        <v>0</v>
      </c>
      <c r="HA55">
        <v>0</v>
      </c>
      <c r="HB55">
        <v>0</v>
      </c>
      <c r="HC55">
        <v>0</v>
      </c>
      <c r="HD55">
        <v>0</v>
      </c>
      <c r="HE55">
        <v>0</v>
      </c>
      <c r="HF55">
        <v>0</v>
      </c>
      <c r="HG55">
        <v>0</v>
      </c>
      <c r="HH55">
        <v>0</v>
      </c>
      <c r="HI55">
        <v>0</v>
      </c>
      <c r="HJ55">
        <v>0</v>
      </c>
      <c r="HK55">
        <v>0</v>
      </c>
      <c r="HL55">
        <v>0</v>
      </c>
      <c r="HM55">
        <v>0</v>
      </c>
      <c r="HN55">
        <v>0</v>
      </c>
      <c r="HO55">
        <v>0</v>
      </c>
      <c r="HP55">
        <v>0</v>
      </c>
      <c r="HQ55">
        <v>0</v>
      </c>
      <c r="HR55">
        <v>0</v>
      </c>
      <c r="HS55">
        <v>0</v>
      </c>
      <c r="HT55">
        <v>0</v>
      </c>
      <c r="HU55">
        <v>0</v>
      </c>
      <c r="HV55">
        <v>0</v>
      </c>
      <c r="HW55">
        <v>0</v>
      </c>
      <c r="HX55">
        <v>0</v>
      </c>
      <c r="HY55">
        <v>0</v>
      </c>
      <c r="HZ55">
        <v>0</v>
      </c>
      <c r="IA55">
        <v>0</v>
      </c>
      <c r="IB55">
        <v>0</v>
      </c>
      <c r="IC55">
        <v>0</v>
      </c>
      <c r="ID55">
        <v>0</v>
      </c>
      <c r="IE55">
        <v>0</v>
      </c>
      <c r="IF55">
        <v>0</v>
      </c>
      <c r="IG55">
        <v>0</v>
      </c>
      <c r="IH55">
        <v>0</v>
      </c>
      <c r="II55" t="s">
        <v>1304</v>
      </c>
      <c r="IJ55" t="s">
        <v>1304</v>
      </c>
      <c r="IK55" t="s">
        <v>1304</v>
      </c>
      <c r="IL55" t="s">
        <v>1304</v>
      </c>
      <c r="IM55" t="s">
        <v>1304</v>
      </c>
      <c r="IN55" t="s">
        <v>1304</v>
      </c>
      <c r="IO55" t="s">
        <v>1304</v>
      </c>
      <c r="IP55" t="s">
        <v>1304</v>
      </c>
      <c r="IQ55" t="s">
        <v>1304</v>
      </c>
      <c r="IR55" t="s">
        <v>1304</v>
      </c>
      <c r="IS55" t="s">
        <v>1304</v>
      </c>
      <c r="IT55" t="s">
        <v>1304</v>
      </c>
      <c r="IU55" t="s">
        <v>1304</v>
      </c>
      <c r="IV55" t="s">
        <v>1304</v>
      </c>
      <c r="IW55" t="s">
        <v>1304</v>
      </c>
      <c r="IX55">
        <v>0</v>
      </c>
      <c r="IY55">
        <v>0</v>
      </c>
      <c r="IZ55">
        <v>0</v>
      </c>
      <c r="JA55">
        <v>0</v>
      </c>
      <c r="JB55">
        <v>0</v>
      </c>
      <c r="JC55">
        <v>0</v>
      </c>
      <c r="JD55">
        <v>0</v>
      </c>
      <c r="JE55">
        <v>0</v>
      </c>
      <c r="JF55">
        <v>0</v>
      </c>
      <c r="JG55">
        <v>0</v>
      </c>
      <c r="JH55">
        <v>0</v>
      </c>
      <c r="JI55">
        <v>0</v>
      </c>
      <c r="JJ55" s="85">
        <v>0</v>
      </c>
      <c r="JK55" s="85">
        <v>0</v>
      </c>
      <c r="JL55" s="85">
        <v>0</v>
      </c>
      <c r="JM55" s="85">
        <v>0</v>
      </c>
      <c r="JN55" s="85">
        <v>0</v>
      </c>
      <c r="JO55" s="85">
        <v>0</v>
      </c>
      <c r="JP55" s="85">
        <v>0</v>
      </c>
      <c r="JQ55" s="85">
        <v>0</v>
      </c>
      <c r="JR55" s="85">
        <v>0</v>
      </c>
      <c r="JS55" s="85">
        <v>0</v>
      </c>
      <c r="JT55" s="85">
        <v>0</v>
      </c>
      <c r="JU55" s="85">
        <v>0</v>
      </c>
      <c r="JV55" s="85">
        <v>0</v>
      </c>
      <c r="JW55">
        <v>0</v>
      </c>
      <c r="JX55">
        <v>0</v>
      </c>
      <c r="JY55">
        <v>0</v>
      </c>
      <c r="JZ55">
        <v>0</v>
      </c>
      <c r="KA55">
        <v>0</v>
      </c>
      <c r="KB55">
        <v>0</v>
      </c>
      <c r="KC55">
        <v>0</v>
      </c>
      <c r="KD55">
        <v>0</v>
      </c>
      <c r="KE55">
        <v>0</v>
      </c>
      <c r="KF55">
        <v>0</v>
      </c>
      <c r="KG55">
        <v>0</v>
      </c>
      <c r="KH55">
        <v>0</v>
      </c>
      <c r="KI55">
        <v>0</v>
      </c>
      <c r="KJ55" s="79" t="s">
        <v>3440</v>
      </c>
      <c r="KK55">
        <v>0</v>
      </c>
      <c r="KL55">
        <v>0</v>
      </c>
      <c r="KM55" t="s">
        <v>1304</v>
      </c>
      <c r="KN55">
        <v>0</v>
      </c>
      <c r="KO55" t="s">
        <v>1304</v>
      </c>
      <c r="KP55" t="s">
        <v>1304</v>
      </c>
      <c r="KQ55" t="s">
        <v>1304</v>
      </c>
      <c r="KR55" t="s">
        <v>1304</v>
      </c>
      <c r="KS55" t="s">
        <v>1304</v>
      </c>
      <c r="KT55" t="s">
        <v>1304</v>
      </c>
      <c r="KU55" s="79" t="s">
        <v>1304</v>
      </c>
      <c r="KV55" t="s">
        <v>3440</v>
      </c>
      <c r="KW55">
        <v>0</v>
      </c>
      <c r="KX55">
        <v>0</v>
      </c>
      <c r="KY55">
        <v>0</v>
      </c>
      <c r="KZ55">
        <v>0</v>
      </c>
      <c r="LA55" t="s">
        <v>1304</v>
      </c>
      <c r="LB55" t="s">
        <v>1304</v>
      </c>
      <c r="LC55" t="s">
        <v>1304</v>
      </c>
      <c r="LD55" t="s">
        <v>1304</v>
      </c>
      <c r="LE55" t="s">
        <v>1304</v>
      </c>
      <c r="LF55" t="s">
        <v>1304</v>
      </c>
      <c r="LG55" t="s">
        <v>1304</v>
      </c>
      <c r="LH55" s="85">
        <v>0</v>
      </c>
      <c r="LI55" s="85" t="s">
        <v>4011</v>
      </c>
      <c r="LJ55" s="85" t="s">
        <v>4012</v>
      </c>
      <c r="LK55" s="85">
        <v>0</v>
      </c>
      <c r="LL55" s="85">
        <v>0</v>
      </c>
      <c r="LM55" s="85" t="s">
        <v>1304</v>
      </c>
      <c r="LN55" s="85" t="s">
        <v>1304</v>
      </c>
      <c r="LO55" s="85">
        <v>0</v>
      </c>
      <c r="LP55" s="85">
        <v>0</v>
      </c>
      <c r="LQ55" s="85">
        <v>3554794000</v>
      </c>
      <c r="LR55" s="85">
        <v>0</v>
      </c>
      <c r="LS55" s="85">
        <v>0</v>
      </c>
      <c r="LT55" s="85">
        <v>0</v>
      </c>
      <c r="LU55" s="85">
        <v>0</v>
      </c>
      <c r="LV55" t="s">
        <v>3440</v>
      </c>
      <c r="LW55">
        <v>0</v>
      </c>
      <c r="LX55">
        <v>0</v>
      </c>
      <c r="LY55">
        <v>0</v>
      </c>
      <c r="LZ55">
        <v>0</v>
      </c>
      <c r="MA55" t="s">
        <v>1304</v>
      </c>
      <c r="MB55" t="s">
        <v>1304</v>
      </c>
      <c r="MC55" t="s">
        <v>1304</v>
      </c>
      <c r="MD55" t="s">
        <v>1304</v>
      </c>
      <c r="ME55" t="s">
        <v>1304</v>
      </c>
      <c r="MF55" t="s">
        <v>1304</v>
      </c>
      <c r="MG55" t="s">
        <v>1304</v>
      </c>
      <c r="MH55">
        <v>0</v>
      </c>
      <c r="MI55">
        <v>0</v>
      </c>
      <c r="MJ55">
        <v>0</v>
      </c>
      <c r="MK55">
        <v>0</v>
      </c>
      <c r="ML55">
        <v>0</v>
      </c>
      <c r="MM55">
        <v>0</v>
      </c>
      <c r="MN55">
        <v>0</v>
      </c>
      <c r="MO55">
        <v>0</v>
      </c>
      <c r="MP55">
        <v>0</v>
      </c>
      <c r="MQ55">
        <v>0</v>
      </c>
      <c r="MR55">
        <v>0</v>
      </c>
      <c r="MS55">
        <v>0</v>
      </c>
      <c r="MT55">
        <v>0</v>
      </c>
      <c r="MU55">
        <v>0</v>
      </c>
      <c r="MV55">
        <v>0</v>
      </c>
      <c r="MW55">
        <v>0</v>
      </c>
      <c r="MX55">
        <v>0</v>
      </c>
      <c r="MY55">
        <v>0</v>
      </c>
      <c r="MZ55">
        <v>0</v>
      </c>
      <c r="NA55">
        <v>0</v>
      </c>
      <c r="NB55">
        <v>0</v>
      </c>
      <c r="NC55">
        <v>0</v>
      </c>
      <c r="ND55">
        <v>0</v>
      </c>
      <c r="NE55">
        <v>0</v>
      </c>
      <c r="NF55">
        <v>0</v>
      </c>
      <c r="NG55">
        <v>0</v>
      </c>
      <c r="NH55">
        <v>0</v>
      </c>
      <c r="NI55" t="s">
        <v>3440</v>
      </c>
      <c r="NJ55">
        <v>0</v>
      </c>
      <c r="NK55">
        <v>0</v>
      </c>
      <c r="NL55">
        <v>0</v>
      </c>
      <c r="NM55">
        <v>0</v>
      </c>
      <c r="NN55" t="s">
        <v>1304</v>
      </c>
      <c r="NO55" t="s">
        <v>1304</v>
      </c>
      <c r="NP55" t="s">
        <v>1304</v>
      </c>
      <c r="NQ55" t="s">
        <v>1304</v>
      </c>
      <c r="NR55" t="s">
        <v>1304</v>
      </c>
      <c r="NS55" t="s">
        <v>1304</v>
      </c>
      <c r="NT55" t="s">
        <v>1304</v>
      </c>
      <c r="NU55">
        <v>0</v>
      </c>
      <c r="NV55">
        <v>0</v>
      </c>
      <c r="NW55">
        <v>0</v>
      </c>
      <c r="NX55">
        <v>0</v>
      </c>
      <c r="NY55">
        <v>0</v>
      </c>
      <c r="NZ55">
        <v>0</v>
      </c>
      <c r="OA55">
        <v>0</v>
      </c>
      <c r="OB55">
        <v>0</v>
      </c>
      <c r="OC55">
        <v>0</v>
      </c>
      <c r="OD55">
        <v>0</v>
      </c>
      <c r="OE55">
        <v>0</v>
      </c>
      <c r="OF55">
        <v>0</v>
      </c>
      <c r="OG55">
        <v>0</v>
      </c>
      <c r="OH55">
        <v>0</v>
      </c>
      <c r="OI55">
        <v>0</v>
      </c>
      <c r="OJ55">
        <v>0</v>
      </c>
      <c r="OK55">
        <v>0</v>
      </c>
      <c r="OL55">
        <v>0</v>
      </c>
      <c r="OM55">
        <v>0</v>
      </c>
      <c r="ON55">
        <v>0</v>
      </c>
      <c r="OO55">
        <v>0</v>
      </c>
      <c r="OP55">
        <v>0</v>
      </c>
      <c r="OQ55">
        <v>0</v>
      </c>
      <c r="OR55">
        <v>0</v>
      </c>
      <c r="OT55" s="84"/>
      <c r="OU55" t="s">
        <v>4105</v>
      </c>
      <c r="OV55">
        <v>99.999999999999986</v>
      </c>
      <c r="OW55">
        <v>0</v>
      </c>
      <c r="OX55">
        <v>0</v>
      </c>
      <c r="OY55">
        <v>0</v>
      </c>
      <c r="OZ55">
        <v>0</v>
      </c>
      <c r="PA55">
        <v>0</v>
      </c>
      <c r="PB55">
        <v>0</v>
      </c>
      <c r="PC55">
        <v>0</v>
      </c>
      <c r="PD55">
        <v>0</v>
      </c>
      <c r="PE55">
        <v>0</v>
      </c>
      <c r="PF55">
        <v>0</v>
      </c>
      <c r="PG55">
        <v>0</v>
      </c>
      <c r="PH55">
        <v>0</v>
      </c>
      <c r="PI55">
        <v>0</v>
      </c>
      <c r="PJ55">
        <v>0</v>
      </c>
      <c r="PK55">
        <v>0</v>
      </c>
      <c r="PL55">
        <v>0</v>
      </c>
      <c r="PM55">
        <v>0</v>
      </c>
      <c r="PN55">
        <v>0</v>
      </c>
      <c r="PO55">
        <v>0</v>
      </c>
      <c r="PP55">
        <v>0</v>
      </c>
      <c r="PQ55">
        <v>0</v>
      </c>
      <c r="PR55">
        <v>0</v>
      </c>
      <c r="PS55">
        <v>0</v>
      </c>
      <c r="PT55">
        <v>0</v>
      </c>
      <c r="PU55">
        <v>0</v>
      </c>
      <c r="PV55">
        <v>0</v>
      </c>
      <c r="PW55" s="85">
        <v>0</v>
      </c>
      <c r="PX55" s="85">
        <v>0</v>
      </c>
      <c r="PY55" t="s">
        <v>3443</v>
      </c>
    </row>
    <row r="56" spans="1:441" ht="15.75" customHeight="1" x14ac:dyDescent="0.3">
      <c r="A56" t="s">
        <v>4118</v>
      </c>
      <c r="B56">
        <v>7870</v>
      </c>
      <c r="C56" t="s">
        <v>4119</v>
      </c>
      <c r="D56" s="82">
        <v>2020110010186</v>
      </c>
      <c r="E56" t="s">
        <v>3412</v>
      </c>
      <c r="F56" t="s">
        <v>3413</v>
      </c>
      <c r="G56" t="s">
        <v>3414</v>
      </c>
      <c r="H56" t="s">
        <v>3996</v>
      </c>
      <c r="I56" t="s">
        <v>4052</v>
      </c>
      <c r="J56" t="s">
        <v>3998</v>
      </c>
      <c r="K56" t="s">
        <v>132</v>
      </c>
      <c r="L56" t="s">
        <v>3999</v>
      </c>
      <c r="M56" t="s">
        <v>4000</v>
      </c>
      <c r="N56" t="s">
        <v>4028</v>
      </c>
      <c r="O56" t="s">
        <v>4029</v>
      </c>
      <c r="P56" t="s">
        <v>4030</v>
      </c>
      <c r="Q56" t="s">
        <v>4001</v>
      </c>
      <c r="R56" t="s">
        <v>4002</v>
      </c>
      <c r="S56" t="s">
        <v>4120</v>
      </c>
      <c r="T56" t="s">
        <v>4121</v>
      </c>
      <c r="AC56" t="s">
        <v>4120</v>
      </c>
      <c r="AG56" t="s">
        <v>1740</v>
      </c>
      <c r="AH56" t="s">
        <v>3426</v>
      </c>
      <c r="AI56" t="s">
        <v>4122</v>
      </c>
      <c r="AJ56">
        <v>0</v>
      </c>
      <c r="AK56" s="83">
        <v>44055</v>
      </c>
      <c r="AL56">
        <v>1</v>
      </c>
      <c r="AM56">
        <v>2024</v>
      </c>
      <c r="AN56" t="s">
        <v>4123</v>
      </c>
      <c r="AO56" t="s">
        <v>4124</v>
      </c>
      <c r="AP56">
        <v>2020</v>
      </c>
      <c r="AQ56">
        <v>2024</v>
      </c>
      <c r="AR56" t="s">
        <v>61</v>
      </c>
      <c r="AS56" t="s">
        <v>557</v>
      </c>
      <c r="AT56" t="s">
        <v>42</v>
      </c>
      <c r="AU56" t="s">
        <v>912</v>
      </c>
      <c r="AV56" t="s">
        <v>3431</v>
      </c>
      <c r="AW56">
        <v>0</v>
      </c>
      <c r="AX56" t="s">
        <v>3431</v>
      </c>
      <c r="AY56">
        <v>1</v>
      </c>
      <c r="BB56" s="84" t="s">
        <v>4125</v>
      </c>
      <c r="BC56" t="s">
        <v>4126</v>
      </c>
      <c r="BD56" t="s">
        <v>4127</v>
      </c>
      <c r="BE56" t="s">
        <v>4128</v>
      </c>
      <c r="BF56" t="s">
        <v>3457</v>
      </c>
      <c r="BG56">
        <v>3</v>
      </c>
      <c r="BH56" s="83">
        <v>45204</v>
      </c>
      <c r="BI56" t="s">
        <v>4025</v>
      </c>
      <c r="BJ56" t="s">
        <v>3047</v>
      </c>
      <c r="BK56">
        <v>100</v>
      </c>
      <c r="BL56">
        <v>100</v>
      </c>
      <c r="BM56">
        <v>100</v>
      </c>
      <c r="BN56">
        <v>100</v>
      </c>
      <c r="BO56">
        <v>100</v>
      </c>
      <c r="BP56">
        <v>100</v>
      </c>
      <c r="BQ56">
        <v>13500162522</v>
      </c>
      <c r="BR56">
        <v>2318165731</v>
      </c>
      <c r="BS56">
        <v>3032260040</v>
      </c>
      <c r="BT56">
        <v>3598837655</v>
      </c>
      <c r="BU56">
        <v>2541675096</v>
      </c>
      <c r="BV56">
        <v>2009224000</v>
      </c>
      <c r="BW56">
        <v>100</v>
      </c>
      <c r="BX56">
        <v>100</v>
      </c>
      <c r="BY56">
        <v>100</v>
      </c>
      <c r="BZ56">
        <v>100</v>
      </c>
      <c r="CA56">
        <v>100</v>
      </c>
      <c r="CB56">
        <v>100</v>
      </c>
      <c r="CC56">
        <v>100</v>
      </c>
      <c r="CD56">
        <v>100</v>
      </c>
      <c r="CE56">
        <v>100</v>
      </c>
      <c r="CF56">
        <v>2187373586</v>
      </c>
      <c r="CG56">
        <v>1798847347</v>
      </c>
      <c r="CH56">
        <v>3031515978</v>
      </c>
      <c r="CI56">
        <v>2775134328</v>
      </c>
      <c r="CJ56">
        <v>3598812410</v>
      </c>
      <c r="CK56">
        <v>3125243926</v>
      </c>
      <c r="CL56">
        <v>2434268207</v>
      </c>
      <c r="CM56">
        <v>1780041572</v>
      </c>
      <c r="CN56">
        <v>100</v>
      </c>
      <c r="CO56">
        <v>100</v>
      </c>
      <c r="CP56">
        <v>100</v>
      </c>
      <c r="CQ56">
        <v>100</v>
      </c>
      <c r="CR56" t="s">
        <v>43</v>
      </c>
      <c r="CS56" t="s">
        <v>48</v>
      </c>
      <c r="CT56">
        <v>0</v>
      </c>
      <c r="CU56">
        <v>0</v>
      </c>
      <c r="CV56">
        <v>0</v>
      </c>
      <c r="CW56">
        <v>0</v>
      </c>
      <c r="CX56">
        <v>100</v>
      </c>
      <c r="CY56">
        <v>0</v>
      </c>
      <c r="CZ56">
        <v>0</v>
      </c>
      <c r="DA56">
        <v>0</v>
      </c>
      <c r="DB56">
        <v>0</v>
      </c>
      <c r="DC56">
        <v>0</v>
      </c>
      <c r="DD56">
        <v>0</v>
      </c>
      <c r="DE56">
        <v>0</v>
      </c>
      <c r="DF56">
        <v>100</v>
      </c>
      <c r="DG56">
        <v>100</v>
      </c>
      <c r="DH56">
        <v>100</v>
      </c>
      <c r="DI56">
        <v>100</v>
      </c>
      <c r="DJ56">
        <v>0</v>
      </c>
      <c r="DK56">
        <v>0</v>
      </c>
      <c r="DL56">
        <v>0</v>
      </c>
      <c r="DM56">
        <v>0</v>
      </c>
      <c r="DN56">
        <v>200</v>
      </c>
      <c r="DO56">
        <v>0</v>
      </c>
      <c r="DP56">
        <v>0</v>
      </c>
      <c r="DQ56">
        <v>0</v>
      </c>
      <c r="DR56">
        <v>0</v>
      </c>
      <c r="DS56">
        <v>0</v>
      </c>
      <c r="DT56">
        <v>0</v>
      </c>
      <c r="DU56">
        <v>0</v>
      </c>
      <c r="DV56">
        <v>200</v>
      </c>
      <c r="DW56">
        <v>0</v>
      </c>
      <c r="DX56">
        <v>0</v>
      </c>
      <c r="DY56">
        <v>0</v>
      </c>
      <c r="DZ56">
        <v>0</v>
      </c>
      <c r="EA56">
        <v>0</v>
      </c>
      <c r="EB56">
        <v>0</v>
      </c>
      <c r="EC56">
        <v>0</v>
      </c>
      <c r="ED56">
        <v>0</v>
      </c>
      <c r="EE56">
        <v>0</v>
      </c>
      <c r="EF56">
        <v>0</v>
      </c>
      <c r="EG56">
        <v>0</v>
      </c>
      <c r="EH56">
        <v>0</v>
      </c>
      <c r="EI56">
        <v>0</v>
      </c>
      <c r="EJ56">
        <v>0</v>
      </c>
      <c r="EK56">
        <v>0</v>
      </c>
      <c r="EL56">
        <v>0</v>
      </c>
      <c r="EM56">
        <v>0</v>
      </c>
      <c r="EN56">
        <v>0</v>
      </c>
      <c r="EO56" t="s">
        <v>4129</v>
      </c>
      <c r="EP56">
        <v>0</v>
      </c>
      <c r="EQ56">
        <v>0</v>
      </c>
      <c r="ER56">
        <v>0</v>
      </c>
      <c r="ES56">
        <v>0</v>
      </c>
      <c r="ET56">
        <v>0</v>
      </c>
      <c r="EU56">
        <v>0</v>
      </c>
      <c r="EV56">
        <v>0</v>
      </c>
      <c r="EW56">
        <v>0</v>
      </c>
      <c r="EX56">
        <v>0</v>
      </c>
      <c r="EY56">
        <v>0</v>
      </c>
      <c r="EZ56">
        <v>0</v>
      </c>
      <c r="FA56">
        <v>0</v>
      </c>
      <c r="FB56">
        <v>0</v>
      </c>
      <c r="FC56">
        <v>0</v>
      </c>
      <c r="FD56">
        <v>0</v>
      </c>
      <c r="FE56">
        <v>0</v>
      </c>
      <c r="FF56">
        <v>0</v>
      </c>
      <c r="FG56">
        <v>0</v>
      </c>
      <c r="FH56">
        <v>0</v>
      </c>
      <c r="FI56">
        <v>2009224000</v>
      </c>
      <c r="FJ56">
        <v>2009224000</v>
      </c>
      <c r="FK56">
        <v>2009224000</v>
      </c>
      <c r="FL56">
        <v>2009224000</v>
      </c>
      <c r="FM56">
        <v>2009224000</v>
      </c>
      <c r="FN56">
        <v>0</v>
      </c>
      <c r="FO56">
        <v>0</v>
      </c>
      <c r="FP56">
        <v>0</v>
      </c>
      <c r="FQ56">
        <v>0</v>
      </c>
      <c r="FR56">
        <v>0</v>
      </c>
      <c r="FS56">
        <v>0</v>
      </c>
      <c r="FT56">
        <v>0</v>
      </c>
      <c r="FU56">
        <v>2009224000</v>
      </c>
      <c r="FV56">
        <v>2009224000</v>
      </c>
      <c r="FW56">
        <v>2009224000</v>
      </c>
      <c r="FX56">
        <v>2009224000</v>
      </c>
      <c r="FY56">
        <v>2009224000</v>
      </c>
      <c r="FZ56">
        <v>2009224000</v>
      </c>
      <c r="GA56">
        <v>0</v>
      </c>
      <c r="GB56">
        <v>0</v>
      </c>
      <c r="GC56">
        <v>0</v>
      </c>
      <c r="GD56">
        <v>0</v>
      </c>
      <c r="GE56">
        <v>0</v>
      </c>
      <c r="GF56">
        <v>0</v>
      </c>
      <c r="GG56">
        <v>0</v>
      </c>
      <c r="GH56">
        <v>2009224000</v>
      </c>
      <c r="GI56">
        <v>0</v>
      </c>
      <c r="GJ56">
        <v>0</v>
      </c>
      <c r="GK56">
        <v>0</v>
      </c>
      <c r="GL56">
        <v>0</v>
      </c>
      <c r="GM56">
        <v>0</v>
      </c>
      <c r="GN56">
        <v>0</v>
      </c>
      <c r="GO56">
        <v>0</v>
      </c>
      <c r="GP56">
        <v>0</v>
      </c>
      <c r="GQ56">
        <v>0</v>
      </c>
      <c r="GR56">
        <v>0</v>
      </c>
      <c r="GS56">
        <v>0</v>
      </c>
      <c r="GT56">
        <v>0</v>
      </c>
      <c r="GU56">
        <v>0</v>
      </c>
      <c r="GV56">
        <v>0</v>
      </c>
      <c r="GW56">
        <v>0</v>
      </c>
      <c r="GX56">
        <v>0</v>
      </c>
      <c r="GY56">
        <v>0</v>
      </c>
      <c r="GZ56">
        <v>0</v>
      </c>
      <c r="HA56">
        <v>0</v>
      </c>
      <c r="HB56">
        <v>0</v>
      </c>
      <c r="HC56">
        <v>0</v>
      </c>
      <c r="HD56">
        <v>0</v>
      </c>
      <c r="HE56">
        <v>0</v>
      </c>
      <c r="HF56">
        <v>0</v>
      </c>
      <c r="HG56">
        <v>0</v>
      </c>
      <c r="HH56">
        <v>0</v>
      </c>
      <c r="HI56">
        <v>0</v>
      </c>
      <c r="HJ56">
        <v>0</v>
      </c>
      <c r="HK56">
        <v>0</v>
      </c>
      <c r="HL56">
        <v>0</v>
      </c>
      <c r="HM56">
        <v>0</v>
      </c>
      <c r="HN56">
        <v>0</v>
      </c>
      <c r="HO56">
        <v>0</v>
      </c>
      <c r="HP56">
        <v>0</v>
      </c>
      <c r="HQ56">
        <v>0</v>
      </c>
      <c r="HR56">
        <v>0</v>
      </c>
      <c r="HS56">
        <v>0</v>
      </c>
      <c r="HT56">
        <v>0</v>
      </c>
      <c r="HU56">
        <v>0</v>
      </c>
      <c r="HV56">
        <v>0</v>
      </c>
      <c r="HW56">
        <v>0</v>
      </c>
      <c r="HX56">
        <v>0</v>
      </c>
      <c r="HY56">
        <v>0</v>
      </c>
      <c r="HZ56">
        <v>0</v>
      </c>
      <c r="IA56">
        <v>0</v>
      </c>
      <c r="IB56">
        <v>0</v>
      </c>
      <c r="IC56">
        <v>0</v>
      </c>
      <c r="ID56">
        <v>0</v>
      </c>
      <c r="IE56">
        <v>0</v>
      </c>
      <c r="IF56">
        <v>0</v>
      </c>
      <c r="IG56">
        <v>0</v>
      </c>
      <c r="IH56">
        <v>0</v>
      </c>
      <c r="II56" t="s">
        <v>1304</v>
      </c>
      <c r="IJ56" t="s">
        <v>1304</v>
      </c>
      <c r="IK56" t="s">
        <v>1304</v>
      </c>
      <c r="IL56" t="s">
        <v>1304</v>
      </c>
      <c r="IM56" t="s">
        <v>1304</v>
      </c>
      <c r="IN56" t="s">
        <v>1304</v>
      </c>
      <c r="IO56" t="s">
        <v>1304</v>
      </c>
      <c r="IP56" t="s">
        <v>1304</v>
      </c>
      <c r="IQ56" t="s">
        <v>1304</v>
      </c>
      <c r="IR56" t="s">
        <v>1304</v>
      </c>
      <c r="IS56" t="s">
        <v>1304</v>
      </c>
      <c r="IT56" t="s">
        <v>1304</v>
      </c>
      <c r="IU56" t="s">
        <v>1304</v>
      </c>
      <c r="IV56" t="s">
        <v>1304</v>
      </c>
      <c r="IW56" t="s">
        <v>1304</v>
      </c>
      <c r="IX56">
        <v>0</v>
      </c>
      <c r="IY56">
        <v>0</v>
      </c>
      <c r="IZ56">
        <v>0</v>
      </c>
      <c r="JA56">
        <v>0</v>
      </c>
      <c r="JB56">
        <v>0</v>
      </c>
      <c r="JC56">
        <v>0</v>
      </c>
      <c r="JD56">
        <v>0</v>
      </c>
      <c r="JE56">
        <v>0</v>
      </c>
      <c r="JF56">
        <v>0</v>
      </c>
      <c r="JG56">
        <v>0</v>
      </c>
      <c r="JH56">
        <v>0</v>
      </c>
      <c r="JI56">
        <v>0</v>
      </c>
      <c r="JJ56" s="85">
        <v>0</v>
      </c>
      <c r="JK56" s="85">
        <v>0</v>
      </c>
      <c r="JL56" s="85">
        <v>0</v>
      </c>
      <c r="JM56" s="85">
        <v>0</v>
      </c>
      <c r="JN56" s="85">
        <v>0</v>
      </c>
      <c r="JO56" s="85">
        <v>0</v>
      </c>
      <c r="JP56" s="85">
        <v>0</v>
      </c>
      <c r="JQ56" s="85">
        <v>0</v>
      </c>
      <c r="JR56" s="85">
        <v>0</v>
      </c>
      <c r="JS56" s="85">
        <v>0</v>
      </c>
      <c r="JT56" s="85">
        <v>0</v>
      </c>
      <c r="JU56" s="85">
        <v>0</v>
      </c>
      <c r="JV56" s="85">
        <v>0</v>
      </c>
      <c r="JW56">
        <v>0</v>
      </c>
      <c r="JX56">
        <v>0</v>
      </c>
      <c r="JY56">
        <v>0</v>
      </c>
      <c r="JZ56">
        <v>0</v>
      </c>
      <c r="KA56">
        <v>0</v>
      </c>
      <c r="KB56">
        <v>0</v>
      </c>
      <c r="KC56">
        <v>0</v>
      </c>
      <c r="KD56">
        <v>0</v>
      </c>
      <c r="KE56">
        <v>0</v>
      </c>
      <c r="KF56">
        <v>0</v>
      </c>
      <c r="KG56">
        <v>0</v>
      </c>
      <c r="KH56">
        <v>0</v>
      </c>
      <c r="KI56">
        <v>0</v>
      </c>
      <c r="KJ56" s="79" t="s">
        <v>3440</v>
      </c>
      <c r="KK56" t="s">
        <v>1304</v>
      </c>
      <c r="KL56" t="s">
        <v>1304</v>
      </c>
      <c r="KM56" t="s">
        <v>1304</v>
      </c>
      <c r="KN56">
        <v>0</v>
      </c>
      <c r="KO56" t="s">
        <v>1304</v>
      </c>
      <c r="KP56" t="s">
        <v>1304</v>
      </c>
      <c r="KQ56" t="s">
        <v>1304</v>
      </c>
      <c r="KR56" t="s">
        <v>1304</v>
      </c>
      <c r="KS56" t="s">
        <v>1304</v>
      </c>
      <c r="KT56" t="s">
        <v>1304</v>
      </c>
      <c r="KU56" s="79" t="s">
        <v>1304</v>
      </c>
      <c r="KV56" t="s">
        <v>3440</v>
      </c>
      <c r="KW56" t="s">
        <v>3440</v>
      </c>
      <c r="KX56" t="s">
        <v>3440</v>
      </c>
      <c r="KY56" t="s">
        <v>3440</v>
      </c>
      <c r="KZ56">
        <v>0</v>
      </c>
      <c r="LA56" t="s">
        <v>1304</v>
      </c>
      <c r="LB56" t="s">
        <v>1304</v>
      </c>
      <c r="LC56" t="s">
        <v>1304</v>
      </c>
      <c r="LD56" t="s">
        <v>1304</v>
      </c>
      <c r="LE56" t="s">
        <v>1304</v>
      </c>
      <c r="LF56" t="s">
        <v>1304</v>
      </c>
      <c r="LG56" t="s">
        <v>1304</v>
      </c>
      <c r="LH56" s="85">
        <v>0</v>
      </c>
      <c r="LI56" s="85" t="s">
        <v>4066</v>
      </c>
      <c r="LJ56" s="85" t="s">
        <v>4067</v>
      </c>
      <c r="LK56" s="85">
        <v>0</v>
      </c>
      <c r="LL56" s="85">
        <v>0</v>
      </c>
      <c r="LM56" s="85" t="s">
        <v>1304</v>
      </c>
      <c r="LN56" s="85" t="s">
        <v>1304</v>
      </c>
      <c r="LO56" s="85">
        <v>0</v>
      </c>
      <c r="LP56" s="85">
        <v>0</v>
      </c>
      <c r="LQ56" s="85">
        <v>3554794000</v>
      </c>
      <c r="LR56" s="85">
        <v>0</v>
      </c>
      <c r="LS56" s="85">
        <v>0</v>
      </c>
      <c r="LT56" s="85">
        <v>0</v>
      </c>
      <c r="LU56" s="85">
        <v>0</v>
      </c>
      <c r="LV56" t="s">
        <v>3440</v>
      </c>
      <c r="LW56" t="s">
        <v>3440</v>
      </c>
      <c r="LX56" t="s">
        <v>3440</v>
      </c>
      <c r="LY56" t="s">
        <v>3440</v>
      </c>
      <c r="LZ56">
        <v>0</v>
      </c>
      <c r="MA56" t="s">
        <v>1304</v>
      </c>
      <c r="MB56" t="s">
        <v>1304</v>
      </c>
      <c r="MC56" t="s">
        <v>1304</v>
      </c>
      <c r="MD56" t="s">
        <v>1304</v>
      </c>
      <c r="ME56" t="s">
        <v>1304</v>
      </c>
      <c r="MF56" t="s">
        <v>1304</v>
      </c>
      <c r="MG56" t="s">
        <v>1304</v>
      </c>
      <c r="MH56">
        <v>0</v>
      </c>
      <c r="MI56">
        <v>0</v>
      </c>
      <c r="MJ56">
        <v>0</v>
      </c>
      <c r="MK56">
        <v>0</v>
      </c>
      <c r="ML56">
        <v>0</v>
      </c>
      <c r="MM56">
        <v>0</v>
      </c>
      <c r="MN56">
        <v>0</v>
      </c>
      <c r="MO56">
        <v>0</v>
      </c>
      <c r="MP56">
        <v>0</v>
      </c>
      <c r="MQ56">
        <v>0</v>
      </c>
      <c r="MR56">
        <v>0</v>
      </c>
      <c r="MS56">
        <v>0</v>
      </c>
      <c r="MT56">
        <v>0</v>
      </c>
      <c r="MU56">
        <v>0</v>
      </c>
      <c r="MV56">
        <v>0</v>
      </c>
      <c r="MW56">
        <v>0</v>
      </c>
      <c r="MX56">
        <v>0</v>
      </c>
      <c r="MY56">
        <v>0</v>
      </c>
      <c r="MZ56">
        <v>0</v>
      </c>
      <c r="NA56">
        <v>0</v>
      </c>
      <c r="NB56">
        <v>0</v>
      </c>
      <c r="NC56">
        <v>0</v>
      </c>
      <c r="ND56">
        <v>0</v>
      </c>
      <c r="NE56">
        <v>0</v>
      </c>
      <c r="NF56">
        <v>0</v>
      </c>
      <c r="NG56">
        <v>0</v>
      </c>
      <c r="NH56">
        <v>0</v>
      </c>
      <c r="NI56" t="s">
        <v>3440</v>
      </c>
      <c r="NJ56" t="s">
        <v>3440</v>
      </c>
      <c r="NK56" t="s">
        <v>3440</v>
      </c>
      <c r="NL56" t="s">
        <v>3440</v>
      </c>
      <c r="NM56">
        <v>0</v>
      </c>
      <c r="NN56" t="s">
        <v>1304</v>
      </c>
      <c r="NO56" t="s">
        <v>1304</v>
      </c>
      <c r="NP56" t="s">
        <v>1304</v>
      </c>
      <c r="NQ56" t="s">
        <v>1304</v>
      </c>
      <c r="NR56" t="s">
        <v>1304</v>
      </c>
      <c r="NS56" t="s">
        <v>1304</v>
      </c>
      <c r="NT56" t="s">
        <v>1304</v>
      </c>
      <c r="NU56">
        <v>0</v>
      </c>
      <c r="NV56">
        <v>0</v>
      </c>
      <c r="NW56">
        <v>0</v>
      </c>
      <c r="NX56">
        <v>0</v>
      </c>
      <c r="NY56">
        <v>0</v>
      </c>
      <c r="NZ56">
        <v>0</v>
      </c>
      <c r="OA56">
        <v>0</v>
      </c>
      <c r="OB56">
        <v>0</v>
      </c>
      <c r="OC56">
        <v>0</v>
      </c>
      <c r="OD56">
        <v>0</v>
      </c>
      <c r="OE56">
        <v>0</v>
      </c>
      <c r="OF56">
        <v>0</v>
      </c>
      <c r="OG56">
        <v>0</v>
      </c>
      <c r="OH56">
        <v>0</v>
      </c>
      <c r="OI56">
        <v>0</v>
      </c>
      <c r="OJ56">
        <v>0</v>
      </c>
      <c r="OK56">
        <v>0</v>
      </c>
      <c r="OL56">
        <v>0</v>
      </c>
      <c r="OM56">
        <v>0</v>
      </c>
      <c r="ON56">
        <v>0</v>
      </c>
      <c r="OO56">
        <v>0</v>
      </c>
      <c r="OP56">
        <v>0</v>
      </c>
      <c r="OQ56">
        <v>0</v>
      </c>
      <c r="OR56">
        <v>0</v>
      </c>
      <c r="OT56" s="84"/>
      <c r="OU56" t="s">
        <v>4118</v>
      </c>
      <c r="OV56">
        <v>100</v>
      </c>
      <c r="OW56">
        <v>0</v>
      </c>
      <c r="OX56">
        <v>0</v>
      </c>
      <c r="OY56">
        <v>0</v>
      </c>
      <c r="OZ56">
        <v>0</v>
      </c>
      <c r="PA56">
        <v>0</v>
      </c>
      <c r="PB56">
        <v>0</v>
      </c>
      <c r="PC56">
        <v>0</v>
      </c>
      <c r="PD56">
        <v>0</v>
      </c>
      <c r="PE56">
        <v>0</v>
      </c>
      <c r="PF56">
        <v>0</v>
      </c>
      <c r="PG56">
        <v>0</v>
      </c>
      <c r="PH56">
        <v>0</v>
      </c>
      <c r="PI56">
        <v>0</v>
      </c>
      <c r="PJ56">
        <v>0</v>
      </c>
      <c r="PK56">
        <v>0</v>
      </c>
      <c r="PL56">
        <v>0</v>
      </c>
      <c r="PM56">
        <v>0</v>
      </c>
      <c r="PN56">
        <v>0</v>
      </c>
      <c r="PO56">
        <v>0</v>
      </c>
      <c r="PP56">
        <v>0</v>
      </c>
      <c r="PQ56">
        <v>0</v>
      </c>
      <c r="PR56">
        <v>0</v>
      </c>
      <c r="PS56">
        <v>0</v>
      </c>
      <c r="PT56">
        <v>0</v>
      </c>
      <c r="PU56">
        <v>0</v>
      </c>
      <c r="PV56">
        <v>0</v>
      </c>
      <c r="PW56" s="85">
        <v>0</v>
      </c>
      <c r="PX56" s="85">
        <v>0</v>
      </c>
      <c r="PY56" t="s">
        <v>3443</v>
      </c>
    </row>
    <row r="57" spans="1:441" ht="15.75" customHeight="1" x14ac:dyDescent="0.3">
      <c r="A57" t="s">
        <v>4130</v>
      </c>
      <c r="B57">
        <v>7870</v>
      </c>
      <c r="C57" t="s">
        <v>4131</v>
      </c>
      <c r="D57" s="82">
        <v>2020110010186</v>
      </c>
      <c r="E57" t="s">
        <v>3412</v>
      </c>
      <c r="F57" t="s">
        <v>3413</v>
      </c>
      <c r="G57" t="s">
        <v>3414</v>
      </c>
      <c r="H57" t="s">
        <v>3996</v>
      </c>
      <c r="I57" t="s">
        <v>435</v>
      </c>
      <c r="J57" t="s">
        <v>3998</v>
      </c>
      <c r="K57" t="s">
        <v>132</v>
      </c>
      <c r="L57" t="s">
        <v>3999</v>
      </c>
      <c r="M57" t="s">
        <v>4000</v>
      </c>
      <c r="N57" t="s">
        <v>4053</v>
      </c>
      <c r="O57" t="s">
        <v>4054</v>
      </c>
      <c r="P57" t="s">
        <v>4055</v>
      </c>
      <c r="Q57" t="s">
        <v>4001</v>
      </c>
      <c r="R57" t="s">
        <v>4002</v>
      </c>
      <c r="S57" t="s">
        <v>4132</v>
      </c>
      <c r="T57" t="s">
        <v>4132</v>
      </c>
      <c r="AF57" t="s">
        <v>4132</v>
      </c>
      <c r="AG57" t="s">
        <v>1304</v>
      </c>
      <c r="AH57" t="s">
        <v>1304</v>
      </c>
      <c r="AI57" t="s">
        <v>4133</v>
      </c>
      <c r="AJ57">
        <v>0</v>
      </c>
      <c r="AK57" s="83">
        <v>44055</v>
      </c>
      <c r="AL57">
        <v>1</v>
      </c>
      <c r="AM57">
        <v>2024</v>
      </c>
      <c r="AN57" t="s">
        <v>4134</v>
      </c>
      <c r="AO57" t="s">
        <v>4135</v>
      </c>
      <c r="AP57">
        <v>2020</v>
      </c>
      <c r="AQ57">
        <v>2024</v>
      </c>
      <c r="AR57" t="s">
        <v>61</v>
      </c>
      <c r="AS57" t="s">
        <v>3601</v>
      </c>
      <c r="AT57" t="s">
        <v>42</v>
      </c>
      <c r="AU57" t="s">
        <v>542</v>
      </c>
      <c r="AV57" t="s">
        <v>3431</v>
      </c>
      <c r="AW57">
        <v>0</v>
      </c>
      <c r="AX57" t="s">
        <v>3431</v>
      </c>
      <c r="AZ57">
        <v>1</v>
      </c>
      <c r="BB57" s="84" t="s">
        <v>4136</v>
      </c>
      <c r="BC57" t="s">
        <v>4137</v>
      </c>
      <c r="BD57" t="s">
        <v>4138</v>
      </c>
      <c r="BE57" t="s">
        <v>4139</v>
      </c>
      <c r="BF57" t="s">
        <v>4140</v>
      </c>
      <c r="BG57">
        <v>4</v>
      </c>
      <c r="BH57" s="83">
        <v>45204</v>
      </c>
      <c r="BI57" t="s">
        <v>4025</v>
      </c>
      <c r="BJ57" t="s">
        <v>3048</v>
      </c>
      <c r="BK57">
        <v>100</v>
      </c>
      <c r="BL57">
        <v>100</v>
      </c>
      <c r="BM57">
        <v>100</v>
      </c>
      <c r="BN57">
        <v>100</v>
      </c>
      <c r="BO57">
        <v>100</v>
      </c>
      <c r="BP57">
        <v>100</v>
      </c>
      <c r="BW57">
        <v>100</v>
      </c>
      <c r="BX57">
        <v>100</v>
      </c>
      <c r="BY57">
        <v>100</v>
      </c>
      <c r="BZ57">
        <v>100</v>
      </c>
      <c r="CA57">
        <v>100</v>
      </c>
      <c r="CB57">
        <v>100</v>
      </c>
      <c r="CC57">
        <v>99.38833333333335</v>
      </c>
      <c r="CD57">
        <v>100</v>
      </c>
      <c r="CE57">
        <v>100</v>
      </c>
      <c r="CF57">
        <v>0</v>
      </c>
      <c r="CG57" t="s">
        <v>435</v>
      </c>
      <c r="CH57" t="s">
        <v>435</v>
      </c>
      <c r="CI57" t="s">
        <v>435</v>
      </c>
      <c r="CJ57" t="s">
        <v>435</v>
      </c>
      <c r="CK57" t="s">
        <v>435</v>
      </c>
      <c r="CL57" t="s">
        <v>435</v>
      </c>
      <c r="CM57" t="s">
        <v>435</v>
      </c>
      <c r="CN57">
        <v>87.636666666666656</v>
      </c>
      <c r="CO57">
        <v>99.626666666666665</v>
      </c>
      <c r="CP57">
        <v>99.38833333333335</v>
      </c>
      <c r="CQ57">
        <v>100</v>
      </c>
      <c r="CR57" t="s">
        <v>43</v>
      </c>
      <c r="CS57" t="s">
        <v>61</v>
      </c>
      <c r="CT57">
        <v>100</v>
      </c>
      <c r="CU57">
        <v>100</v>
      </c>
      <c r="CV57">
        <v>100</v>
      </c>
      <c r="CW57">
        <v>100</v>
      </c>
      <c r="CX57">
        <v>100</v>
      </c>
      <c r="CY57">
        <v>0</v>
      </c>
      <c r="CZ57">
        <v>0</v>
      </c>
      <c r="DA57">
        <v>0</v>
      </c>
      <c r="DB57">
        <v>0</v>
      </c>
      <c r="DC57">
        <v>0</v>
      </c>
      <c r="DD57">
        <v>0</v>
      </c>
      <c r="DE57">
        <v>0</v>
      </c>
      <c r="DF57">
        <v>100</v>
      </c>
      <c r="DG57">
        <v>100</v>
      </c>
      <c r="DH57">
        <v>100</v>
      </c>
      <c r="DI57">
        <v>100</v>
      </c>
      <c r="DJ57">
        <v>0</v>
      </c>
      <c r="DK57">
        <v>0</v>
      </c>
      <c r="DL57">
        <v>0</v>
      </c>
      <c r="DM57">
        <v>0</v>
      </c>
      <c r="DN57">
        <v>0</v>
      </c>
      <c r="DO57">
        <v>0</v>
      </c>
      <c r="DP57">
        <v>0</v>
      </c>
      <c r="DQ57">
        <v>0</v>
      </c>
      <c r="DR57">
        <v>0</v>
      </c>
      <c r="DS57">
        <v>0</v>
      </c>
      <c r="DT57">
        <v>0</v>
      </c>
      <c r="DU57">
        <v>0</v>
      </c>
      <c r="DV57" t="s">
        <v>1304</v>
      </c>
      <c r="DW57">
        <v>0</v>
      </c>
      <c r="DX57">
        <v>0</v>
      </c>
      <c r="DY57">
        <v>0</v>
      </c>
      <c r="DZ57">
        <v>0</v>
      </c>
      <c r="EA57">
        <v>0</v>
      </c>
      <c r="EB57">
        <v>0</v>
      </c>
      <c r="EC57">
        <v>0</v>
      </c>
      <c r="ED57">
        <v>0</v>
      </c>
      <c r="EE57">
        <v>0</v>
      </c>
      <c r="EF57">
        <v>0</v>
      </c>
      <c r="EG57">
        <v>0</v>
      </c>
      <c r="EH57">
        <v>0</v>
      </c>
      <c r="EI57">
        <v>0</v>
      </c>
      <c r="EJ57" t="s">
        <v>1304</v>
      </c>
      <c r="EK57" t="s">
        <v>4141</v>
      </c>
      <c r="EL57" t="s">
        <v>4142</v>
      </c>
      <c r="EM57" t="s">
        <v>4143</v>
      </c>
      <c r="EN57" t="s">
        <v>4144</v>
      </c>
      <c r="EO57" t="s">
        <v>4145</v>
      </c>
      <c r="EP57">
        <v>0</v>
      </c>
      <c r="EQ57">
        <v>0</v>
      </c>
      <c r="ER57">
        <v>0</v>
      </c>
      <c r="ES57">
        <v>0</v>
      </c>
      <c r="ET57">
        <v>0</v>
      </c>
      <c r="EU57">
        <v>0</v>
      </c>
      <c r="EV57">
        <v>0</v>
      </c>
      <c r="EW57">
        <v>0</v>
      </c>
      <c r="EX57">
        <v>0</v>
      </c>
      <c r="EY57">
        <v>0</v>
      </c>
      <c r="EZ57">
        <v>0</v>
      </c>
      <c r="FA57">
        <v>0</v>
      </c>
      <c r="FB57">
        <v>0</v>
      </c>
      <c r="FC57">
        <v>0</v>
      </c>
      <c r="FD57">
        <v>0</v>
      </c>
      <c r="FE57">
        <v>0</v>
      </c>
      <c r="FF57">
        <v>0</v>
      </c>
      <c r="FG57">
        <v>0</v>
      </c>
      <c r="FH57">
        <v>0</v>
      </c>
      <c r="FI57">
        <v>0</v>
      </c>
      <c r="FJ57">
        <v>0</v>
      </c>
      <c r="FK57">
        <v>0</v>
      </c>
      <c r="FL57">
        <v>0</v>
      </c>
      <c r="FM57">
        <v>0</v>
      </c>
      <c r="FN57">
        <v>0</v>
      </c>
      <c r="FO57">
        <v>0</v>
      </c>
      <c r="FP57">
        <v>0</v>
      </c>
      <c r="FQ57">
        <v>0</v>
      </c>
      <c r="FR57">
        <v>0</v>
      </c>
      <c r="FS57">
        <v>0</v>
      </c>
      <c r="FT57">
        <v>0</v>
      </c>
      <c r="FU57">
        <v>0</v>
      </c>
      <c r="FV57">
        <v>0</v>
      </c>
      <c r="FW57">
        <v>0</v>
      </c>
      <c r="FX57">
        <v>0</v>
      </c>
      <c r="FY57">
        <v>0</v>
      </c>
      <c r="FZ57">
        <v>0</v>
      </c>
      <c r="GA57">
        <v>0</v>
      </c>
      <c r="GB57">
        <v>0</v>
      </c>
      <c r="GC57">
        <v>0</v>
      </c>
      <c r="GD57">
        <v>0</v>
      </c>
      <c r="GE57">
        <v>0</v>
      </c>
      <c r="GF57">
        <v>0</v>
      </c>
      <c r="GG57">
        <v>0</v>
      </c>
      <c r="GH57">
        <v>0</v>
      </c>
      <c r="GI57">
        <v>0</v>
      </c>
      <c r="GJ57">
        <v>0</v>
      </c>
      <c r="GK57">
        <v>0</v>
      </c>
      <c r="GL57">
        <v>0</v>
      </c>
      <c r="GM57">
        <v>0</v>
      </c>
      <c r="GN57">
        <v>0</v>
      </c>
      <c r="GO57">
        <v>0</v>
      </c>
      <c r="GP57">
        <v>0</v>
      </c>
      <c r="GQ57">
        <v>0</v>
      </c>
      <c r="GR57">
        <v>0</v>
      </c>
      <c r="GS57">
        <v>0</v>
      </c>
      <c r="GT57">
        <v>0</v>
      </c>
      <c r="GU57">
        <v>0</v>
      </c>
      <c r="GV57">
        <v>0</v>
      </c>
      <c r="GW57">
        <v>0</v>
      </c>
      <c r="GX57">
        <v>0</v>
      </c>
      <c r="GY57">
        <v>0</v>
      </c>
      <c r="GZ57">
        <v>0</v>
      </c>
      <c r="HA57">
        <v>0</v>
      </c>
      <c r="HB57">
        <v>0</v>
      </c>
      <c r="HC57">
        <v>0</v>
      </c>
      <c r="HD57">
        <v>0</v>
      </c>
      <c r="HE57">
        <v>0</v>
      </c>
      <c r="HF57">
        <v>0</v>
      </c>
      <c r="HG57">
        <v>0</v>
      </c>
      <c r="HH57">
        <v>0</v>
      </c>
      <c r="HI57">
        <v>0</v>
      </c>
      <c r="HJ57">
        <v>0</v>
      </c>
      <c r="HK57">
        <v>0</v>
      </c>
      <c r="HL57">
        <v>0</v>
      </c>
      <c r="HM57">
        <v>0</v>
      </c>
      <c r="HN57">
        <v>0</v>
      </c>
      <c r="HO57">
        <v>0</v>
      </c>
      <c r="HP57">
        <v>0</v>
      </c>
      <c r="HQ57">
        <v>0</v>
      </c>
      <c r="HR57">
        <v>0</v>
      </c>
      <c r="HS57">
        <v>0</v>
      </c>
      <c r="HT57">
        <v>0</v>
      </c>
      <c r="HU57">
        <v>0</v>
      </c>
      <c r="HV57">
        <v>0</v>
      </c>
      <c r="HW57">
        <v>0</v>
      </c>
      <c r="HX57">
        <v>0</v>
      </c>
      <c r="HY57">
        <v>0</v>
      </c>
      <c r="HZ57">
        <v>0</v>
      </c>
      <c r="IA57">
        <v>0</v>
      </c>
      <c r="IB57">
        <v>0</v>
      </c>
      <c r="IC57">
        <v>0</v>
      </c>
      <c r="ID57">
        <v>0</v>
      </c>
      <c r="IE57">
        <v>0</v>
      </c>
      <c r="IF57">
        <v>0</v>
      </c>
      <c r="IG57">
        <v>0</v>
      </c>
      <c r="IH57">
        <v>0</v>
      </c>
      <c r="II57" t="s">
        <v>1304</v>
      </c>
      <c r="IJ57" t="s">
        <v>1304</v>
      </c>
      <c r="IK57" t="s">
        <v>1304</v>
      </c>
      <c r="IL57" t="s">
        <v>1304</v>
      </c>
      <c r="IM57" t="s">
        <v>1304</v>
      </c>
      <c r="IN57" t="s">
        <v>1304</v>
      </c>
      <c r="IO57" t="s">
        <v>1304</v>
      </c>
      <c r="IP57" t="s">
        <v>1304</v>
      </c>
      <c r="IQ57" t="s">
        <v>1304</v>
      </c>
      <c r="IR57" t="s">
        <v>1304</v>
      </c>
      <c r="IS57" t="s">
        <v>1304</v>
      </c>
      <c r="IT57" t="s">
        <v>1304</v>
      </c>
      <c r="IU57" t="s">
        <v>1304</v>
      </c>
      <c r="IV57" t="s">
        <v>1304</v>
      </c>
      <c r="IW57" t="s">
        <v>1304</v>
      </c>
      <c r="IX57">
        <v>0</v>
      </c>
      <c r="IY57">
        <v>0</v>
      </c>
      <c r="IZ57">
        <v>0</v>
      </c>
      <c r="JA57">
        <v>0</v>
      </c>
      <c r="JB57">
        <v>0</v>
      </c>
      <c r="JC57">
        <v>0</v>
      </c>
      <c r="JD57">
        <v>0</v>
      </c>
      <c r="JE57">
        <v>0</v>
      </c>
      <c r="JF57">
        <v>0</v>
      </c>
      <c r="JG57">
        <v>0</v>
      </c>
      <c r="JH57">
        <v>0</v>
      </c>
      <c r="JI57">
        <v>0</v>
      </c>
      <c r="JJ57" s="85">
        <v>0</v>
      </c>
      <c r="JK57" s="85">
        <v>0</v>
      </c>
      <c r="JL57" s="85">
        <v>0</v>
      </c>
      <c r="JM57" s="85">
        <v>0</v>
      </c>
      <c r="JN57" s="85">
        <v>0</v>
      </c>
      <c r="JO57" s="85">
        <v>0</v>
      </c>
      <c r="JP57" s="85" t="s">
        <v>3473</v>
      </c>
      <c r="JQ57" s="85" t="s">
        <v>3473</v>
      </c>
      <c r="JR57" s="85" t="s">
        <v>3473</v>
      </c>
      <c r="JS57" s="85" t="s">
        <v>3473</v>
      </c>
      <c r="JT57" s="85" t="s">
        <v>3473</v>
      </c>
      <c r="JU57" s="85" t="s">
        <v>3473</v>
      </c>
      <c r="JV57" s="85" t="s">
        <v>3473</v>
      </c>
      <c r="JW57" t="s">
        <v>1304</v>
      </c>
      <c r="JX57" t="s">
        <v>3440</v>
      </c>
      <c r="JY57" t="s">
        <v>3440</v>
      </c>
      <c r="JZ57" t="s">
        <v>3440</v>
      </c>
      <c r="KA57" t="s">
        <v>3440</v>
      </c>
      <c r="KB57" t="s">
        <v>3440</v>
      </c>
      <c r="KC57" t="s">
        <v>1304</v>
      </c>
      <c r="KD57" t="s">
        <v>1304</v>
      </c>
      <c r="KE57" t="s">
        <v>1304</v>
      </c>
      <c r="KF57" t="s">
        <v>1304</v>
      </c>
      <c r="KG57" t="s">
        <v>1304</v>
      </c>
      <c r="KH57" t="s">
        <v>1304</v>
      </c>
      <c r="KI57" t="s">
        <v>3440</v>
      </c>
      <c r="KJ57" s="79" t="s">
        <v>3440</v>
      </c>
      <c r="KK57" t="s">
        <v>1304</v>
      </c>
      <c r="KL57" t="s">
        <v>1304</v>
      </c>
      <c r="KM57" t="s">
        <v>1304</v>
      </c>
      <c r="KN57" t="s">
        <v>1304</v>
      </c>
      <c r="KO57" t="s">
        <v>1304</v>
      </c>
      <c r="KP57" t="s">
        <v>1304</v>
      </c>
      <c r="KQ57" t="s">
        <v>1304</v>
      </c>
      <c r="KR57" t="s">
        <v>1304</v>
      </c>
      <c r="KS57" t="s">
        <v>1304</v>
      </c>
      <c r="KT57" t="s">
        <v>1304</v>
      </c>
      <c r="KU57" s="79" t="s">
        <v>1304</v>
      </c>
      <c r="KV57" t="s">
        <v>3440</v>
      </c>
      <c r="KW57" t="s">
        <v>3440</v>
      </c>
      <c r="KX57" t="s">
        <v>3440</v>
      </c>
      <c r="KY57" t="s">
        <v>3440</v>
      </c>
      <c r="KZ57" t="s">
        <v>3440</v>
      </c>
      <c r="LA57" t="s">
        <v>1304</v>
      </c>
      <c r="LB57" t="s">
        <v>1304</v>
      </c>
      <c r="LC57" t="s">
        <v>1304</v>
      </c>
      <c r="LD57" t="s">
        <v>1304</v>
      </c>
      <c r="LE57" t="s">
        <v>1304</v>
      </c>
      <c r="LF57" t="s">
        <v>1304</v>
      </c>
      <c r="LG57" t="s">
        <v>1304</v>
      </c>
      <c r="LH57" s="85" t="s">
        <v>3440</v>
      </c>
      <c r="LI57" s="85" t="s">
        <v>4146</v>
      </c>
      <c r="LJ57" s="85" t="s">
        <v>435</v>
      </c>
      <c r="LK57" s="85" t="s">
        <v>3473</v>
      </c>
      <c r="LL57" s="85" t="s">
        <v>1304</v>
      </c>
      <c r="LM57" s="85" t="s">
        <v>1304</v>
      </c>
      <c r="LN57" s="85" t="s">
        <v>1304</v>
      </c>
      <c r="LO57" s="85">
        <v>0</v>
      </c>
      <c r="LP57" s="85">
        <v>0</v>
      </c>
      <c r="LQ57" s="85">
        <v>3554794000</v>
      </c>
      <c r="LR57" s="85">
        <v>0</v>
      </c>
      <c r="LS57" s="85">
        <v>0</v>
      </c>
      <c r="LT57" s="85">
        <v>0</v>
      </c>
      <c r="LU57" s="85">
        <v>0</v>
      </c>
      <c r="LV57" t="s">
        <v>3440</v>
      </c>
      <c r="LW57" t="s">
        <v>3440</v>
      </c>
      <c r="LX57" t="s">
        <v>3440</v>
      </c>
      <c r="LY57" t="s">
        <v>3440</v>
      </c>
      <c r="LZ57" t="s">
        <v>3440</v>
      </c>
      <c r="MA57" t="s">
        <v>1304</v>
      </c>
      <c r="MB57" t="s">
        <v>1304</v>
      </c>
      <c r="MC57" t="s">
        <v>1304</v>
      </c>
      <c r="MD57" t="s">
        <v>1304</v>
      </c>
      <c r="ME57" t="s">
        <v>1304</v>
      </c>
      <c r="MF57" t="s">
        <v>1304</v>
      </c>
      <c r="MG57" t="s">
        <v>1304</v>
      </c>
      <c r="MH57" t="s">
        <v>3440</v>
      </c>
      <c r="MI57" t="s">
        <v>3440</v>
      </c>
      <c r="MJ57" t="s">
        <v>3440</v>
      </c>
      <c r="MK57">
        <v>0</v>
      </c>
      <c r="ML57">
        <v>0</v>
      </c>
      <c r="MM57">
        <v>0</v>
      </c>
      <c r="MN57">
        <v>0</v>
      </c>
      <c r="MO57">
        <v>0</v>
      </c>
      <c r="MP57">
        <v>0</v>
      </c>
      <c r="MQ57">
        <v>0</v>
      </c>
      <c r="MR57">
        <v>0</v>
      </c>
      <c r="MS57">
        <v>0</v>
      </c>
      <c r="MT57">
        <v>0</v>
      </c>
      <c r="MU57">
        <v>0</v>
      </c>
      <c r="MV57">
        <v>0</v>
      </c>
      <c r="MW57">
        <v>0</v>
      </c>
      <c r="MX57">
        <v>0</v>
      </c>
      <c r="MY57">
        <v>0</v>
      </c>
      <c r="MZ57">
        <v>0</v>
      </c>
      <c r="NA57">
        <v>0</v>
      </c>
      <c r="NB57">
        <v>0</v>
      </c>
      <c r="NC57">
        <v>0</v>
      </c>
      <c r="ND57">
        <v>0</v>
      </c>
      <c r="NE57">
        <v>0</v>
      </c>
      <c r="NF57">
        <v>0</v>
      </c>
      <c r="NG57">
        <v>0</v>
      </c>
      <c r="NH57">
        <v>0</v>
      </c>
      <c r="NI57" t="s">
        <v>3440</v>
      </c>
      <c r="NJ57" t="s">
        <v>3440</v>
      </c>
      <c r="NK57" t="s">
        <v>3440</v>
      </c>
      <c r="NL57" t="s">
        <v>3440</v>
      </c>
      <c r="NM57" t="s">
        <v>3440</v>
      </c>
      <c r="NN57" t="s">
        <v>1304</v>
      </c>
      <c r="NO57" t="s">
        <v>1304</v>
      </c>
      <c r="NP57" t="s">
        <v>1304</v>
      </c>
      <c r="NQ57" t="s">
        <v>1304</v>
      </c>
      <c r="NR57" t="s">
        <v>1304</v>
      </c>
      <c r="NS57" t="s">
        <v>1304</v>
      </c>
      <c r="NT57" t="s">
        <v>1304</v>
      </c>
      <c r="NU57">
        <v>0</v>
      </c>
      <c r="NV57">
        <v>0</v>
      </c>
      <c r="NW57">
        <v>0</v>
      </c>
      <c r="NX57">
        <v>0</v>
      </c>
      <c r="NY57">
        <v>0</v>
      </c>
      <c r="NZ57">
        <v>0</v>
      </c>
      <c r="OA57">
        <v>0</v>
      </c>
      <c r="OB57">
        <v>0</v>
      </c>
      <c r="OC57">
        <v>0</v>
      </c>
      <c r="OD57">
        <v>0</v>
      </c>
      <c r="OE57">
        <v>0</v>
      </c>
      <c r="OF57">
        <v>0</v>
      </c>
      <c r="OG57">
        <v>0</v>
      </c>
      <c r="OH57">
        <v>0</v>
      </c>
      <c r="OI57">
        <v>0</v>
      </c>
      <c r="OJ57">
        <v>0</v>
      </c>
      <c r="OK57">
        <v>0</v>
      </c>
      <c r="OL57">
        <v>0</v>
      </c>
      <c r="OM57">
        <v>0</v>
      </c>
      <c r="ON57">
        <v>0</v>
      </c>
      <c r="OO57">
        <v>0</v>
      </c>
      <c r="OP57">
        <v>0</v>
      </c>
      <c r="OQ57">
        <v>0</v>
      </c>
      <c r="OR57">
        <v>0</v>
      </c>
      <c r="OT57" s="84"/>
      <c r="OU57" t="s">
        <v>4130</v>
      </c>
      <c r="OV57">
        <v>100</v>
      </c>
      <c r="OW57">
        <v>0</v>
      </c>
      <c r="OX57">
        <v>0</v>
      </c>
      <c r="OY57">
        <v>0</v>
      </c>
      <c r="OZ57">
        <v>0</v>
      </c>
      <c r="PA57">
        <v>0</v>
      </c>
      <c r="PB57">
        <v>0</v>
      </c>
      <c r="PC57">
        <v>0</v>
      </c>
      <c r="PD57">
        <v>0</v>
      </c>
      <c r="PE57">
        <v>0</v>
      </c>
      <c r="PF57">
        <v>0</v>
      </c>
      <c r="PG57">
        <v>0</v>
      </c>
      <c r="PH57">
        <v>0</v>
      </c>
      <c r="PI57">
        <v>0</v>
      </c>
      <c r="PJ57">
        <v>0</v>
      </c>
      <c r="PK57">
        <v>0</v>
      </c>
      <c r="PL57">
        <v>0</v>
      </c>
      <c r="PM57">
        <v>0</v>
      </c>
      <c r="PN57">
        <v>0</v>
      </c>
      <c r="PO57">
        <v>0</v>
      </c>
      <c r="PP57">
        <v>0</v>
      </c>
      <c r="PQ57">
        <v>0</v>
      </c>
      <c r="PR57">
        <v>0</v>
      </c>
      <c r="PS57">
        <v>0</v>
      </c>
      <c r="PT57">
        <v>0</v>
      </c>
      <c r="PU57">
        <v>0</v>
      </c>
      <c r="PV57">
        <v>0</v>
      </c>
      <c r="PW57" s="85">
        <v>0</v>
      </c>
      <c r="PX57" s="85">
        <v>0</v>
      </c>
      <c r="PY57" t="s">
        <v>3524</v>
      </c>
    </row>
    <row r="58" spans="1:441" ht="15.75" customHeight="1" x14ac:dyDescent="0.3">
      <c r="A58" t="s">
        <v>4147</v>
      </c>
      <c r="B58">
        <v>7870</v>
      </c>
      <c r="D58" s="82">
        <v>2020110010186</v>
      </c>
      <c r="E58" t="s">
        <v>3412</v>
      </c>
      <c r="F58" t="s">
        <v>3413</v>
      </c>
      <c r="G58" t="s">
        <v>3414</v>
      </c>
      <c r="H58" t="s">
        <v>3996</v>
      </c>
      <c r="I58" t="s">
        <v>435</v>
      </c>
      <c r="J58" t="s">
        <v>3998</v>
      </c>
      <c r="K58" t="s">
        <v>132</v>
      </c>
      <c r="L58" t="s">
        <v>3999</v>
      </c>
      <c r="M58" t="s">
        <v>4000</v>
      </c>
      <c r="N58" t="s">
        <v>132</v>
      </c>
      <c r="O58" t="s">
        <v>3999</v>
      </c>
      <c r="P58" t="s">
        <v>132</v>
      </c>
      <c r="Q58" t="s">
        <v>4001</v>
      </c>
      <c r="R58" t="s">
        <v>4002</v>
      </c>
      <c r="S58" t="s">
        <v>4148</v>
      </c>
      <c r="T58" t="s">
        <v>4149</v>
      </c>
      <c r="AB58" t="s">
        <v>4148</v>
      </c>
      <c r="AG58" t="s">
        <v>1304</v>
      </c>
      <c r="AH58" t="s">
        <v>1304</v>
      </c>
      <c r="AI58" t="s">
        <v>4150</v>
      </c>
      <c r="AJ58">
        <v>0</v>
      </c>
      <c r="AK58" s="83">
        <v>44245</v>
      </c>
      <c r="AL58">
        <v>1</v>
      </c>
      <c r="AM58">
        <v>2024</v>
      </c>
      <c r="AN58" t="s">
        <v>4151</v>
      </c>
      <c r="AO58" s="84" t="s">
        <v>4152</v>
      </c>
      <c r="AP58">
        <v>2021</v>
      </c>
      <c r="AQ58">
        <v>2024</v>
      </c>
      <c r="AR58" t="s">
        <v>61</v>
      </c>
      <c r="AS58" t="s">
        <v>3601</v>
      </c>
      <c r="AT58" t="s">
        <v>42</v>
      </c>
      <c r="AU58" t="s">
        <v>1008</v>
      </c>
      <c r="AV58">
        <v>2019</v>
      </c>
      <c r="AW58">
        <v>94.93</v>
      </c>
      <c r="AX58" t="s">
        <v>4153</v>
      </c>
      <c r="AZ58">
        <v>1</v>
      </c>
      <c r="BB58" s="84" t="s">
        <v>4154</v>
      </c>
      <c r="BC58" s="84" t="s">
        <v>4155</v>
      </c>
      <c r="BD58" s="84" t="s">
        <v>4155</v>
      </c>
      <c r="BE58" t="s">
        <v>435</v>
      </c>
      <c r="BF58" t="s">
        <v>4153</v>
      </c>
      <c r="BG58">
        <v>3</v>
      </c>
      <c r="BH58" s="83">
        <v>45204</v>
      </c>
      <c r="BI58" t="s">
        <v>4025</v>
      </c>
      <c r="BJ58" t="s">
        <v>3048</v>
      </c>
      <c r="BK58">
        <v>90</v>
      </c>
      <c r="BL58">
        <v>0</v>
      </c>
      <c r="BM58">
        <v>90</v>
      </c>
      <c r="BN58">
        <v>90</v>
      </c>
      <c r="BO58">
        <v>90</v>
      </c>
      <c r="BP58">
        <v>90</v>
      </c>
      <c r="BW58">
        <v>0</v>
      </c>
      <c r="BX58">
        <v>90</v>
      </c>
      <c r="BY58">
        <v>90</v>
      </c>
      <c r="BZ58">
        <v>90</v>
      </c>
      <c r="CA58">
        <v>90</v>
      </c>
      <c r="CB58">
        <v>90</v>
      </c>
      <c r="CC58">
        <v>96.269999999999982</v>
      </c>
      <c r="CD58">
        <v>90</v>
      </c>
      <c r="CE58">
        <v>90</v>
      </c>
      <c r="CF58">
        <v>0</v>
      </c>
      <c r="CG58" t="s">
        <v>435</v>
      </c>
      <c r="CH58" t="s">
        <v>435</v>
      </c>
      <c r="CI58" t="s">
        <v>435</v>
      </c>
      <c r="CJ58" t="s">
        <v>435</v>
      </c>
      <c r="CK58" t="s">
        <v>435</v>
      </c>
      <c r="CL58" t="s">
        <v>435</v>
      </c>
      <c r="CM58" t="s">
        <v>435</v>
      </c>
      <c r="CN58">
        <v>0</v>
      </c>
      <c r="CO58">
        <v>96.54</v>
      </c>
      <c r="CP58">
        <v>96.269999999999982</v>
      </c>
      <c r="CQ58">
        <v>90</v>
      </c>
      <c r="CR58" t="s">
        <v>43</v>
      </c>
      <c r="CS58" t="s">
        <v>48</v>
      </c>
      <c r="CT58">
        <v>0</v>
      </c>
      <c r="CU58">
        <v>0</v>
      </c>
      <c r="CV58">
        <v>0</v>
      </c>
      <c r="CW58">
        <v>0</v>
      </c>
      <c r="CX58">
        <v>90</v>
      </c>
      <c r="CY58">
        <v>0</v>
      </c>
      <c r="CZ58">
        <v>0</v>
      </c>
      <c r="DA58">
        <v>0</v>
      </c>
      <c r="DB58">
        <v>0</v>
      </c>
      <c r="DC58">
        <v>0</v>
      </c>
      <c r="DD58">
        <v>0</v>
      </c>
      <c r="DE58">
        <v>0</v>
      </c>
      <c r="DF58">
        <v>90</v>
      </c>
      <c r="DG58">
        <v>90</v>
      </c>
      <c r="DH58">
        <v>90</v>
      </c>
      <c r="DI58">
        <v>90</v>
      </c>
      <c r="DJ58">
        <v>0</v>
      </c>
      <c r="DK58">
        <v>0</v>
      </c>
      <c r="DL58">
        <v>0</v>
      </c>
      <c r="DM58">
        <v>0</v>
      </c>
      <c r="DN58">
        <v>90</v>
      </c>
      <c r="DO58">
        <v>0</v>
      </c>
      <c r="DP58">
        <v>0</v>
      </c>
      <c r="DQ58">
        <v>0</v>
      </c>
      <c r="DR58">
        <v>0</v>
      </c>
      <c r="DS58">
        <v>0</v>
      </c>
      <c r="DT58">
        <v>0</v>
      </c>
      <c r="DU58">
        <v>0</v>
      </c>
      <c r="DV58">
        <v>90</v>
      </c>
      <c r="DW58">
        <v>0</v>
      </c>
      <c r="DX58">
        <v>0</v>
      </c>
      <c r="DY58">
        <v>0</v>
      </c>
      <c r="DZ58">
        <v>0</v>
      </c>
      <c r="EA58">
        <v>0</v>
      </c>
      <c r="EB58">
        <v>0</v>
      </c>
      <c r="EC58">
        <v>0</v>
      </c>
      <c r="ED58">
        <v>0</v>
      </c>
      <c r="EE58">
        <v>0</v>
      </c>
      <c r="EF58">
        <v>0</v>
      </c>
      <c r="EG58">
        <v>0</v>
      </c>
      <c r="EH58">
        <v>0</v>
      </c>
      <c r="EI58">
        <v>0</v>
      </c>
      <c r="EJ58">
        <v>0</v>
      </c>
      <c r="EK58">
        <v>0</v>
      </c>
      <c r="EL58">
        <v>0</v>
      </c>
      <c r="EM58">
        <v>0</v>
      </c>
      <c r="EN58">
        <v>0</v>
      </c>
      <c r="EO58" t="s">
        <v>4156</v>
      </c>
      <c r="EP58">
        <v>0</v>
      </c>
      <c r="EQ58">
        <v>0</v>
      </c>
      <c r="ER58">
        <v>0</v>
      </c>
      <c r="ES58">
        <v>0</v>
      </c>
      <c r="ET58">
        <v>0</v>
      </c>
      <c r="EU58">
        <v>0</v>
      </c>
      <c r="EV58">
        <v>0</v>
      </c>
      <c r="EW58">
        <v>0</v>
      </c>
      <c r="EX58">
        <v>0</v>
      </c>
      <c r="EY58">
        <v>0</v>
      </c>
      <c r="EZ58">
        <v>0</v>
      </c>
      <c r="FA58">
        <v>0</v>
      </c>
      <c r="FB58">
        <v>0</v>
      </c>
      <c r="FC58">
        <v>0</v>
      </c>
      <c r="FD58">
        <v>0</v>
      </c>
      <c r="FE58">
        <v>0</v>
      </c>
      <c r="FF58">
        <v>0</v>
      </c>
      <c r="FG58">
        <v>0</v>
      </c>
      <c r="FH58">
        <v>0</v>
      </c>
      <c r="FI58">
        <v>0</v>
      </c>
      <c r="FJ58">
        <v>0</v>
      </c>
      <c r="FK58">
        <v>0</v>
      </c>
      <c r="FL58">
        <v>0</v>
      </c>
      <c r="FM58">
        <v>0</v>
      </c>
      <c r="FN58">
        <v>0</v>
      </c>
      <c r="FO58">
        <v>0</v>
      </c>
      <c r="FP58">
        <v>0</v>
      </c>
      <c r="FQ58">
        <v>0</v>
      </c>
      <c r="FR58">
        <v>0</v>
      </c>
      <c r="FS58">
        <v>0</v>
      </c>
      <c r="FT58">
        <v>0</v>
      </c>
      <c r="FU58">
        <v>0</v>
      </c>
      <c r="FV58">
        <v>0</v>
      </c>
      <c r="FW58">
        <v>0</v>
      </c>
      <c r="FX58">
        <v>0</v>
      </c>
      <c r="FY58">
        <v>0</v>
      </c>
      <c r="FZ58">
        <v>0</v>
      </c>
      <c r="GA58">
        <v>0</v>
      </c>
      <c r="GB58">
        <v>0</v>
      </c>
      <c r="GC58">
        <v>0</v>
      </c>
      <c r="GD58">
        <v>0</v>
      </c>
      <c r="GE58">
        <v>0</v>
      </c>
      <c r="GF58">
        <v>0</v>
      </c>
      <c r="GG58">
        <v>0</v>
      </c>
      <c r="GH58">
        <v>0</v>
      </c>
      <c r="GI58">
        <v>0</v>
      </c>
      <c r="GJ58">
        <v>0</v>
      </c>
      <c r="GK58">
        <v>0</v>
      </c>
      <c r="GL58">
        <v>0</v>
      </c>
      <c r="GM58">
        <v>0</v>
      </c>
      <c r="GN58">
        <v>0</v>
      </c>
      <c r="GO58">
        <v>0</v>
      </c>
      <c r="GP58">
        <v>0</v>
      </c>
      <c r="GQ58">
        <v>0</v>
      </c>
      <c r="GR58">
        <v>0</v>
      </c>
      <c r="GS58">
        <v>0</v>
      </c>
      <c r="GT58">
        <v>0</v>
      </c>
      <c r="GU58">
        <v>0</v>
      </c>
      <c r="GV58">
        <v>0</v>
      </c>
      <c r="GW58">
        <v>0</v>
      </c>
      <c r="GX58">
        <v>0</v>
      </c>
      <c r="GY58">
        <v>0</v>
      </c>
      <c r="GZ58">
        <v>0</v>
      </c>
      <c r="HA58">
        <v>0</v>
      </c>
      <c r="HB58">
        <v>0</v>
      </c>
      <c r="HC58">
        <v>0</v>
      </c>
      <c r="HD58">
        <v>0</v>
      </c>
      <c r="HE58">
        <v>0</v>
      </c>
      <c r="HF58">
        <v>0</v>
      </c>
      <c r="HG58">
        <v>0</v>
      </c>
      <c r="HH58">
        <v>0</v>
      </c>
      <c r="HI58">
        <v>0</v>
      </c>
      <c r="HJ58">
        <v>0</v>
      </c>
      <c r="HK58">
        <v>0</v>
      </c>
      <c r="HL58">
        <v>0</v>
      </c>
      <c r="HM58">
        <v>0</v>
      </c>
      <c r="HN58">
        <v>0</v>
      </c>
      <c r="HO58">
        <v>0</v>
      </c>
      <c r="HP58">
        <v>0</v>
      </c>
      <c r="HQ58">
        <v>0</v>
      </c>
      <c r="HR58">
        <v>0</v>
      </c>
      <c r="HS58">
        <v>0</v>
      </c>
      <c r="HT58">
        <v>0</v>
      </c>
      <c r="HU58">
        <v>0</v>
      </c>
      <c r="HV58">
        <v>0</v>
      </c>
      <c r="HW58">
        <v>0</v>
      </c>
      <c r="HX58">
        <v>0</v>
      </c>
      <c r="HY58">
        <v>0</v>
      </c>
      <c r="HZ58">
        <v>0</v>
      </c>
      <c r="IA58">
        <v>0</v>
      </c>
      <c r="IB58">
        <v>0</v>
      </c>
      <c r="IC58">
        <v>0</v>
      </c>
      <c r="ID58">
        <v>0</v>
      </c>
      <c r="IE58">
        <v>0</v>
      </c>
      <c r="IF58">
        <v>0</v>
      </c>
      <c r="IG58">
        <v>0</v>
      </c>
      <c r="IH58">
        <v>0</v>
      </c>
      <c r="II58" t="s">
        <v>1304</v>
      </c>
      <c r="IJ58" t="s">
        <v>1304</v>
      </c>
      <c r="IK58" t="s">
        <v>1304</v>
      </c>
      <c r="IL58" t="s">
        <v>1304</v>
      </c>
      <c r="IM58">
        <v>0</v>
      </c>
      <c r="IN58">
        <v>0</v>
      </c>
      <c r="IO58">
        <v>0</v>
      </c>
      <c r="IP58">
        <v>0</v>
      </c>
      <c r="IQ58">
        <v>0</v>
      </c>
      <c r="IR58">
        <v>0</v>
      </c>
      <c r="IS58">
        <v>0</v>
      </c>
      <c r="IT58">
        <v>0</v>
      </c>
      <c r="IU58">
        <v>0</v>
      </c>
      <c r="IV58">
        <v>0</v>
      </c>
      <c r="IW58">
        <v>0</v>
      </c>
      <c r="IX58">
        <v>0</v>
      </c>
      <c r="IY58">
        <v>0</v>
      </c>
      <c r="IZ58">
        <v>0</v>
      </c>
      <c r="JA58">
        <v>0</v>
      </c>
      <c r="JB58">
        <v>0</v>
      </c>
      <c r="JC58">
        <v>0</v>
      </c>
      <c r="JD58">
        <v>0</v>
      </c>
      <c r="JE58">
        <v>0</v>
      </c>
      <c r="JF58">
        <v>0</v>
      </c>
      <c r="JG58">
        <v>0</v>
      </c>
      <c r="JH58">
        <v>0</v>
      </c>
      <c r="JI58">
        <v>0</v>
      </c>
      <c r="JJ58" s="85">
        <v>0</v>
      </c>
      <c r="JK58" s="85">
        <v>0</v>
      </c>
      <c r="JL58" s="85">
        <v>0</v>
      </c>
      <c r="JM58" s="85">
        <v>0</v>
      </c>
      <c r="JN58" s="85">
        <v>0</v>
      </c>
      <c r="JO58" s="85">
        <v>0</v>
      </c>
      <c r="JP58" s="85">
        <v>0</v>
      </c>
      <c r="JQ58" s="85">
        <v>0</v>
      </c>
      <c r="JR58" s="85">
        <v>0</v>
      </c>
      <c r="JS58" s="85">
        <v>0</v>
      </c>
      <c r="JT58" s="85">
        <v>0</v>
      </c>
      <c r="JU58" s="85">
        <v>0</v>
      </c>
      <c r="JV58" s="85">
        <v>0</v>
      </c>
      <c r="JW58">
        <v>0</v>
      </c>
      <c r="JX58">
        <v>0</v>
      </c>
      <c r="JY58">
        <v>0</v>
      </c>
      <c r="JZ58">
        <v>0</v>
      </c>
      <c r="KA58">
        <v>0</v>
      </c>
      <c r="KB58">
        <v>0</v>
      </c>
      <c r="KC58">
        <v>0</v>
      </c>
      <c r="KD58">
        <v>0</v>
      </c>
      <c r="KE58">
        <v>0</v>
      </c>
      <c r="KF58">
        <v>0</v>
      </c>
      <c r="KG58">
        <v>0</v>
      </c>
      <c r="KH58">
        <v>0</v>
      </c>
      <c r="KI58">
        <v>0</v>
      </c>
      <c r="KJ58" s="79" t="s">
        <v>3440</v>
      </c>
      <c r="KK58" t="s">
        <v>1304</v>
      </c>
      <c r="KL58" t="s">
        <v>1304</v>
      </c>
      <c r="KM58" t="s">
        <v>1304</v>
      </c>
      <c r="KN58">
        <v>0</v>
      </c>
      <c r="KO58" t="s">
        <v>1304</v>
      </c>
      <c r="KP58" t="s">
        <v>1304</v>
      </c>
      <c r="KQ58" t="s">
        <v>1304</v>
      </c>
      <c r="KR58" t="s">
        <v>1304</v>
      </c>
      <c r="KS58" t="s">
        <v>1304</v>
      </c>
      <c r="KT58" t="s">
        <v>1304</v>
      </c>
      <c r="KU58" s="79" t="s">
        <v>1304</v>
      </c>
      <c r="KV58" t="s">
        <v>3440</v>
      </c>
      <c r="KW58" t="s">
        <v>3440</v>
      </c>
      <c r="KX58" t="s">
        <v>3440</v>
      </c>
      <c r="KY58" t="s">
        <v>3440</v>
      </c>
      <c r="KZ58">
        <v>0</v>
      </c>
      <c r="LA58" t="s">
        <v>1304</v>
      </c>
      <c r="LB58" t="s">
        <v>1304</v>
      </c>
      <c r="LC58" t="s">
        <v>1304</v>
      </c>
      <c r="LD58" t="s">
        <v>1304</v>
      </c>
      <c r="LE58" t="s">
        <v>1304</v>
      </c>
      <c r="LF58" t="s">
        <v>1304</v>
      </c>
      <c r="LG58" t="s">
        <v>1304</v>
      </c>
      <c r="LH58" s="85">
        <v>0</v>
      </c>
      <c r="LI58" s="85" t="s">
        <v>4146</v>
      </c>
      <c r="LJ58" s="85" t="s">
        <v>435</v>
      </c>
      <c r="LK58" s="85" t="s">
        <v>3473</v>
      </c>
      <c r="LL58" s="85" t="s">
        <v>1304</v>
      </c>
      <c r="LM58" s="85" t="s">
        <v>1304</v>
      </c>
      <c r="LN58" s="85" t="s">
        <v>1304</v>
      </c>
      <c r="LO58" s="85">
        <v>0</v>
      </c>
      <c r="LP58" s="85">
        <v>0</v>
      </c>
      <c r="LQ58" s="85">
        <v>3554794000</v>
      </c>
      <c r="LR58" s="85">
        <v>0</v>
      </c>
      <c r="LS58" s="85">
        <v>0</v>
      </c>
      <c r="LT58" s="85">
        <v>0</v>
      </c>
      <c r="LU58" s="85">
        <v>0</v>
      </c>
      <c r="LV58" t="s">
        <v>3440</v>
      </c>
      <c r="LW58" t="s">
        <v>3440</v>
      </c>
      <c r="LX58" t="s">
        <v>3440</v>
      </c>
      <c r="LY58" t="s">
        <v>3440</v>
      </c>
      <c r="LZ58">
        <v>0</v>
      </c>
      <c r="MA58" t="s">
        <v>1304</v>
      </c>
      <c r="MB58" t="s">
        <v>1304</v>
      </c>
      <c r="MC58" t="s">
        <v>1304</v>
      </c>
      <c r="MD58" t="s">
        <v>1304</v>
      </c>
      <c r="ME58" t="s">
        <v>1304</v>
      </c>
      <c r="MF58" t="s">
        <v>1304</v>
      </c>
      <c r="MG58" t="s">
        <v>1304</v>
      </c>
      <c r="MH58">
        <v>0</v>
      </c>
      <c r="MI58">
        <v>0</v>
      </c>
      <c r="MJ58">
        <v>0</v>
      </c>
      <c r="MK58">
        <v>0</v>
      </c>
      <c r="ML58">
        <v>0</v>
      </c>
      <c r="MM58">
        <v>0</v>
      </c>
      <c r="MN58">
        <v>0</v>
      </c>
      <c r="MO58">
        <v>0</v>
      </c>
      <c r="MP58">
        <v>0</v>
      </c>
      <c r="MQ58">
        <v>0</v>
      </c>
      <c r="MR58">
        <v>0</v>
      </c>
      <c r="MS58">
        <v>0</v>
      </c>
      <c r="MT58">
        <v>0</v>
      </c>
      <c r="MU58">
        <v>0</v>
      </c>
      <c r="MV58">
        <v>0</v>
      </c>
      <c r="MW58">
        <v>0</v>
      </c>
      <c r="MX58">
        <v>0</v>
      </c>
      <c r="MY58">
        <v>0</v>
      </c>
      <c r="MZ58">
        <v>0</v>
      </c>
      <c r="NA58">
        <v>0</v>
      </c>
      <c r="NB58">
        <v>0</v>
      </c>
      <c r="NC58">
        <v>0</v>
      </c>
      <c r="ND58">
        <v>0</v>
      </c>
      <c r="NE58">
        <v>0</v>
      </c>
      <c r="NF58">
        <v>0</v>
      </c>
      <c r="NG58">
        <v>0</v>
      </c>
      <c r="NH58">
        <v>0</v>
      </c>
      <c r="NI58" t="s">
        <v>3440</v>
      </c>
      <c r="NJ58" t="s">
        <v>3440</v>
      </c>
      <c r="NK58" t="s">
        <v>3440</v>
      </c>
      <c r="NL58" t="s">
        <v>3440</v>
      </c>
      <c r="NM58">
        <v>0</v>
      </c>
      <c r="NN58" t="s">
        <v>1304</v>
      </c>
      <c r="NO58" t="s">
        <v>1304</v>
      </c>
      <c r="NP58" t="s">
        <v>1304</v>
      </c>
      <c r="NQ58" t="s">
        <v>1304</v>
      </c>
      <c r="NR58" t="s">
        <v>1304</v>
      </c>
      <c r="NS58" t="s">
        <v>1304</v>
      </c>
      <c r="NT58" t="s">
        <v>1304</v>
      </c>
      <c r="NU58">
        <v>0</v>
      </c>
      <c r="NV58">
        <v>0</v>
      </c>
      <c r="NW58">
        <v>0</v>
      </c>
      <c r="NX58">
        <v>0</v>
      </c>
      <c r="NY58">
        <v>0</v>
      </c>
      <c r="NZ58">
        <v>0</v>
      </c>
      <c r="OA58">
        <v>0</v>
      </c>
      <c r="OB58">
        <v>0</v>
      </c>
      <c r="OC58">
        <v>0</v>
      </c>
      <c r="OD58">
        <v>0</v>
      </c>
      <c r="OE58">
        <v>0</v>
      </c>
      <c r="OF58">
        <v>0</v>
      </c>
      <c r="OG58">
        <v>0</v>
      </c>
      <c r="OH58">
        <v>0</v>
      </c>
      <c r="OI58">
        <v>0</v>
      </c>
      <c r="OJ58">
        <v>0</v>
      </c>
      <c r="OK58">
        <v>0</v>
      </c>
      <c r="OL58">
        <v>0</v>
      </c>
      <c r="OM58">
        <v>0</v>
      </c>
      <c r="ON58">
        <v>0</v>
      </c>
      <c r="OO58">
        <v>0</v>
      </c>
      <c r="OP58">
        <v>0</v>
      </c>
      <c r="OQ58">
        <v>0</v>
      </c>
      <c r="OR58">
        <v>0</v>
      </c>
      <c r="OT58" s="84"/>
      <c r="OU58" t="s">
        <v>4147</v>
      </c>
      <c r="OV58">
        <v>90</v>
      </c>
      <c r="OW58">
        <v>0</v>
      </c>
      <c r="OX58">
        <v>0</v>
      </c>
      <c r="OY58">
        <v>0</v>
      </c>
      <c r="OZ58">
        <v>0</v>
      </c>
      <c r="PA58">
        <v>0</v>
      </c>
      <c r="PB58">
        <v>0</v>
      </c>
      <c r="PC58">
        <v>0</v>
      </c>
      <c r="PD58">
        <v>0</v>
      </c>
      <c r="PE58">
        <v>0</v>
      </c>
      <c r="PF58">
        <v>0</v>
      </c>
      <c r="PG58">
        <v>0</v>
      </c>
      <c r="PH58">
        <v>0</v>
      </c>
      <c r="PI58">
        <v>0</v>
      </c>
      <c r="PJ58">
        <v>0</v>
      </c>
      <c r="PK58">
        <v>0</v>
      </c>
      <c r="PL58">
        <v>0</v>
      </c>
      <c r="PM58">
        <v>0</v>
      </c>
      <c r="PN58">
        <v>0</v>
      </c>
      <c r="PO58">
        <v>0</v>
      </c>
      <c r="PP58">
        <v>0</v>
      </c>
      <c r="PQ58">
        <v>0</v>
      </c>
      <c r="PR58">
        <v>0</v>
      </c>
      <c r="PS58">
        <v>0</v>
      </c>
      <c r="PT58">
        <v>0</v>
      </c>
      <c r="PU58">
        <v>0</v>
      </c>
      <c r="PV58">
        <v>0</v>
      </c>
      <c r="PW58" s="85">
        <v>0</v>
      </c>
      <c r="PX58" s="85">
        <v>0</v>
      </c>
      <c r="PY58" t="s">
        <v>4157</v>
      </c>
    </row>
    <row r="59" spans="1:441" ht="15.75" customHeight="1" x14ac:dyDescent="0.3">
      <c r="A59" s="101" t="s">
        <v>4158</v>
      </c>
      <c r="B59" s="101">
        <v>7871</v>
      </c>
      <c r="C59" s="101" t="s">
        <v>4159</v>
      </c>
      <c r="D59" s="102">
        <v>2020110010188</v>
      </c>
      <c r="E59" s="101" t="s">
        <v>3412</v>
      </c>
      <c r="F59" s="101" t="s">
        <v>4160</v>
      </c>
      <c r="G59" s="101" t="s">
        <v>4161</v>
      </c>
      <c r="H59" s="101" t="s">
        <v>4162</v>
      </c>
      <c r="I59" s="101" t="s">
        <v>4163</v>
      </c>
      <c r="J59" s="101" t="s">
        <v>4164</v>
      </c>
      <c r="K59" s="101" t="s">
        <v>4165</v>
      </c>
      <c r="L59" s="101" t="s">
        <v>4166</v>
      </c>
      <c r="M59" s="101" t="s">
        <v>4167</v>
      </c>
      <c r="N59" s="101" t="s">
        <v>4165</v>
      </c>
      <c r="O59" s="101" t="s">
        <v>4166</v>
      </c>
      <c r="P59" s="101" t="s">
        <v>4167</v>
      </c>
      <c r="Q59" s="101" t="s">
        <v>4168</v>
      </c>
      <c r="R59" s="101" t="s">
        <v>4169</v>
      </c>
      <c r="S59" s="101" t="s">
        <v>4170</v>
      </c>
      <c r="T59" s="101" t="s">
        <v>4171</v>
      </c>
      <c r="U59" s="101"/>
      <c r="V59" s="101"/>
      <c r="W59" s="101"/>
      <c r="X59" s="101"/>
      <c r="Y59" s="101"/>
      <c r="Z59" s="101"/>
      <c r="AA59" s="101"/>
      <c r="AB59" s="101" t="s">
        <v>4172</v>
      </c>
      <c r="AC59" s="101" t="s">
        <v>4170</v>
      </c>
      <c r="AD59" s="101"/>
      <c r="AE59" s="101"/>
      <c r="AF59" s="101"/>
      <c r="AG59" t="s">
        <v>1740</v>
      </c>
      <c r="AH59" t="s">
        <v>4173</v>
      </c>
      <c r="AI59" t="s">
        <v>4174</v>
      </c>
      <c r="AJ59" s="101">
        <v>0</v>
      </c>
      <c r="AK59" s="103">
        <v>44466</v>
      </c>
      <c r="AL59" s="101">
        <v>2</v>
      </c>
      <c r="AM59">
        <v>2024</v>
      </c>
      <c r="AN59" s="104" t="s">
        <v>4175</v>
      </c>
      <c r="AO59" s="104" t="s">
        <v>4176</v>
      </c>
      <c r="AP59" s="101">
        <v>2020</v>
      </c>
      <c r="AQ59" s="101">
        <v>2024</v>
      </c>
      <c r="AR59" s="101" t="s">
        <v>41</v>
      </c>
      <c r="AS59" s="101" t="s">
        <v>541</v>
      </c>
      <c r="AT59" s="101" t="s">
        <v>42</v>
      </c>
      <c r="AU59" s="101" t="s">
        <v>912</v>
      </c>
      <c r="AV59" s="101"/>
      <c r="AW59" s="101" t="s">
        <v>3431</v>
      </c>
      <c r="AX59" s="101" t="s">
        <v>3431</v>
      </c>
      <c r="AY59" s="101">
        <v>1</v>
      </c>
      <c r="AZ59" s="101"/>
      <c r="BA59" s="101"/>
      <c r="BB59" s="101" t="s">
        <v>4177</v>
      </c>
      <c r="BC59" s="101" t="s">
        <v>4178</v>
      </c>
      <c r="BD59" s="101" t="s">
        <v>4179</v>
      </c>
      <c r="BE59" s="101" t="s">
        <v>4180</v>
      </c>
      <c r="BF59" s="101" t="s">
        <v>3457</v>
      </c>
      <c r="BG59" s="101">
        <v>4</v>
      </c>
      <c r="BH59" s="101">
        <v>45204</v>
      </c>
      <c r="BI59" s="101" t="s">
        <v>4181</v>
      </c>
      <c r="BJ59" s="101" t="s">
        <v>3047</v>
      </c>
      <c r="BK59" s="101">
        <v>100</v>
      </c>
      <c r="BL59" s="101">
        <v>5</v>
      </c>
      <c r="BM59" s="101">
        <v>20</v>
      </c>
      <c r="BN59" s="101">
        <v>55</v>
      </c>
      <c r="BO59" s="101">
        <v>90</v>
      </c>
      <c r="BP59" s="101">
        <v>100</v>
      </c>
      <c r="BQ59" s="101">
        <v>1955593448</v>
      </c>
      <c r="BR59" s="101">
        <v>180922950</v>
      </c>
      <c r="BS59" s="101">
        <v>495099654</v>
      </c>
      <c r="BT59" s="101">
        <v>465276844</v>
      </c>
      <c r="BU59" s="101">
        <v>401742000</v>
      </c>
      <c r="BV59" s="101">
        <v>412552000</v>
      </c>
      <c r="BW59" s="101">
        <v>5</v>
      </c>
      <c r="BX59" s="101">
        <v>20</v>
      </c>
      <c r="BY59" s="101">
        <v>55</v>
      </c>
      <c r="BZ59" s="101">
        <v>90</v>
      </c>
      <c r="CA59" s="101">
        <v>100</v>
      </c>
      <c r="CB59" s="101">
        <v>15</v>
      </c>
      <c r="CC59" s="101">
        <v>35</v>
      </c>
      <c r="CD59" s="101">
        <v>35</v>
      </c>
      <c r="CE59">
        <v>10</v>
      </c>
      <c r="CF59" s="101">
        <v>175113988</v>
      </c>
      <c r="CG59" s="101">
        <v>152400934</v>
      </c>
      <c r="CH59" s="101">
        <v>495099654</v>
      </c>
      <c r="CI59" s="101" t="s">
        <v>4182</v>
      </c>
      <c r="CJ59" s="101">
        <v>465276024</v>
      </c>
      <c r="CK59" s="101">
        <v>456869889</v>
      </c>
      <c r="CL59" s="101">
        <v>401740450</v>
      </c>
      <c r="CM59" s="101">
        <v>316312123</v>
      </c>
      <c r="CN59" s="101">
        <v>5</v>
      </c>
      <c r="CO59" s="101">
        <v>20</v>
      </c>
      <c r="CP59" s="101">
        <v>55</v>
      </c>
      <c r="CQ59" s="101">
        <v>90</v>
      </c>
      <c r="CR59">
        <v>90</v>
      </c>
      <c r="CS59" s="101" t="s">
        <v>48</v>
      </c>
      <c r="CT59" s="101">
        <v>1.6670000000000003</v>
      </c>
      <c r="CU59" s="101">
        <v>1.6664999999999999</v>
      </c>
      <c r="CV59" s="101">
        <v>0</v>
      </c>
      <c r="CW59" s="101">
        <v>1.6664999999999999</v>
      </c>
      <c r="CX59" s="101">
        <v>5</v>
      </c>
      <c r="CY59" s="101">
        <v>0</v>
      </c>
      <c r="CZ59" s="101">
        <v>0</v>
      </c>
      <c r="DA59" s="101">
        <v>0</v>
      </c>
      <c r="DB59" s="101">
        <v>0</v>
      </c>
      <c r="DC59" s="101">
        <v>0</v>
      </c>
      <c r="DD59" s="101">
        <v>0</v>
      </c>
      <c r="DE59" s="101">
        <v>0</v>
      </c>
      <c r="DF59">
        <v>100</v>
      </c>
      <c r="DG59">
        <v>100</v>
      </c>
      <c r="DH59">
        <v>10</v>
      </c>
      <c r="DI59">
        <v>10</v>
      </c>
      <c r="DJ59" s="101">
        <v>33.340000000000003</v>
      </c>
      <c r="DK59" s="101">
        <v>33.33</v>
      </c>
      <c r="DL59" s="101">
        <v>0</v>
      </c>
      <c r="DM59" s="101">
        <v>33.33</v>
      </c>
      <c r="DN59" s="101">
        <v>100</v>
      </c>
      <c r="DO59" s="101">
        <v>0</v>
      </c>
      <c r="DP59" s="101">
        <v>0</v>
      </c>
      <c r="DQ59" s="101">
        <v>0</v>
      </c>
      <c r="DR59" s="101">
        <v>0</v>
      </c>
      <c r="DS59" s="101">
        <v>0</v>
      </c>
      <c r="DT59" s="101">
        <v>0</v>
      </c>
      <c r="DU59" s="101">
        <v>0</v>
      </c>
      <c r="DV59" s="101">
        <v>200</v>
      </c>
      <c r="DW59" s="101">
        <v>0</v>
      </c>
      <c r="DX59" s="101">
        <v>0</v>
      </c>
      <c r="DY59" s="101">
        <v>0</v>
      </c>
      <c r="DZ59" s="101">
        <v>0</v>
      </c>
      <c r="EA59" s="101">
        <v>0</v>
      </c>
      <c r="EB59" s="101">
        <v>0</v>
      </c>
      <c r="EC59" s="101">
        <v>0</v>
      </c>
      <c r="ED59" s="101">
        <v>0</v>
      </c>
      <c r="EE59" s="101">
        <v>0</v>
      </c>
      <c r="EF59" s="101">
        <v>0</v>
      </c>
      <c r="EG59" s="101">
        <v>0</v>
      </c>
      <c r="EH59" s="101">
        <v>0</v>
      </c>
      <c r="EI59" s="101">
        <v>0</v>
      </c>
      <c r="EJ59" s="101">
        <v>0</v>
      </c>
      <c r="EK59" s="101" t="s">
        <v>4183</v>
      </c>
      <c r="EL59" s="101" t="s">
        <v>4184</v>
      </c>
      <c r="EM59" s="101" t="s">
        <v>3440</v>
      </c>
      <c r="EN59" s="101" t="s">
        <v>4183</v>
      </c>
      <c r="EO59" s="101" t="s">
        <v>4185</v>
      </c>
      <c r="EP59" s="101">
        <v>0</v>
      </c>
      <c r="EQ59" s="101">
        <v>0</v>
      </c>
      <c r="ER59" s="101">
        <v>0</v>
      </c>
      <c r="ES59" s="101">
        <v>0</v>
      </c>
      <c r="ET59" s="101">
        <v>0</v>
      </c>
      <c r="EU59" s="101">
        <v>0</v>
      </c>
      <c r="EV59" s="101">
        <v>0</v>
      </c>
      <c r="EW59" s="101">
        <v>0</v>
      </c>
      <c r="EX59" s="101">
        <v>0</v>
      </c>
      <c r="EY59" s="101">
        <v>0</v>
      </c>
      <c r="EZ59" s="101">
        <v>0</v>
      </c>
      <c r="FA59" s="101">
        <v>0</v>
      </c>
      <c r="FB59" s="101">
        <v>0</v>
      </c>
      <c r="FC59" s="101">
        <v>0</v>
      </c>
      <c r="FD59" s="101">
        <v>0</v>
      </c>
      <c r="FE59" s="101">
        <v>0</v>
      </c>
      <c r="FF59" s="101">
        <v>0</v>
      </c>
      <c r="FG59" s="101">
        <v>0</v>
      </c>
      <c r="FH59" s="101">
        <v>0</v>
      </c>
      <c r="FI59" s="101">
        <v>412552000</v>
      </c>
      <c r="FJ59" s="101">
        <v>412552000</v>
      </c>
      <c r="FK59" s="101">
        <v>412552000</v>
      </c>
      <c r="FL59" s="101">
        <v>412552000</v>
      </c>
      <c r="FM59" s="101">
        <v>412552000</v>
      </c>
      <c r="FN59" s="101">
        <v>0</v>
      </c>
      <c r="FO59" s="101">
        <v>0</v>
      </c>
      <c r="FP59" s="101">
        <v>0</v>
      </c>
      <c r="FQ59" s="101">
        <v>0</v>
      </c>
      <c r="FR59" s="101">
        <v>0</v>
      </c>
      <c r="FS59" s="101">
        <v>0</v>
      </c>
      <c r="FT59" s="101">
        <v>0</v>
      </c>
      <c r="FU59" s="101">
        <v>412552000</v>
      </c>
      <c r="FV59" s="101">
        <v>412552000</v>
      </c>
      <c r="FW59" s="101">
        <v>412552000</v>
      </c>
      <c r="FX59" s="101">
        <v>412552000</v>
      </c>
      <c r="FY59" s="101">
        <v>412552000</v>
      </c>
      <c r="FZ59" s="101">
        <v>412552000</v>
      </c>
      <c r="GA59" s="101">
        <v>0</v>
      </c>
      <c r="GB59" s="101">
        <v>0</v>
      </c>
      <c r="GC59" s="101">
        <v>0</v>
      </c>
      <c r="GD59" s="101">
        <v>0</v>
      </c>
      <c r="GE59" s="101">
        <v>0</v>
      </c>
      <c r="GF59" s="101">
        <v>0</v>
      </c>
      <c r="GG59" s="101">
        <v>0</v>
      </c>
      <c r="GH59" s="101">
        <v>412552000</v>
      </c>
      <c r="GI59" s="101">
        <v>0</v>
      </c>
      <c r="GJ59" s="101">
        <v>0</v>
      </c>
      <c r="GK59" s="101">
        <v>0</v>
      </c>
      <c r="GL59" s="101">
        <v>0</v>
      </c>
      <c r="GM59" s="101">
        <v>0</v>
      </c>
      <c r="GN59" s="101">
        <v>0</v>
      </c>
      <c r="GO59" s="101">
        <v>0</v>
      </c>
      <c r="GP59" s="101">
        <v>0</v>
      </c>
      <c r="GQ59" s="101">
        <v>0</v>
      </c>
      <c r="GR59" s="101">
        <v>0</v>
      </c>
      <c r="GS59" s="101">
        <v>0</v>
      </c>
      <c r="GT59" s="101">
        <v>0</v>
      </c>
      <c r="GU59" s="101">
        <v>0</v>
      </c>
      <c r="GV59" s="101">
        <v>0</v>
      </c>
      <c r="GW59" s="101">
        <v>0</v>
      </c>
      <c r="GX59" s="101">
        <v>0</v>
      </c>
      <c r="GY59" s="101">
        <v>0</v>
      </c>
      <c r="GZ59" s="101">
        <v>0</v>
      </c>
      <c r="HA59" s="101">
        <v>0</v>
      </c>
      <c r="HB59" s="101">
        <v>0</v>
      </c>
      <c r="HC59" s="101">
        <v>0</v>
      </c>
      <c r="HD59" s="101">
        <v>0</v>
      </c>
      <c r="HE59" s="101">
        <v>0</v>
      </c>
      <c r="HF59" s="101">
        <v>0</v>
      </c>
      <c r="HG59" s="101">
        <v>0</v>
      </c>
      <c r="HH59" s="101">
        <v>0</v>
      </c>
      <c r="HI59" s="101">
        <v>0</v>
      </c>
      <c r="HJ59" s="101">
        <v>0</v>
      </c>
      <c r="HK59" s="101">
        <v>0</v>
      </c>
      <c r="HL59" s="101">
        <v>0</v>
      </c>
      <c r="HM59" s="101">
        <v>0</v>
      </c>
      <c r="HN59" s="101">
        <v>0</v>
      </c>
      <c r="HO59" s="101">
        <v>0</v>
      </c>
      <c r="HP59" s="101">
        <v>0</v>
      </c>
      <c r="HQ59" s="101">
        <v>0</v>
      </c>
      <c r="HR59" s="101">
        <v>0</v>
      </c>
      <c r="HS59" s="101">
        <v>0</v>
      </c>
      <c r="HT59" s="101">
        <v>0</v>
      </c>
      <c r="HU59" s="101">
        <v>0</v>
      </c>
      <c r="HV59" s="101">
        <v>0</v>
      </c>
      <c r="HW59" s="101">
        <v>0</v>
      </c>
      <c r="HX59" s="101">
        <v>0</v>
      </c>
      <c r="HY59" s="101">
        <v>0</v>
      </c>
      <c r="HZ59" s="101">
        <v>0</v>
      </c>
      <c r="IA59" s="101">
        <v>0</v>
      </c>
      <c r="IB59" s="101">
        <v>0</v>
      </c>
      <c r="IC59" s="101">
        <v>0</v>
      </c>
      <c r="ID59" s="101">
        <v>0</v>
      </c>
      <c r="IE59" s="101">
        <v>0</v>
      </c>
      <c r="IF59" s="101">
        <v>0</v>
      </c>
      <c r="IG59" s="101">
        <v>0</v>
      </c>
      <c r="IH59" s="101">
        <v>0</v>
      </c>
      <c r="II59" s="101" t="s">
        <v>1304</v>
      </c>
      <c r="IJ59" s="101" t="s">
        <v>1304</v>
      </c>
      <c r="IK59" s="101" t="s">
        <v>1304</v>
      </c>
      <c r="IL59" s="101" t="s">
        <v>1304</v>
      </c>
      <c r="IM59" s="101" t="s">
        <v>1304</v>
      </c>
      <c r="IN59" s="101" t="s">
        <v>1304</v>
      </c>
      <c r="IO59" s="101" t="s">
        <v>1304</v>
      </c>
      <c r="IP59" s="101" t="s">
        <v>1304</v>
      </c>
      <c r="IQ59" s="101" t="s">
        <v>1304</v>
      </c>
      <c r="IR59" s="101" t="s">
        <v>1304</v>
      </c>
      <c r="IS59" s="101" t="s">
        <v>1304</v>
      </c>
      <c r="IT59" s="101" t="s">
        <v>1304</v>
      </c>
      <c r="IU59" s="101" t="s">
        <v>1304</v>
      </c>
      <c r="IV59" s="101" t="s">
        <v>1304</v>
      </c>
      <c r="IW59" s="101" t="s">
        <v>1304</v>
      </c>
      <c r="IX59" s="101">
        <v>0</v>
      </c>
      <c r="IY59" s="101">
        <v>0</v>
      </c>
      <c r="IZ59" s="101">
        <v>0</v>
      </c>
      <c r="JA59" s="101">
        <v>0</v>
      </c>
      <c r="JB59" s="101">
        <v>0</v>
      </c>
      <c r="JC59" s="101">
        <v>0</v>
      </c>
      <c r="JD59" s="101">
        <v>0</v>
      </c>
      <c r="JE59" s="101">
        <v>0</v>
      </c>
      <c r="JF59" s="101">
        <v>0</v>
      </c>
      <c r="JG59" s="101">
        <v>0</v>
      </c>
      <c r="JH59" s="101">
        <v>0</v>
      </c>
      <c r="JI59" s="101">
        <v>0</v>
      </c>
      <c r="JJ59" s="105">
        <v>0</v>
      </c>
      <c r="JK59" s="105">
        <v>0</v>
      </c>
      <c r="JL59" s="105">
        <v>0</v>
      </c>
      <c r="JM59" s="105">
        <v>0</v>
      </c>
      <c r="JN59" s="105">
        <v>0</v>
      </c>
      <c r="JO59" s="105">
        <v>0</v>
      </c>
      <c r="JP59" s="105">
        <v>0</v>
      </c>
      <c r="JQ59" s="105">
        <v>0</v>
      </c>
      <c r="JR59" s="105">
        <v>0</v>
      </c>
      <c r="JS59" s="105">
        <v>0</v>
      </c>
      <c r="JT59" s="105">
        <v>0</v>
      </c>
      <c r="JU59" s="105">
        <v>0</v>
      </c>
      <c r="JV59" s="105">
        <v>0</v>
      </c>
      <c r="JW59" s="101">
        <v>0</v>
      </c>
      <c r="JX59" s="101">
        <v>0</v>
      </c>
      <c r="JY59" s="101">
        <v>0</v>
      </c>
      <c r="JZ59" s="101">
        <v>0</v>
      </c>
      <c r="KA59" s="101">
        <v>0</v>
      </c>
      <c r="KB59" s="101">
        <v>0</v>
      </c>
      <c r="KC59" s="101">
        <v>0</v>
      </c>
      <c r="KD59" s="101">
        <v>0</v>
      </c>
      <c r="KE59" s="101">
        <v>0</v>
      </c>
      <c r="KF59" s="101">
        <v>0</v>
      </c>
      <c r="KG59" s="101">
        <v>0</v>
      </c>
      <c r="KH59" s="101">
        <v>0</v>
      </c>
      <c r="KI59" s="101">
        <v>0</v>
      </c>
      <c r="KJ59" s="101">
        <v>0</v>
      </c>
      <c r="KK59" s="101">
        <v>0</v>
      </c>
      <c r="KL59" s="101" t="s">
        <v>1304</v>
      </c>
      <c r="KM59" s="101">
        <v>0</v>
      </c>
      <c r="KN59" s="101">
        <v>0</v>
      </c>
      <c r="KO59" s="101" t="s">
        <v>1304</v>
      </c>
      <c r="KP59" s="101" t="s">
        <v>1304</v>
      </c>
      <c r="KQ59" s="101" t="s">
        <v>1304</v>
      </c>
      <c r="KR59" s="101" t="s">
        <v>1304</v>
      </c>
      <c r="KS59" s="101" t="s">
        <v>1304</v>
      </c>
      <c r="KT59" s="101" t="s">
        <v>1304</v>
      </c>
      <c r="KU59" s="101" t="s">
        <v>1304</v>
      </c>
      <c r="KV59" s="101">
        <v>0</v>
      </c>
      <c r="KW59" s="101">
        <v>0</v>
      </c>
      <c r="KX59" s="101">
        <v>0</v>
      </c>
      <c r="KY59" s="101">
        <v>0</v>
      </c>
      <c r="KZ59" s="101">
        <v>0</v>
      </c>
      <c r="LA59" s="101" t="s">
        <v>1304</v>
      </c>
      <c r="LB59" s="101" t="s">
        <v>1304</v>
      </c>
      <c r="LC59" s="101" t="s">
        <v>1304</v>
      </c>
      <c r="LD59" s="101" t="s">
        <v>1304</v>
      </c>
      <c r="LE59" s="101" t="s">
        <v>1304</v>
      </c>
      <c r="LF59" s="101" t="s">
        <v>1304</v>
      </c>
      <c r="LG59" s="101" t="s">
        <v>1304</v>
      </c>
      <c r="LH59" s="105">
        <v>0</v>
      </c>
      <c r="LI59" s="105" t="s">
        <v>4159</v>
      </c>
      <c r="LJ59" s="105" t="s">
        <v>4186</v>
      </c>
      <c r="LK59" s="105">
        <v>0</v>
      </c>
      <c r="LL59" s="105">
        <v>0</v>
      </c>
      <c r="LM59" s="105">
        <v>0</v>
      </c>
      <c r="LN59" s="105">
        <v>0</v>
      </c>
      <c r="LO59" s="105">
        <v>0</v>
      </c>
      <c r="LP59" s="105">
        <v>0</v>
      </c>
      <c r="LQ59" s="105">
        <v>27832225000</v>
      </c>
      <c r="LR59" s="105">
        <v>0</v>
      </c>
      <c r="LS59" s="105">
        <v>0</v>
      </c>
      <c r="LT59" s="105">
        <v>0</v>
      </c>
      <c r="LU59" s="105">
        <v>0</v>
      </c>
      <c r="LV59" s="101">
        <v>0</v>
      </c>
      <c r="LW59" s="101">
        <v>0</v>
      </c>
      <c r="LX59" s="101">
        <v>0</v>
      </c>
      <c r="LY59" s="101">
        <v>0</v>
      </c>
      <c r="LZ59" s="101">
        <v>0</v>
      </c>
      <c r="MA59" s="101" t="s">
        <v>1304</v>
      </c>
      <c r="MB59" s="101" t="s">
        <v>1304</v>
      </c>
      <c r="MC59" s="101" t="s">
        <v>1304</v>
      </c>
      <c r="MD59" s="101" t="s">
        <v>1304</v>
      </c>
      <c r="ME59" s="101" t="s">
        <v>1304</v>
      </c>
      <c r="MF59" s="101" t="s">
        <v>1304</v>
      </c>
      <c r="MG59" s="101" t="s">
        <v>1304</v>
      </c>
      <c r="MH59" s="101">
        <v>0</v>
      </c>
      <c r="MI59" s="101">
        <v>0</v>
      </c>
      <c r="MJ59">
        <v>90</v>
      </c>
      <c r="MK59" s="101">
        <v>0</v>
      </c>
      <c r="ML59" s="101">
        <v>0</v>
      </c>
      <c r="MM59" s="101">
        <v>0</v>
      </c>
      <c r="MN59" s="101">
        <v>0</v>
      </c>
      <c r="MO59" s="101">
        <v>0</v>
      </c>
      <c r="MP59" s="101">
        <v>0</v>
      </c>
      <c r="MQ59" s="101">
        <v>0</v>
      </c>
      <c r="MR59" s="101">
        <v>0</v>
      </c>
      <c r="MS59" s="101">
        <v>0</v>
      </c>
      <c r="MT59" s="101">
        <v>0</v>
      </c>
      <c r="MU59" s="101">
        <v>0</v>
      </c>
      <c r="MV59" s="101">
        <v>0</v>
      </c>
      <c r="MW59" s="101">
        <v>0</v>
      </c>
      <c r="MX59" s="101">
        <v>0</v>
      </c>
      <c r="MY59" s="101">
        <v>0</v>
      </c>
      <c r="MZ59" s="101">
        <v>0</v>
      </c>
      <c r="NA59" s="101">
        <v>0</v>
      </c>
      <c r="NB59" s="101">
        <v>0</v>
      </c>
      <c r="NC59" s="101">
        <v>0</v>
      </c>
      <c r="ND59" s="101">
        <v>0</v>
      </c>
      <c r="NE59" s="101">
        <v>0</v>
      </c>
      <c r="NF59" s="101">
        <v>0</v>
      </c>
      <c r="NG59" s="101">
        <v>0</v>
      </c>
      <c r="NH59" s="101">
        <v>0</v>
      </c>
      <c r="NI59" s="101">
        <v>0</v>
      </c>
      <c r="NJ59" s="101">
        <v>0</v>
      </c>
      <c r="NK59" s="101">
        <v>0</v>
      </c>
      <c r="NL59" s="101">
        <v>0</v>
      </c>
      <c r="NM59" s="101">
        <v>0</v>
      </c>
      <c r="NN59" s="101" t="s">
        <v>1304</v>
      </c>
      <c r="NO59" s="101" t="s">
        <v>1304</v>
      </c>
      <c r="NP59" s="101" t="s">
        <v>1304</v>
      </c>
      <c r="NQ59" s="101" t="s">
        <v>1304</v>
      </c>
      <c r="NR59" s="101" t="s">
        <v>1304</v>
      </c>
      <c r="NS59" s="101" t="s">
        <v>1304</v>
      </c>
      <c r="NT59" s="101" t="s">
        <v>1304</v>
      </c>
      <c r="NU59" s="101">
        <v>0</v>
      </c>
      <c r="NV59" s="101">
        <v>0</v>
      </c>
      <c r="NW59" s="101">
        <v>0</v>
      </c>
      <c r="NX59" s="101">
        <v>0</v>
      </c>
      <c r="NY59" s="101">
        <v>0</v>
      </c>
      <c r="NZ59" s="101">
        <v>0</v>
      </c>
      <c r="OA59" s="101">
        <v>0</v>
      </c>
      <c r="OB59" s="101">
        <v>0</v>
      </c>
      <c r="OC59" s="101">
        <v>0</v>
      </c>
      <c r="OD59" s="101">
        <v>0</v>
      </c>
      <c r="OE59" s="101">
        <v>0</v>
      </c>
      <c r="OF59" s="101">
        <v>0</v>
      </c>
      <c r="OG59" s="101">
        <v>0</v>
      </c>
      <c r="OH59" s="101">
        <v>0</v>
      </c>
      <c r="OI59" s="101">
        <v>0</v>
      </c>
      <c r="OJ59" s="101">
        <v>0</v>
      </c>
      <c r="OK59" s="101">
        <v>0</v>
      </c>
      <c r="OL59" s="101">
        <v>0</v>
      </c>
      <c r="OM59" s="101">
        <v>0</v>
      </c>
      <c r="ON59" s="101">
        <v>0</v>
      </c>
      <c r="OO59" s="101">
        <v>0</v>
      </c>
      <c r="OP59" s="101">
        <v>0</v>
      </c>
      <c r="OQ59" s="101">
        <v>0</v>
      </c>
      <c r="OR59" s="101">
        <v>0</v>
      </c>
      <c r="OS59" s="104" t="s">
        <v>4187</v>
      </c>
      <c r="OT59" s="104" t="s">
        <v>4165</v>
      </c>
      <c r="OU59" s="101" t="s">
        <v>4158</v>
      </c>
      <c r="OV59" s="101">
        <v>30</v>
      </c>
      <c r="OW59" s="101">
        <v>0</v>
      </c>
      <c r="OX59" s="101">
        <v>0</v>
      </c>
      <c r="OY59" s="101">
        <v>0</v>
      </c>
      <c r="OZ59" s="101">
        <v>0</v>
      </c>
      <c r="PA59" s="101">
        <v>0</v>
      </c>
      <c r="PB59" s="101">
        <v>0</v>
      </c>
      <c r="PC59" s="101">
        <v>0</v>
      </c>
      <c r="PD59" s="101">
        <v>0</v>
      </c>
      <c r="PE59" s="101">
        <v>0</v>
      </c>
      <c r="PF59" s="101">
        <v>0</v>
      </c>
      <c r="PG59" s="101">
        <v>0</v>
      </c>
      <c r="PH59" s="101">
        <v>0</v>
      </c>
      <c r="PI59" s="101">
        <v>0</v>
      </c>
      <c r="PJ59" s="101">
        <v>0</v>
      </c>
      <c r="PK59" s="101">
        <v>0</v>
      </c>
      <c r="PL59" s="101">
        <v>0</v>
      </c>
      <c r="PM59" s="101">
        <v>0</v>
      </c>
      <c r="PN59" s="101">
        <v>0</v>
      </c>
      <c r="PO59" s="101">
        <v>0</v>
      </c>
      <c r="PP59" s="101">
        <v>0</v>
      </c>
      <c r="PQ59" s="101">
        <v>0</v>
      </c>
      <c r="PR59" s="101">
        <v>0</v>
      </c>
      <c r="PS59" s="101">
        <v>0</v>
      </c>
      <c r="PT59" s="101">
        <v>0</v>
      </c>
      <c r="PU59" s="101">
        <v>0</v>
      </c>
      <c r="PV59" s="101">
        <v>0</v>
      </c>
      <c r="PW59" s="105">
        <v>0</v>
      </c>
      <c r="PX59" s="105">
        <v>0</v>
      </c>
      <c r="PY59" s="101" t="s">
        <v>3443</v>
      </c>
    </row>
    <row r="60" spans="1:441" ht="15.75" customHeight="1" x14ac:dyDescent="0.3">
      <c r="A60" t="s">
        <v>4188</v>
      </c>
      <c r="B60">
        <v>7871</v>
      </c>
      <c r="C60" t="s">
        <v>4189</v>
      </c>
      <c r="D60" s="82">
        <v>2020110010188</v>
      </c>
      <c r="E60" t="s">
        <v>3412</v>
      </c>
      <c r="F60" t="s">
        <v>4160</v>
      </c>
      <c r="G60" t="s">
        <v>4161</v>
      </c>
      <c r="H60" t="s">
        <v>4162</v>
      </c>
      <c r="I60" t="s">
        <v>4163</v>
      </c>
      <c r="J60" t="s">
        <v>4164</v>
      </c>
      <c r="K60" t="s">
        <v>4165</v>
      </c>
      <c r="L60" t="s">
        <v>4166</v>
      </c>
      <c r="M60" t="s">
        <v>4167</v>
      </c>
      <c r="N60" t="s">
        <v>4165</v>
      </c>
      <c r="O60" t="s">
        <v>4166</v>
      </c>
      <c r="P60" t="s">
        <v>4167</v>
      </c>
      <c r="Q60" t="s">
        <v>4168</v>
      </c>
      <c r="R60" t="s">
        <v>4169</v>
      </c>
      <c r="S60" t="s">
        <v>4190</v>
      </c>
      <c r="T60" t="s">
        <v>4191</v>
      </c>
      <c r="AC60" t="s">
        <v>4190</v>
      </c>
      <c r="AG60" t="s">
        <v>1740</v>
      </c>
      <c r="AH60" t="s">
        <v>4173</v>
      </c>
      <c r="AI60" t="s">
        <v>4192</v>
      </c>
      <c r="AJ60">
        <v>0</v>
      </c>
      <c r="AK60" s="83">
        <v>44466</v>
      </c>
      <c r="AL60">
        <v>2</v>
      </c>
      <c r="AM60">
        <v>2024</v>
      </c>
      <c r="AN60" s="84" t="s">
        <v>4193</v>
      </c>
      <c r="AO60" s="84" t="s">
        <v>4194</v>
      </c>
      <c r="AP60">
        <v>2020</v>
      </c>
      <c r="AQ60">
        <v>2024</v>
      </c>
      <c r="AR60" t="s">
        <v>48</v>
      </c>
      <c r="AS60" t="s">
        <v>541</v>
      </c>
      <c r="AT60" t="s">
        <v>49</v>
      </c>
      <c r="AU60" t="s">
        <v>912</v>
      </c>
      <c r="AV60" t="s">
        <v>3431</v>
      </c>
      <c r="AW60" t="s">
        <v>3431</v>
      </c>
      <c r="AX60" t="s">
        <v>3431</v>
      </c>
      <c r="AZ60">
        <v>1</v>
      </c>
      <c r="BB60" t="s">
        <v>4195</v>
      </c>
      <c r="BC60" t="s">
        <v>4196</v>
      </c>
      <c r="BD60" t="s">
        <v>4197</v>
      </c>
      <c r="BE60" t="s">
        <v>435</v>
      </c>
      <c r="BF60" t="s">
        <v>3457</v>
      </c>
      <c r="BG60">
        <v>4</v>
      </c>
      <c r="BH60" s="83">
        <v>45204</v>
      </c>
      <c r="BI60" t="s">
        <v>4181</v>
      </c>
      <c r="BJ60" t="s">
        <v>3048</v>
      </c>
      <c r="BK60">
        <v>1039</v>
      </c>
      <c r="BL60">
        <v>104</v>
      </c>
      <c r="BM60">
        <v>310</v>
      </c>
      <c r="BN60">
        <v>258</v>
      </c>
      <c r="BO60">
        <v>287</v>
      </c>
      <c r="BP60">
        <v>80</v>
      </c>
      <c r="BQ60">
        <v>2280914471</v>
      </c>
      <c r="BR60">
        <v>125460615</v>
      </c>
      <c r="BS60">
        <v>720347527</v>
      </c>
      <c r="BT60">
        <v>619022000</v>
      </c>
      <c r="BU60">
        <v>293316329</v>
      </c>
      <c r="BV60">
        <v>522768000</v>
      </c>
      <c r="BW60">
        <v>30</v>
      </c>
      <c r="BX60">
        <v>95</v>
      </c>
      <c r="BY60">
        <v>258</v>
      </c>
      <c r="BZ60">
        <v>258</v>
      </c>
      <c r="CA60">
        <v>100</v>
      </c>
      <c r="CB60">
        <v>310</v>
      </c>
      <c r="CC60">
        <v>258</v>
      </c>
      <c r="CD60">
        <v>258</v>
      </c>
      <c r="CE60">
        <v>80</v>
      </c>
      <c r="CF60">
        <v>125460090</v>
      </c>
      <c r="CG60">
        <v>125460090</v>
      </c>
      <c r="CH60">
        <v>705347527</v>
      </c>
      <c r="CI60">
        <v>664347527</v>
      </c>
      <c r="CJ60">
        <v>619020540</v>
      </c>
      <c r="CK60">
        <v>619020540</v>
      </c>
      <c r="CL60">
        <v>280838948</v>
      </c>
      <c r="CM60">
        <v>235530405</v>
      </c>
      <c r="CN60">
        <v>103.99999999999999</v>
      </c>
      <c r="CO60">
        <v>310</v>
      </c>
      <c r="CP60">
        <v>258</v>
      </c>
      <c r="CQ60">
        <v>258</v>
      </c>
      <c r="CR60">
        <v>930</v>
      </c>
      <c r="CS60" t="s">
        <v>48</v>
      </c>
      <c r="CT60">
        <v>0</v>
      </c>
      <c r="CU60">
        <v>2</v>
      </c>
      <c r="CV60">
        <v>26</v>
      </c>
      <c r="CW60">
        <v>26</v>
      </c>
      <c r="CX60">
        <v>26</v>
      </c>
      <c r="CY60">
        <v>0</v>
      </c>
      <c r="CZ60">
        <v>0</v>
      </c>
      <c r="DA60">
        <v>0</v>
      </c>
      <c r="DB60">
        <v>0</v>
      </c>
      <c r="DC60">
        <v>0</v>
      </c>
      <c r="DD60">
        <v>0</v>
      </c>
      <c r="DE60">
        <v>0</v>
      </c>
      <c r="DF60">
        <v>80</v>
      </c>
      <c r="DG60">
        <v>80</v>
      </c>
      <c r="DH60">
        <v>80</v>
      </c>
      <c r="DI60">
        <v>80</v>
      </c>
      <c r="DJ60">
        <v>0</v>
      </c>
      <c r="DK60">
        <v>2</v>
      </c>
      <c r="DL60">
        <v>26</v>
      </c>
      <c r="DM60">
        <v>26</v>
      </c>
      <c r="DN60">
        <v>26</v>
      </c>
      <c r="DO60">
        <v>0</v>
      </c>
      <c r="DP60">
        <v>0</v>
      </c>
      <c r="DQ60">
        <v>0</v>
      </c>
      <c r="DR60">
        <v>0</v>
      </c>
      <c r="DS60">
        <v>0</v>
      </c>
      <c r="DT60">
        <v>0</v>
      </c>
      <c r="DU60">
        <v>0</v>
      </c>
      <c r="DV60">
        <v>80</v>
      </c>
      <c r="DW60">
        <v>0</v>
      </c>
      <c r="DX60">
        <v>0</v>
      </c>
      <c r="DY60">
        <v>0</v>
      </c>
      <c r="DZ60">
        <v>0</v>
      </c>
      <c r="EA60">
        <v>0</v>
      </c>
      <c r="EB60">
        <v>0</v>
      </c>
      <c r="EC60">
        <v>0</v>
      </c>
      <c r="ED60">
        <v>0</v>
      </c>
      <c r="EE60">
        <v>0</v>
      </c>
      <c r="EF60">
        <v>0</v>
      </c>
      <c r="EG60">
        <v>0</v>
      </c>
      <c r="EH60">
        <v>0</v>
      </c>
      <c r="EI60">
        <v>0</v>
      </c>
      <c r="EJ60">
        <v>0</v>
      </c>
      <c r="EK60" t="s">
        <v>3473</v>
      </c>
      <c r="EL60" t="s">
        <v>4198</v>
      </c>
      <c r="EM60" t="s">
        <v>4199</v>
      </c>
      <c r="EN60" t="s">
        <v>4199</v>
      </c>
      <c r="EO60" t="s">
        <v>4199</v>
      </c>
      <c r="EP60">
        <v>0</v>
      </c>
      <c r="EQ60">
        <v>0</v>
      </c>
      <c r="ER60">
        <v>0</v>
      </c>
      <c r="ES60">
        <v>0</v>
      </c>
      <c r="ET60">
        <v>0</v>
      </c>
      <c r="EU60">
        <v>0</v>
      </c>
      <c r="EV60">
        <v>0</v>
      </c>
      <c r="EW60">
        <v>0</v>
      </c>
      <c r="EX60">
        <v>0</v>
      </c>
      <c r="EY60">
        <v>0</v>
      </c>
      <c r="EZ60">
        <v>0</v>
      </c>
      <c r="FA60">
        <v>0</v>
      </c>
      <c r="FB60">
        <v>0</v>
      </c>
      <c r="FC60">
        <v>0</v>
      </c>
      <c r="FD60">
        <v>0</v>
      </c>
      <c r="FE60">
        <v>0</v>
      </c>
      <c r="FF60">
        <v>0</v>
      </c>
      <c r="FG60">
        <v>0</v>
      </c>
      <c r="FH60">
        <v>0</v>
      </c>
      <c r="FI60">
        <v>522768000</v>
      </c>
      <c r="FJ60">
        <v>522768000</v>
      </c>
      <c r="FK60">
        <v>522768000</v>
      </c>
      <c r="FL60">
        <v>522768000</v>
      </c>
      <c r="FM60">
        <v>522768000</v>
      </c>
      <c r="FN60">
        <v>0</v>
      </c>
      <c r="FO60">
        <v>0</v>
      </c>
      <c r="FP60">
        <v>0</v>
      </c>
      <c r="FQ60">
        <v>0</v>
      </c>
      <c r="FR60">
        <v>0</v>
      </c>
      <c r="FS60">
        <v>0</v>
      </c>
      <c r="FT60">
        <v>0</v>
      </c>
      <c r="FU60">
        <v>522768000</v>
      </c>
      <c r="FV60">
        <v>522768000</v>
      </c>
      <c r="FW60">
        <v>522768000</v>
      </c>
      <c r="FX60">
        <v>522768000</v>
      </c>
      <c r="FY60">
        <v>522768000</v>
      </c>
      <c r="FZ60">
        <v>522768000</v>
      </c>
      <c r="GA60">
        <v>0</v>
      </c>
      <c r="GB60">
        <v>0</v>
      </c>
      <c r="GC60">
        <v>0</v>
      </c>
      <c r="GD60">
        <v>0</v>
      </c>
      <c r="GE60">
        <v>0</v>
      </c>
      <c r="GF60">
        <v>0</v>
      </c>
      <c r="GG60">
        <v>0</v>
      </c>
      <c r="GH60">
        <v>522768000</v>
      </c>
      <c r="GI60">
        <v>0</v>
      </c>
      <c r="GJ60">
        <v>0</v>
      </c>
      <c r="GK60">
        <v>0</v>
      </c>
      <c r="GL60">
        <v>0</v>
      </c>
      <c r="GM60">
        <v>0</v>
      </c>
      <c r="GN60">
        <v>0</v>
      </c>
      <c r="GO60">
        <v>0</v>
      </c>
      <c r="GP60">
        <v>0</v>
      </c>
      <c r="GQ60">
        <v>0</v>
      </c>
      <c r="GR60">
        <v>0</v>
      </c>
      <c r="GS60">
        <v>0</v>
      </c>
      <c r="GT60">
        <v>0</v>
      </c>
      <c r="GU60">
        <v>0</v>
      </c>
      <c r="GV60">
        <v>0</v>
      </c>
      <c r="GW60">
        <v>0</v>
      </c>
      <c r="GX60">
        <v>0</v>
      </c>
      <c r="GY60">
        <v>0</v>
      </c>
      <c r="GZ60">
        <v>0</v>
      </c>
      <c r="HA60">
        <v>0</v>
      </c>
      <c r="HB60">
        <v>0</v>
      </c>
      <c r="HC60">
        <v>0</v>
      </c>
      <c r="HD60">
        <v>0</v>
      </c>
      <c r="HE60">
        <v>0</v>
      </c>
      <c r="HF60">
        <v>0</v>
      </c>
      <c r="HG60">
        <v>0</v>
      </c>
      <c r="HH60">
        <v>0</v>
      </c>
      <c r="HI60">
        <v>0</v>
      </c>
      <c r="HJ60">
        <v>0</v>
      </c>
      <c r="HK60">
        <v>0</v>
      </c>
      <c r="HL60">
        <v>0</v>
      </c>
      <c r="HM60">
        <v>0</v>
      </c>
      <c r="HN60">
        <v>0</v>
      </c>
      <c r="HO60">
        <v>0</v>
      </c>
      <c r="HP60">
        <v>0</v>
      </c>
      <c r="HQ60">
        <v>0</v>
      </c>
      <c r="HR60">
        <v>0</v>
      </c>
      <c r="HS60">
        <v>0</v>
      </c>
      <c r="HT60">
        <v>0</v>
      </c>
      <c r="HU60">
        <v>0</v>
      </c>
      <c r="HV60">
        <v>0</v>
      </c>
      <c r="HW60">
        <v>0</v>
      </c>
      <c r="HX60">
        <v>0</v>
      </c>
      <c r="HY60">
        <v>0</v>
      </c>
      <c r="HZ60">
        <v>0</v>
      </c>
      <c r="IA60">
        <v>0</v>
      </c>
      <c r="IB60">
        <v>0</v>
      </c>
      <c r="IC60">
        <v>0</v>
      </c>
      <c r="ID60">
        <v>0</v>
      </c>
      <c r="IE60">
        <v>0</v>
      </c>
      <c r="IF60">
        <v>0</v>
      </c>
      <c r="IG60">
        <v>0</v>
      </c>
      <c r="IH60">
        <v>0</v>
      </c>
      <c r="II60" t="s">
        <v>1304</v>
      </c>
      <c r="IJ60" t="s">
        <v>1304</v>
      </c>
      <c r="IK60" t="s">
        <v>1304</v>
      </c>
      <c r="IL60" t="s">
        <v>1304</v>
      </c>
      <c r="IM60" t="s">
        <v>1304</v>
      </c>
      <c r="IN60" t="s">
        <v>1304</v>
      </c>
      <c r="IO60" t="s">
        <v>1304</v>
      </c>
      <c r="IP60" t="s">
        <v>1304</v>
      </c>
      <c r="IQ60" t="s">
        <v>1304</v>
      </c>
      <c r="IR60" t="s">
        <v>1304</v>
      </c>
      <c r="IS60" t="s">
        <v>1304</v>
      </c>
      <c r="IT60" t="s">
        <v>1304</v>
      </c>
      <c r="IU60" t="s">
        <v>1304</v>
      </c>
      <c r="IV60" t="s">
        <v>1304</v>
      </c>
      <c r="IW60" t="s">
        <v>1304</v>
      </c>
      <c r="IX60">
        <v>0</v>
      </c>
      <c r="IY60">
        <v>0</v>
      </c>
      <c r="IZ60">
        <v>0</v>
      </c>
      <c r="JA60">
        <v>0</v>
      </c>
      <c r="JB60">
        <v>0</v>
      </c>
      <c r="JC60">
        <v>0</v>
      </c>
      <c r="JD60">
        <v>0</v>
      </c>
      <c r="JE60">
        <v>0</v>
      </c>
      <c r="JF60">
        <v>0</v>
      </c>
      <c r="JG60">
        <v>0</v>
      </c>
      <c r="JH60">
        <v>0</v>
      </c>
      <c r="JI60">
        <v>0</v>
      </c>
      <c r="JJ60" s="85">
        <v>0</v>
      </c>
      <c r="JK60" s="85">
        <v>0</v>
      </c>
      <c r="JL60" s="85">
        <v>0</v>
      </c>
      <c r="JM60" s="85">
        <v>0</v>
      </c>
      <c r="JN60" s="85">
        <v>0</v>
      </c>
      <c r="JO60" s="85">
        <v>0</v>
      </c>
      <c r="JP60" s="85">
        <v>0</v>
      </c>
      <c r="JQ60" s="85">
        <v>0</v>
      </c>
      <c r="JR60" s="85">
        <v>0</v>
      </c>
      <c r="JS60" s="85">
        <v>0</v>
      </c>
      <c r="JT60" s="85">
        <v>0</v>
      </c>
      <c r="JU60" s="85">
        <v>0</v>
      </c>
      <c r="JV60" s="85">
        <v>0</v>
      </c>
      <c r="JW60">
        <v>0</v>
      </c>
      <c r="JX60">
        <v>0</v>
      </c>
      <c r="JY60">
        <v>0</v>
      </c>
      <c r="JZ60">
        <v>0</v>
      </c>
      <c r="KA60">
        <v>0</v>
      </c>
      <c r="KB60">
        <v>0</v>
      </c>
      <c r="KC60">
        <v>0</v>
      </c>
      <c r="KD60">
        <v>0</v>
      </c>
      <c r="KE60">
        <v>0</v>
      </c>
      <c r="KF60">
        <v>0</v>
      </c>
      <c r="KG60">
        <v>0</v>
      </c>
      <c r="KH60">
        <v>0</v>
      </c>
      <c r="KI60">
        <v>0</v>
      </c>
      <c r="KJ60" s="79" t="s">
        <v>3440</v>
      </c>
      <c r="KK60">
        <v>0</v>
      </c>
      <c r="KL60">
        <v>0</v>
      </c>
      <c r="KM60">
        <v>0</v>
      </c>
      <c r="KN60">
        <v>0</v>
      </c>
      <c r="KO60" t="s">
        <v>1304</v>
      </c>
      <c r="KP60" t="s">
        <v>1304</v>
      </c>
      <c r="KQ60" t="s">
        <v>1304</v>
      </c>
      <c r="KR60" t="s">
        <v>1304</v>
      </c>
      <c r="KS60" t="s">
        <v>1304</v>
      </c>
      <c r="KT60" t="s">
        <v>1304</v>
      </c>
      <c r="KU60" s="79" t="s">
        <v>1304</v>
      </c>
      <c r="KV60" t="s">
        <v>3440</v>
      </c>
      <c r="KW60">
        <v>0</v>
      </c>
      <c r="KX60">
        <v>0</v>
      </c>
      <c r="KY60">
        <v>0</v>
      </c>
      <c r="KZ60">
        <v>0</v>
      </c>
      <c r="LA60" t="s">
        <v>1304</v>
      </c>
      <c r="LB60" t="s">
        <v>1304</v>
      </c>
      <c r="LC60" t="s">
        <v>1304</v>
      </c>
      <c r="LD60" t="s">
        <v>1304</v>
      </c>
      <c r="LE60" t="s">
        <v>1304</v>
      </c>
      <c r="LF60" t="s">
        <v>1304</v>
      </c>
      <c r="LG60" t="s">
        <v>1304</v>
      </c>
      <c r="LH60" s="85">
        <v>0</v>
      </c>
      <c r="LI60" s="85" t="s">
        <v>4159</v>
      </c>
      <c r="LJ60" s="85" t="s">
        <v>4186</v>
      </c>
      <c r="LK60" s="85">
        <v>0</v>
      </c>
      <c r="LL60" s="85">
        <v>0</v>
      </c>
      <c r="LM60" s="85" t="s">
        <v>1304</v>
      </c>
      <c r="LN60" s="85" t="s">
        <v>1304</v>
      </c>
      <c r="LO60" s="85">
        <v>0</v>
      </c>
      <c r="LP60" s="85">
        <v>0</v>
      </c>
      <c r="LQ60" s="85">
        <v>27832225000</v>
      </c>
      <c r="LR60" s="85">
        <v>0</v>
      </c>
      <c r="LS60" s="85">
        <v>0</v>
      </c>
      <c r="LT60" s="85">
        <v>0</v>
      </c>
      <c r="LU60" s="85">
        <v>0</v>
      </c>
      <c r="LV60" t="s">
        <v>3440</v>
      </c>
      <c r="LW60">
        <v>0</v>
      </c>
      <c r="LX60">
        <v>0</v>
      </c>
      <c r="LY60">
        <v>0</v>
      </c>
      <c r="LZ60">
        <v>0</v>
      </c>
      <c r="MA60" t="s">
        <v>1304</v>
      </c>
      <c r="MB60" t="s">
        <v>1304</v>
      </c>
      <c r="MC60" t="s">
        <v>1304</v>
      </c>
      <c r="MD60" t="s">
        <v>1304</v>
      </c>
      <c r="ME60" t="s">
        <v>1304</v>
      </c>
      <c r="MF60" t="s">
        <v>1304</v>
      </c>
      <c r="MG60" t="s">
        <v>1304</v>
      </c>
      <c r="MH60">
        <v>0</v>
      </c>
      <c r="MI60">
        <v>0</v>
      </c>
      <c r="MJ60">
        <v>0</v>
      </c>
      <c r="MK60">
        <v>0</v>
      </c>
      <c r="ML60">
        <v>0</v>
      </c>
      <c r="MM60">
        <v>0</v>
      </c>
      <c r="MN60">
        <v>0</v>
      </c>
      <c r="MO60">
        <v>0</v>
      </c>
      <c r="MP60">
        <v>0</v>
      </c>
      <c r="MQ60">
        <v>0</v>
      </c>
      <c r="MR60">
        <v>0</v>
      </c>
      <c r="MS60">
        <v>0</v>
      </c>
      <c r="MT60">
        <v>0</v>
      </c>
      <c r="MU60">
        <v>0</v>
      </c>
      <c r="MV60">
        <v>0</v>
      </c>
      <c r="MW60">
        <v>0</v>
      </c>
      <c r="MX60">
        <v>0</v>
      </c>
      <c r="MY60">
        <v>0</v>
      </c>
      <c r="MZ60">
        <v>0</v>
      </c>
      <c r="NA60">
        <v>0</v>
      </c>
      <c r="NB60">
        <v>0</v>
      </c>
      <c r="NC60">
        <v>0</v>
      </c>
      <c r="ND60">
        <v>0</v>
      </c>
      <c r="NE60">
        <v>0</v>
      </c>
      <c r="NF60">
        <v>0</v>
      </c>
      <c r="NG60">
        <v>0</v>
      </c>
      <c r="NH60">
        <v>0</v>
      </c>
      <c r="NI60" t="s">
        <v>3440</v>
      </c>
      <c r="NJ60">
        <v>0</v>
      </c>
      <c r="NK60">
        <v>0</v>
      </c>
      <c r="NL60">
        <v>0</v>
      </c>
      <c r="NM60">
        <v>0</v>
      </c>
      <c r="NN60" t="s">
        <v>1304</v>
      </c>
      <c r="NO60" t="s">
        <v>1304</v>
      </c>
      <c r="NP60" t="s">
        <v>1304</v>
      </c>
      <c r="NQ60" t="s">
        <v>1304</v>
      </c>
      <c r="NR60" t="s">
        <v>1304</v>
      </c>
      <c r="NS60" t="s">
        <v>1304</v>
      </c>
      <c r="NT60" t="s">
        <v>1304</v>
      </c>
      <c r="NU60">
        <v>0</v>
      </c>
      <c r="NV60">
        <v>0</v>
      </c>
      <c r="NW60">
        <v>0</v>
      </c>
      <c r="NX60">
        <v>0</v>
      </c>
      <c r="NY60">
        <v>0</v>
      </c>
      <c r="NZ60">
        <v>0</v>
      </c>
      <c r="OA60">
        <v>0</v>
      </c>
      <c r="OB60">
        <v>0</v>
      </c>
      <c r="OC60">
        <v>0</v>
      </c>
      <c r="OD60">
        <v>0</v>
      </c>
      <c r="OE60">
        <v>0</v>
      </c>
      <c r="OF60">
        <v>0</v>
      </c>
      <c r="OG60">
        <v>0</v>
      </c>
      <c r="OH60">
        <v>0</v>
      </c>
      <c r="OI60">
        <v>0</v>
      </c>
      <c r="OJ60">
        <v>0</v>
      </c>
      <c r="OK60">
        <v>0</v>
      </c>
      <c r="OL60">
        <v>0</v>
      </c>
      <c r="OM60">
        <v>0</v>
      </c>
      <c r="ON60">
        <v>0</v>
      </c>
      <c r="OO60">
        <v>0</v>
      </c>
      <c r="OP60">
        <v>0</v>
      </c>
      <c r="OQ60">
        <v>0</v>
      </c>
      <c r="OR60">
        <v>0</v>
      </c>
      <c r="OT60" s="84"/>
      <c r="OU60" t="s">
        <v>4188</v>
      </c>
      <c r="OV60">
        <v>80</v>
      </c>
      <c r="OW60">
        <v>0</v>
      </c>
      <c r="OX60">
        <v>0</v>
      </c>
      <c r="OY60">
        <v>0</v>
      </c>
      <c r="OZ60">
        <v>0</v>
      </c>
      <c r="PA60">
        <v>0</v>
      </c>
      <c r="PB60">
        <v>0</v>
      </c>
      <c r="PC60">
        <v>0</v>
      </c>
      <c r="PD60">
        <v>0</v>
      </c>
      <c r="PE60">
        <v>0</v>
      </c>
      <c r="PF60">
        <v>0</v>
      </c>
      <c r="PG60">
        <v>0</v>
      </c>
      <c r="PH60">
        <v>0</v>
      </c>
      <c r="PI60">
        <v>0</v>
      </c>
      <c r="PJ60">
        <v>0</v>
      </c>
      <c r="PK60">
        <v>0</v>
      </c>
      <c r="PL60">
        <v>0</v>
      </c>
      <c r="PM60">
        <v>0</v>
      </c>
      <c r="PN60">
        <v>0</v>
      </c>
      <c r="PO60">
        <v>0</v>
      </c>
      <c r="PP60">
        <v>0</v>
      </c>
      <c r="PQ60">
        <v>0</v>
      </c>
      <c r="PR60">
        <v>0</v>
      </c>
      <c r="PS60">
        <v>0</v>
      </c>
      <c r="PT60">
        <v>0</v>
      </c>
      <c r="PU60">
        <v>0</v>
      </c>
      <c r="PV60">
        <v>0</v>
      </c>
      <c r="PW60" s="85">
        <v>0</v>
      </c>
      <c r="PX60" s="85">
        <v>0</v>
      </c>
      <c r="PY60" t="s">
        <v>3443</v>
      </c>
    </row>
    <row r="61" spans="1:441" ht="15.75" customHeight="1" x14ac:dyDescent="0.3">
      <c r="A61" t="s">
        <v>4200</v>
      </c>
      <c r="B61">
        <v>7871</v>
      </c>
      <c r="C61" t="s">
        <v>4201</v>
      </c>
      <c r="D61" s="82">
        <v>2020110010188</v>
      </c>
      <c r="E61" t="s">
        <v>3412</v>
      </c>
      <c r="F61" t="s">
        <v>4160</v>
      </c>
      <c r="G61" t="s">
        <v>4161</v>
      </c>
      <c r="H61" t="s">
        <v>4162</v>
      </c>
      <c r="I61" t="s">
        <v>4163</v>
      </c>
      <c r="J61" t="s">
        <v>4164</v>
      </c>
      <c r="K61" t="s">
        <v>4165</v>
      </c>
      <c r="L61" t="s">
        <v>4166</v>
      </c>
      <c r="M61" t="s">
        <v>4167</v>
      </c>
      <c r="N61" t="s">
        <v>4165</v>
      </c>
      <c r="O61" t="s">
        <v>4166</v>
      </c>
      <c r="P61" t="s">
        <v>4167</v>
      </c>
      <c r="Q61" t="s">
        <v>4168</v>
      </c>
      <c r="R61" t="s">
        <v>4169</v>
      </c>
      <c r="S61" t="s">
        <v>4202</v>
      </c>
      <c r="T61" t="s">
        <v>4203</v>
      </c>
      <c r="AB61" t="s">
        <v>4204</v>
      </c>
      <c r="AC61" t="s">
        <v>4202</v>
      </c>
      <c r="AG61" t="s">
        <v>1740</v>
      </c>
      <c r="AH61" t="s">
        <v>4173</v>
      </c>
      <c r="AI61" t="s">
        <v>4205</v>
      </c>
      <c r="AJ61">
        <v>0</v>
      </c>
      <c r="AK61" s="83">
        <v>44466</v>
      </c>
      <c r="AL61">
        <v>2</v>
      </c>
      <c r="AM61">
        <v>2024</v>
      </c>
      <c r="AN61" s="84" t="s">
        <v>4206</v>
      </c>
      <c r="AO61" s="84" t="s">
        <v>4207</v>
      </c>
      <c r="AP61">
        <v>2020</v>
      </c>
      <c r="AQ61">
        <v>2024</v>
      </c>
      <c r="AR61" t="s">
        <v>48</v>
      </c>
      <c r="AS61" t="s">
        <v>541</v>
      </c>
      <c r="AT61" t="s">
        <v>49</v>
      </c>
      <c r="AU61" t="s">
        <v>912</v>
      </c>
      <c r="AW61" t="s">
        <v>3431</v>
      </c>
      <c r="AX61" t="s">
        <v>3431</v>
      </c>
      <c r="AZ61">
        <v>1</v>
      </c>
      <c r="BB61" t="s">
        <v>4208</v>
      </c>
      <c r="BC61" t="s">
        <v>4209</v>
      </c>
      <c r="BD61" t="s">
        <v>4210</v>
      </c>
      <c r="BE61" t="s">
        <v>435</v>
      </c>
      <c r="BF61" t="s">
        <v>3457</v>
      </c>
      <c r="BG61">
        <v>4</v>
      </c>
      <c r="BH61" s="83">
        <v>45204</v>
      </c>
      <c r="BI61" t="s">
        <v>4181</v>
      </c>
      <c r="BJ61" t="s">
        <v>3048</v>
      </c>
      <c r="BK61">
        <v>300</v>
      </c>
      <c r="BL61">
        <v>75</v>
      </c>
      <c r="BM61">
        <v>73</v>
      </c>
      <c r="BN61">
        <v>70</v>
      </c>
      <c r="BO61">
        <v>65</v>
      </c>
      <c r="BP61">
        <v>17</v>
      </c>
      <c r="BQ61">
        <v>4101303284</v>
      </c>
      <c r="BR61">
        <v>343596383</v>
      </c>
      <c r="BS61">
        <v>1162264350</v>
      </c>
      <c r="BT61">
        <v>972259824</v>
      </c>
      <c r="BU61">
        <v>773683727</v>
      </c>
      <c r="BV61">
        <v>849499000</v>
      </c>
      <c r="BW61">
        <v>32</v>
      </c>
      <c r="BX61">
        <v>34</v>
      </c>
      <c r="BY61">
        <v>70</v>
      </c>
      <c r="BZ61">
        <v>65</v>
      </c>
      <c r="CA61">
        <v>17</v>
      </c>
      <c r="CB61">
        <v>73</v>
      </c>
      <c r="CC61">
        <v>70</v>
      </c>
      <c r="CD61">
        <v>65</v>
      </c>
      <c r="CE61">
        <v>17</v>
      </c>
      <c r="CF61">
        <v>343595433</v>
      </c>
      <c r="CG61">
        <v>343595433</v>
      </c>
      <c r="CH61">
        <v>1162264350</v>
      </c>
      <c r="CI61">
        <v>1077880574</v>
      </c>
      <c r="CJ61">
        <v>972256822</v>
      </c>
      <c r="CK61">
        <v>967895148</v>
      </c>
      <c r="CL61">
        <v>769240710</v>
      </c>
      <c r="CM61">
        <v>618326786</v>
      </c>
      <c r="CN61">
        <v>74.999999999999986</v>
      </c>
      <c r="CO61">
        <v>73</v>
      </c>
      <c r="CP61">
        <v>70</v>
      </c>
      <c r="CQ61">
        <v>65</v>
      </c>
      <c r="CR61">
        <v>283</v>
      </c>
      <c r="CS61" t="s">
        <v>48</v>
      </c>
      <c r="CT61">
        <v>0</v>
      </c>
      <c r="CU61">
        <v>2</v>
      </c>
      <c r="CV61">
        <v>5</v>
      </c>
      <c r="CW61">
        <v>5</v>
      </c>
      <c r="CX61">
        <v>5</v>
      </c>
      <c r="CY61">
        <v>0</v>
      </c>
      <c r="CZ61">
        <v>0</v>
      </c>
      <c r="DA61">
        <v>0</v>
      </c>
      <c r="DB61">
        <v>0</v>
      </c>
      <c r="DC61">
        <v>0</v>
      </c>
      <c r="DD61">
        <v>0</v>
      </c>
      <c r="DE61">
        <v>0</v>
      </c>
      <c r="DF61">
        <v>17</v>
      </c>
      <c r="DG61">
        <v>17</v>
      </c>
      <c r="DH61">
        <v>17</v>
      </c>
      <c r="DI61">
        <v>17</v>
      </c>
      <c r="DJ61">
        <v>0</v>
      </c>
      <c r="DK61">
        <v>2</v>
      </c>
      <c r="DL61">
        <v>5</v>
      </c>
      <c r="DM61">
        <v>5</v>
      </c>
      <c r="DN61">
        <v>5</v>
      </c>
      <c r="DO61">
        <v>0</v>
      </c>
      <c r="DP61">
        <v>0</v>
      </c>
      <c r="DQ61">
        <v>0</v>
      </c>
      <c r="DR61">
        <v>0</v>
      </c>
      <c r="DS61">
        <v>0</v>
      </c>
      <c r="DT61">
        <v>0</v>
      </c>
      <c r="DU61">
        <v>0</v>
      </c>
      <c r="DV61">
        <v>17</v>
      </c>
      <c r="DW61">
        <v>0</v>
      </c>
      <c r="DX61">
        <v>0</v>
      </c>
      <c r="DY61">
        <v>0</v>
      </c>
      <c r="DZ61">
        <v>0</v>
      </c>
      <c r="EA61">
        <v>0</v>
      </c>
      <c r="EB61">
        <v>0</v>
      </c>
      <c r="EC61">
        <v>0</v>
      </c>
      <c r="ED61">
        <v>0</v>
      </c>
      <c r="EE61">
        <v>0</v>
      </c>
      <c r="EF61">
        <v>0</v>
      </c>
      <c r="EG61">
        <v>0</v>
      </c>
      <c r="EH61">
        <v>0</v>
      </c>
      <c r="EI61">
        <v>0</v>
      </c>
      <c r="EJ61">
        <v>0</v>
      </c>
      <c r="EK61" t="s">
        <v>3440</v>
      </c>
      <c r="EL61" t="s">
        <v>4211</v>
      </c>
      <c r="EM61" t="s">
        <v>4212</v>
      </c>
      <c r="EN61" t="s">
        <v>4212</v>
      </c>
      <c r="EO61" t="s">
        <v>4212</v>
      </c>
      <c r="EP61">
        <v>0</v>
      </c>
      <c r="EQ61">
        <v>0</v>
      </c>
      <c r="ER61">
        <v>0</v>
      </c>
      <c r="ES61">
        <v>0</v>
      </c>
      <c r="ET61">
        <v>0</v>
      </c>
      <c r="EU61">
        <v>0</v>
      </c>
      <c r="EV61">
        <v>0</v>
      </c>
      <c r="EW61">
        <v>0</v>
      </c>
      <c r="EX61">
        <v>0</v>
      </c>
      <c r="EY61">
        <v>0</v>
      </c>
      <c r="EZ61">
        <v>0</v>
      </c>
      <c r="FA61">
        <v>0</v>
      </c>
      <c r="FB61">
        <v>0</v>
      </c>
      <c r="FC61">
        <v>0</v>
      </c>
      <c r="FD61">
        <v>0</v>
      </c>
      <c r="FE61">
        <v>0</v>
      </c>
      <c r="FF61">
        <v>0</v>
      </c>
      <c r="FG61">
        <v>0</v>
      </c>
      <c r="FH61">
        <v>0</v>
      </c>
      <c r="FI61">
        <v>849499000</v>
      </c>
      <c r="FJ61">
        <v>849499000</v>
      </c>
      <c r="FK61">
        <v>849499000</v>
      </c>
      <c r="FL61">
        <v>849499000</v>
      </c>
      <c r="FM61">
        <v>849499000</v>
      </c>
      <c r="FN61">
        <v>0</v>
      </c>
      <c r="FO61">
        <v>0</v>
      </c>
      <c r="FP61">
        <v>0</v>
      </c>
      <c r="FQ61">
        <v>0</v>
      </c>
      <c r="FR61">
        <v>0</v>
      </c>
      <c r="FS61">
        <v>0</v>
      </c>
      <c r="FT61">
        <v>0</v>
      </c>
      <c r="FU61">
        <v>849499000</v>
      </c>
      <c r="FV61">
        <v>849499000</v>
      </c>
      <c r="FW61">
        <v>849499000</v>
      </c>
      <c r="FX61">
        <v>849499000</v>
      </c>
      <c r="FY61">
        <v>849499000</v>
      </c>
      <c r="FZ61">
        <v>849499000</v>
      </c>
      <c r="GA61">
        <v>0</v>
      </c>
      <c r="GB61">
        <v>0</v>
      </c>
      <c r="GC61">
        <v>0</v>
      </c>
      <c r="GD61">
        <v>0</v>
      </c>
      <c r="GE61">
        <v>0</v>
      </c>
      <c r="GF61">
        <v>0</v>
      </c>
      <c r="GG61">
        <v>0</v>
      </c>
      <c r="GH61">
        <v>849499000</v>
      </c>
      <c r="GI61">
        <v>0</v>
      </c>
      <c r="GJ61">
        <v>0</v>
      </c>
      <c r="GK61">
        <v>0</v>
      </c>
      <c r="GL61">
        <v>0</v>
      </c>
      <c r="GM61">
        <v>0</v>
      </c>
      <c r="GN61">
        <v>0</v>
      </c>
      <c r="GO61">
        <v>0</v>
      </c>
      <c r="GP61">
        <v>0</v>
      </c>
      <c r="GQ61">
        <v>0</v>
      </c>
      <c r="GR61">
        <v>0</v>
      </c>
      <c r="GS61">
        <v>0</v>
      </c>
      <c r="GT61">
        <v>0</v>
      </c>
      <c r="GU61">
        <v>0</v>
      </c>
      <c r="GV61">
        <v>0</v>
      </c>
      <c r="GW61">
        <v>0</v>
      </c>
      <c r="GX61">
        <v>0</v>
      </c>
      <c r="GY61">
        <v>0</v>
      </c>
      <c r="GZ61">
        <v>0</v>
      </c>
      <c r="HA61">
        <v>0</v>
      </c>
      <c r="HB61">
        <v>0</v>
      </c>
      <c r="HC61">
        <v>0</v>
      </c>
      <c r="HD61">
        <v>0</v>
      </c>
      <c r="HE61">
        <v>0</v>
      </c>
      <c r="HF61">
        <v>0</v>
      </c>
      <c r="HG61">
        <v>0</v>
      </c>
      <c r="HH61">
        <v>0</v>
      </c>
      <c r="HI61">
        <v>0</v>
      </c>
      <c r="HJ61">
        <v>0</v>
      </c>
      <c r="HK61">
        <v>0</v>
      </c>
      <c r="HL61">
        <v>0</v>
      </c>
      <c r="HM61">
        <v>0</v>
      </c>
      <c r="HN61">
        <v>0</v>
      </c>
      <c r="HO61">
        <v>0</v>
      </c>
      <c r="HP61">
        <v>0</v>
      </c>
      <c r="HQ61">
        <v>0</v>
      </c>
      <c r="HR61">
        <v>0</v>
      </c>
      <c r="HS61">
        <v>0</v>
      </c>
      <c r="HT61">
        <v>0</v>
      </c>
      <c r="HU61">
        <v>0</v>
      </c>
      <c r="HV61">
        <v>0</v>
      </c>
      <c r="HW61">
        <v>0</v>
      </c>
      <c r="HX61">
        <v>0</v>
      </c>
      <c r="HY61">
        <v>0</v>
      </c>
      <c r="HZ61">
        <v>0</v>
      </c>
      <c r="IA61">
        <v>0</v>
      </c>
      <c r="IB61">
        <v>0</v>
      </c>
      <c r="IC61">
        <v>0</v>
      </c>
      <c r="ID61">
        <v>0</v>
      </c>
      <c r="IE61">
        <v>0</v>
      </c>
      <c r="IF61">
        <v>0</v>
      </c>
      <c r="IG61">
        <v>0</v>
      </c>
      <c r="IH61">
        <v>0</v>
      </c>
      <c r="II61" t="s">
        <v>1304</v>
      </c>
      <c r="IJ61" t="s">
        <v>1304</v>
      </c>
      <c r="IK61" t="s">
        <v>1304</v>
      </c>
      <c r="IL61" t="s">
        <v>1304</v>
      </c>
      <c r="IM61" t="s">
        <v>1304</v>
      </c>
      <c r="IN61" t="s">
        <v>1304</v>
      </c>
      <c r="IO61" t="s">
        <v>1304</v>
      </c>
      <c r="IP61" t="s">
        <v>1304</v>
      </c>
      <c r="IQ61" t="s">
        <v>1304</v>
      </c>
      <c r="IR61" t="s">
        <v>1304</v>
      </c>
      <c r="IS61" t="s">
        <v>1304</v>
      </c>
      <c r="IT61" t="s">
        <v>1304</v>
      </c>
      <c r="IU61" t="s">
        <v>1304</v>
      </c>
      <c r="IV61" t="s">
        <v>1304</v>
      </c>
      <c r="IW61" t="s">
        <v>1304</v>
      </c>
      <c r="IX61">
        <v>0</v>
      </c>
      <c r="IY61">
        <v>0</v>
      </c>
      <c r="IZ61">
        <v>0</v>
      </c>
      <c r="JA61">
        <v>0</v>
      </c>
      <c r="JB61">
        <v>0</v>
      </c>
      <c r="JC61">
        <v>0</v>
      </c>
      <c r="JD61">
        <v>0</v>
      </c>
      <c r="JE61">
        <v>0</v>
      </c>
      <c r="JF61">
        <v>0</v>
      </c>
      <c r="JG61">
        <v>0</v>
      </c>
      <c r="JH61">
        <v>0</v>
      </c>
      <c r="JI61">
        <v>0</v>
      </c>
      <c r="JJ61" s="85">
        <v>0</v>
      </c>
      <c r="JK61" s="85">
        <v>0</v>
      </c>
      <c r="JL61" s="85">
        <v>0</v>
      </c>
      <c r="JM61" s="85">
        <v>0</v>
      </c>
      <c r="JN61" s="85">
        <v>0</v>
      </c>
      <c r="JO61" s="85">
        <v>0</v>
      </c>
      <c r="JP61" s="85">
        <v>0</v>
      </c>
      <c r="JQ61" s="85">
        <v>0</v>
      </c>
      <c r="JR61" s="85">
        <v>0</v>
      </c>
      <c r="JS61" s="85">
        <v>0</v>
      </c>
      <c r="JT61" s="85">
        <v>0</v>
      </c>
      <c r="JU61" s="85">
        <v>0</v>
      </c>
      <c r="JV61" s="85">
        <v>0</v>
      </c>
      <c r="JW61">
        <v>0</v>
      </c>
      <c r="JX61">
        <v>0</v>
      </c>
      <c r="JY61">
        <v>0</v>
      </c>
      <c r="JZ61">
        <v>0</v>
      </c>
      <c r="KA61">
        <v>0</v>
      </c>
      <c r="KB61">
        <v>0</v>
      </c>
      <c r="KC61">
        <v>0</v>
      </c>
      <c r="KD61">
        <v>0</v>
      </c>
      <c r="KE61">
        <v>0</v>
      </c>
      <c r="KF61">
        <v>0</v>
      </c>
      <c r="KG61">
        <v>0</v>
      </c>
      <c r="KH61">
        <v>0</v>
      </c>
      <c r="KI61">
        <v>0</v>
      </c>
      <c r="KJ61" s="79" t="s">
        <v>3440</v>
      </c>
      <c r="KK61">
        <v>0</v>
      </c>
      <c r="KL61">
        <v>0</v>
      </c>
      <c r="KM61">
        <v>0</v>
      </c>
      <c r="KN61">
        <v>0</v>
      </c>
      <c r="KO61" t="s">
        <v>1304</v>
      </c>
      <c r="KP61" t="s">
        <v>1304</v>
      </c>
      <c r="KQ61" t="s">
        <v>1304</v>
      </c>
      <c r="KR61" t="s">
        <v>1304</v>
      </c>
      <c r="KS61" t="s">
        <v>1304</v>
      </c>
      <c r="KT61" t="s">
        <v>1304</v>
      </c>
      <c r="KU61" s="79" t="s">
        <v>1304</v>
      </c>
      <c r="KV61" t="s">
        <v>3440</v>
      </c>
      <c r="KW61">
        <v>0</v>
      </c>
      <c r="KX61">
        <v>0</v>
      </c>
      <c r="KY61">
        <v>0</v>
      </c>
      <c r="KZ61">
        <v>0</v>
      </c>
      <c r="LA61" t="s">
        <v>1304</v>
      </c>
      <c r="LB61" t="s">
        <v>1304</v>
      </c>
      <c r="LC61" t="s">
        <v>1304</v>
      </c>
      <c r="LD61" t="s">
        <v>1304</v>
      </c>
      <c r="LE61" t="s">
        <v>1304</v>
      </c>
      <c r="LF61" t="s">
        <v>1304</v>
      </c>
      <c r="LG61" t="s">
        <v>1304</v>
      </c>
      <c r="LH61" s="85">
        <v>0</v>
      </c>
      <c r="LI61" s="85" t="s">
        <v>4159</v>
      </c>
      <c r="LJ61" s="85" t="s">
        <v>4186</v>
      </c>
      <c r="LK61" s="85">
        <v>0</v>
      </c>
      <c r="LL61" s="85">
        <v>0</v>
      </c>
      <c r="LM61" s="85" t="s">
        <v>1304</v>
      </c>
      <c r="LN61" s="85" t="s">
        <v>1304</v>
      </c>
      <c r="LO61" s="85">
        <v>0</v>
      </c>
      <c r="LP61" s="85">
        <v>0</v>
      </c>
      <c r="LQ61" s="85">
        <v>27832225000</v>
      </c>
      <c r="LR61" s="85">
        <v>0</v>
      </c>
      <c r="LS61" s="85">
        <v>0</v>
      </c>
      <c r="LT61" s="85">
        <v>0</v>
      </c>
      <c r="LU61" s="85">
        <v>0</v>
      </c>
      <c r="LV61" t="s">
        <v>3440</v>
      </c>
      <c r="LW61">
        <v>0</v>
      </c>
      <c r="LX61">
        <v>0</v>
      </c>
      <c r="LY61">
        <v>0</v>
      </c>
      <c r="LZ61">
        <v>0</v>
      </c>
      <c r="MA61" t="s">
        <v>1304</v>
      </c>
      <c r="MB61" t="s">
        <v>1304</v>
      </c>
      <c r="MC61" t="s">
        <v>1304</v>
      </c>
      <c r="MD61" t="s">
        <v>1304</v>
      </c>
      <c r="ME61" t="s">
        <v>1304</v>
      </c>
      <c r="MF61" t="s">
        <v>1304</v>
      </c>
      <c r="MG61" t="s">
        <v>1304</v>
      </c>
      <c r="MH61">
        <v>0</v>
      </c>
      <c r="MI61">
        <v>0</v>
      </c>
      <c r="MJ61">
        <v>0</v>
      </c>
      <c r="MK61">
        <v>0</v>
      </c>
      <c r="ML61">
        <v>0</v>
      </c>
      <c r="MM61">
        <v>0</v>
      </c>
      <c r="MN61">
        <v>0</v>
      </c>
      <c r="MO61">
        <v>0</v>
      </c>
      <c r="MP61">
        <v>0</v>
      </c>
      <c r="MQ61">
        <v>0</v>
      </c>
      <c r="MR61">
        <v>0</v>
      </c>
      <c r="MS61">
        <v>0</v>
      </c>
      <c r="MT61">
        <v>0</v>
      </c>
      <c r="MU61">
        <v>0</v>
      </c>
      <c r="MV61">
        <v>0</v>
      </c>
      <c r="MW61">
        <v>0</v>
      </c>
      <c r="MX61">
        <v>0</v>
      </c>
      <c r="MY61">
        <v>0</v>
      </c>
      <c r="MZ61">
        <v>0</v>
      </c>
      <c r="NA61">
        <v>0</v>
      </c>
      <c r="NB61">
        <v>0</v>
      </c>
      <c r="NC61">
        <v>0</v>
      </c>
      <c r="ND61">
        <v>0</v>
      </c>
      <c r="NE61">
        <v>0</v>
      </c>
      <c r="NF61">
        <v>0</v>
      </c>
      <c r="NG61">
        <v>0</v>
      </c>
      <c r="NH61">
        <v>0</v>
      </c>
      <c r="NI61" t="s">
        <v>3440</v>
      </c>
      <c r="NJ61">
        <v>0</v>
      </c>
      <c r="NK61">
        <v>0</v>
      </c>
      <c r="NL61">
        <v>0</v>
      </c>
      <c r="NM61">
        <v>0</v>
      </c>
      <c r="NN61" t="s">
        <v>1304</v>
      </c>
      <c r="NO61" t="s">
        <v>1304</v>
      </c>
      <c r="NP61" t="s">
        <v>1304</v>
      </c>
      <c r="NQ61" t="s">
        <v>1304</v>
      </c>
      <c r="NR61" t="s">
        <v>1304</v>
      </c>
      <c r="NS61" t="s">
        <v>1304</v>
      </c>
      <c r="NT61" t="s">
        <v>1304</v>
      </c>
      <c r="NU61">
        <v>0</v>
      </c>
      <c r="NV61">
        <v>0</v>
      </c>
      <c r="NW61">
        <v>0</v>
      </c>
      <c r="NX61">
        <v>0</v>
      </c>
      <c r="NY61">
        <v>0</v>
      </c>
      <c r="NZ61">
        <v>0</v>
      </c>
      <c r="OA61">
        <v>0</v>
      </c>
      <c r="OB61">
        <v>0</v>
      </c>
      <c r="OC61">
        <v>0</v>
      </c>
      <c r="OD61">
        <v>0</v>
      </c>
      <c r="OE61">
        <v>0</v>
      </c>
      <c r="OF61">
        <v>0</v>
      </c>
      <c r="OG61">
        <v>0</v>
      </c>
      <c r="OH61">
        <v>0</v>
      </c>
      <c r="OI61">
        <v>0</v>
      </c>
      <c r="OJ61">
        <v>0</v>
      </c>
      <c r="OK61">
        <v>0</v>
      </c>
      <c r="OL61">
        <v>0</v>
      </c>
      <c r="OM61">
        <v>0</v>
      </c>
      <c r="ON61">
        <v>0</v>
      </c>
      <c r="OO61">
        <v>0</v>
      </c>
      <c r="OP61">
        <v>0</v>
      </c>
      <c r="OQ61">
        <v>0</v>
      </c>
      <c r="OR61">
        <v>0</v>
      </c>
      <c r="OT61" s="84"/>
      <c r="OU61" t="s">
        <v>4200</v>
      </c>
      <c r="OV61">
        <v>17</v>
      </c>
      <c r="OW61">
        <v>0</v>
      </c>
      <c r="OX61">
        <v>0</v>
      </c>
      <c r="OY61">
        <v>0</v>
      </c>
      <c r="OZ61">
        <v>0</v>
      </c>
      <c r="PA61">
        <v>0</v>
      </c>
      <c r="PB61">
        <v>0</v>
      </c>
      <c r="PC61">
        <v>0</v>
      </c>
      <c r="PD61">
        <v>0</v>
      </c>
      <c r="PE61">
        <v>0</v>
      </c>
      <c r="PF61">
        <v>0</v>
      </c>
      <c r="PG61">
        <v>0</v>
      </c>
      <c r="PH61">
        <v>0</v>
      </c>
      <c r="PI61">
        <v>0</v>
      </c>
      <c r="PJ61">
        <v>0</v>
      </c>
      <c r="PK61">
        <v>0</v>
      </c>
      <c r="PL61">
        <v>0</v>
      </c>
      <c r="PM61">
        <v>0</v>
      </c>
      <c r="PN61">
        <v>0</v>
      </c>
      <c r="PO61">
        <v>0</v>
      </c>
      <c r="PP61">
        <v>0</v>
      </c>
      <c r="PQ61">
        <v>0</v>
      </c>
      <c r="PR61">
        <v>0</v>
      </c>
      <c r="PS61">
        <v>0</v>
      </c>
      <c r="PT61">
        <v>0</v>
      </c>
      <c r="PU61">
        <v>0</v>
      </c>
      <c r="PV61">
        <v>0</v>
      </c>
      <c r="PW61" s="85">
        <v>0</v>
      </c>
      <c r="PX61" s="85">
        <v>0</v>
      </c>
      <c r="PY61" t="s">
        <v>3443</v>
      </c>
    </row>
    <row r="62" spans="1:441" ht="15.75" customHeight="1" x14ac:dyDescent="0.3">
      <c r="A62" t="s">
        <v>4213</v>
      </c>
      <c r="B62">
        <v>7871</v>
      </c>
      <c r="C62" t="s">
        <v>4214</v>
      </c>
      <c r="D62" s="82">
        <v>2020110010188</v>
      </c>
      <c r="E62" t="s">
        <v>3412</v>
      </c>
      <c r="F62" t="s">
        <v>4160</v>
      </c>
      <c r="G62" t="s">
        <v>4161</v>
      </c>
      <c r="H62" t="s">
        <v>4162</v>
      </c>
      <c r="I62" t="s">
        <v>4163</v>
      </c>
      <c r="J62" t="s">
        <v>4164</v>
      </c>
      <c r="K62" t="s">
        <v>4165</v>
      </c>
      <c r="L62" t="s">
        <v>4166</v>
      </c>
      <c r="M62" t="s">
        <v>4167</v>
      </c>
      <c r="N62" t="s">
        <v>4165</v>
      </c>
      <c r="O62" t="s">
        <v>4166</v>
      </c>
      <c r="P62" t="s">
        <v>4167</v>
      </c>
      <c r="Q62" t="s">
        <v>4168</v>
      </c>
      <c r="R62" t="s">
        <v>4169</v>
      </c>
      <c r="S62" t="s">
        <v>4215</v>
      </c>
      <c r="T62" t="s">
        <v>4216</v>
      </c>
      <c r="AC62" t="s">
        <v>4215</v>
      </c>
      <c r="AG62" t="s">
        <v>1740</v>
      </c>
      <c r="AH62" t="s">
        <v>4173</v>
      </c>
      <c r="AI62" t="s">
        <v>4217</v>
      </c>
      <c r="AJ62">
        <v>0</v>
      </c>
      <c r="AK62" s="83">
        <v>44466</v>
      </c>
      <c r="AL62">
        <v>2</v>
      </c>
      <c r="AM62">
        <v>2024</v>
      </c>
      <c r="AN62" s="84" t="s">
        <v>4218</v>
      </c>
      <c r="AO62" s="84" t="s">
        <v>4219</v>
      </c>
      <c r="AP62">
        <v>2020</v>
      </c>
      <c r="AQ62">
        <v>2024</v>
      </c>
      <c r="AR62" t="s">
        <v>41</v>
      </c>
      <c r="AS62" t="s">
        <v>541</v>
      </c>
      <c r="AT62" t="s">
        <v>42</v>
      </c>
      <c r="AU62" t="s">
        <v>912</v>
      </c>
      <c r="AV62" t="s">
        <v>3431</v>
      </c>
      <c r="AW62" t="s">
        <v>3431</v>
      </c>
      <c r="AX62" t="s">
        <v>3431</v>
      </c>
      <c r="AY62">
        <v>1</v>
      </c>
      <c r="BB62" t="s">
        <v>4220</v>
      </c>
      <c r="BC62" t="s">
        <v>4221</v>
      </c>
      <c r="BD62" t="s">
        <v>4222</v>
      </c>
      <c r="BE62" t="s">
        <v>4223</v>
      </c>
      <c r="BF62" t="s">
        <v>3457</v>
      </c>
      <c r="BG62">
        <v>4</v>
      </c>
      <c r="BH62" s="83">
        <v>45204</v>
      </c>
      <c r="BI62" t="s">
        <v>4181</v>
      </c>
      <c r="BJ62" t="s">
        <v>3047</v>
      </c>
      <c r="BK62">
        <v>100</v>
      </c>
      <c r="BL62">
        <v>5</v>
      </c>
      <c r="BM62">
        <v>20</v>
      </c>
      <c r="BN62">
        <v>55</v>
      </c>
      <c r="BO62">
        <v>90</v>
      </c>
      <c r="BP62">
        <v>100</v>
      </c>
      <c r="BQ62">
        <v>625615937</v>
      </c>
      <c r="BR62">
        <v>85190000</v>
      </c>
      <c r="BS62">
        <v>194239893</v>
      </c>
      <c r="BT62">
        <v>95957000</v>
      </c>
      <c r="BU62">
        <v>184883044</v>
      </c>
      <c r="BV62">
        <v>65346000</v>
      </c>
      <c r="BW62">
        <v>5</v>
      </c>
      <c r="BX62">
        <v>20</v>
      </c>
      <c r="BY62">
        <v>55</v>
      </c>
      <c r="BZ62">
        <v>90</v>
      </c>
      <c r="CA62">
        <v>100</v>
      </c>
      <c r="CB62">
        <v>15</v>
      </c>
      <c r="CC62">
        <v>35</v>
      </c>
      <c r="CD62">
        <v>35</v>
      </c>
      <c r="CE62">
        <v>10</v>
      </c>
      <c r="CF62">
        <v>85188950</v>
      </c>
      <c r="CG62">
        <v>85188950</v>
      </c>
      <c r="CH62">
        <v>194239893</v>
      </c>
      <c r="CI62">
        <v>189798916</v>
      </c>
      <c r="CJ62">
        <v>95956828</v>
      </c>
      <c r="CK62">
        <v>95956828</v>
      </c>
      <c r="CL62">
        <v>133811743</v>
      </c>
      <c r="CM62">
        <v>127328983</v>
      </c>
      <c r="CN62">
        <v>5</v>
      </c>
      <c r="CO62">
        <v>20</v>
      </c>
      <c r="CP62">
        <v>55</v>
      </c>
      <c r="CQ62">
        <v>90</v>
      </c>
      <c r="CR62">
        <v>90</v>
      </c>
      <c r="CS62" t="s">
        <v>48</v>
      </c>
      <c r="CT62">
        <v>0</v>
      </c>
      <c r="CU62">
        <v>0</v>
      </c>
      <c r="CV62">
        <v>0</v>
      </c>
      <c r="CW62">
        <v>10</v>
      </c>
      <c r="CX62">
        <v>0</v>
      </c>
      <c r="CY62">
        <v>0</v>
      </c>
      <c r="CZ62">
        <v>0</v>
      </c>
      <c r="DA62">
        <v>0</v>
      </c>
      <c r="DB62">
        <v>0</v>
      </c>
      <c r="DC62">
        <v>0</v>
      </c>
      <c r="DD62">
        <v>0</v>
      </c>
      <c r="DE62">
        <v>0</v>
      </c>
      <c r="DF62">
        <v>100</v>
      </c>
      <c r="DG62">
        <v>100</v>
      </c>
      <c r="DH62">
        <v>10</v>
      </c>
      <c r="DI62">
        <v>10</v>
      </c>
      <c r="DJ62">
        <v>0</v>
      </c>
      <c r="DK62">
        <v>0</v>
      </c>
      <c r="DL62">
        <v>0</v>
      </c>
      <c r="DM62">
        <v>100</v>
      </c>
      <c r="DN62">
        <v>0</v>
      </c>
      <c r="DO62">
        <v>0</v>
      </c>
      <c r="DP62">
        <v>0</v>
      </c>
      <c r="DQ62">
        <v>0</v>
      </c>
      <c r="DR62">
        <v>0</v>
      </c>
      <c r="DS62">
        <v>0</v>
      </c>
      <c r="DT62">
        <v>0</v>
      </c>
      <c r="DU62">
        <v>0</v>
      </c>
      <c r="DV62">
        <v>100</v>
      </c>
      <c r="DW62">
        <v>0</v>
      </c>
      <c r="DX62">
        <v>0</v>
      </c>
      <c r="DY62">
        <v>0</v>
      </c>
      <c r="DZ62">
        <v>0</v>
      </c>
      <c r="EA62">
        <v>0</v>
      </c>
      <c r="EB62">
        <v>0</v>
      </c>
      <c r="EC62">
        <v>0</v>
      </c>
      <c r="ED62">
        <v>0</v>
      </c>
      <c r="EE62">
        <v>0</v>
      </c>
      <c r="EF62">
        <v>0</v>
      </c>
      <c r="EG62">
        <v>0</v>
      </c>
      <c r="EH62">
        <v>0</v>
      </c>
      <c r="EI62">
        <v>0</v>
      </c>
      <c r="EJ62">
        <v>0</v>
      </c>
      <c r="EK62" t="s">
        <v>3440</v>
      </c>
      <c r="EL62" t="s">
        <v>3440</v>
      </c>
      <c r="EM62" t="s">
        <v>3440</v>
      </c>
      <c r="EN62" t="s">
        <v>4224</v>
      </c>
      <c r="EO62" t="s">
        <v>3440</v>
      </c>
      <c r="EP62">
        <v>0</v>
      </c>
      <c r="EQ62">
        <v>0</v>
      </c>
      <c r="ER62">
        <v>0</v>
      </c>
      <c r="ES62">
        <v>0</v>
      </c>
      <c r="ET62">
        <v>0</v>
      </c>
      <c r="EU62">
        <v>0</v>
      </c>
      <c r="EV62">
        <v>0</v>
      </c>
      <c r="EW62">
        <v>0</v>
      </c>
      <c r="EX62">
        <v>0</v>
      </c>
      <c r="EY62">
        <v>0</v>
      </c>
      <c r="EZ62">
        <v>0</v>
      </c>
      <c r="FA62">
        <v>0</v>
      </c>
      <c r="FB62">
        <v>0</v>
      </c>
      <c r="FC62">
        <v>0</v>
      </c>
      <c r="FD62">
        <v>0</v>
      </c>
      <c r="FE62">
        <v>0</v>
      </c>
      <c r="FF62">
        <v>0</v>
      </c>
      <c r="FG62">
        <v>0</v>
      </c>
      <c r="FH62">
        <v>0</v>
      </c>
      <c r="FI62">
        <v>65346000</v>
      </c>
      <c r="FJ62">
        <v>65346000</v>
      </c>
      <c r="FK62">
        <v>65346000</v>
      </c>
      <c r="FL62">
        <v>65346000</v>
      </c>
      <c r="FM62">
        <v>65346000</v>
      </c>
      <c r="FN62">
        <v>0</v>
      </c>
      <c r="FO62">
        <v>0</v>
      </c>
      <c r="FP62">
        <v>0</v>
      </c>
      <c r="FQ62">
        <v>0</v>
      </c>
      <c r="FR62">
        <v>0</v>
      </c>
      <c r="FS62">
        <v>0</v>
      </c>
      <c r="FT62">
        <v>0</v>
      </c>
      <c r="FU62">
        <v>65346000</v>
      </c>
      <c r="FV62">
        <v>65346000</v>
      </c>
      <c r="FW62">
        <v>65346000</v>
      </c>
      <c r="FX62">
        <v>65346000</v>
      </c>
      <c r="FY62">
        <v>65346000</v>
      </c>
      <c r="FZ62">
        <v>65346000</v>
      </c>
      <c r="GA62">
        <v>0</v>
      </c>
      <c r="GB62">
        <v>0</v>
      </c>
      <c r="GC62">
        <v>0</v>
      </c>
      <c r="GD62">
        <v>0</v>
      </c>
      <c r="GE62">
        <v>0</v>
      </c>
      <c r="GF62">
        <v>0</v>
      </c>
      <c r="GG62">
        <v>0</v>
      </c>
      <c r="GH62">
        <v>65346000</v>
      </c>
      <c r="GI62">
        <v>0</v>
      </c>
      <c r="GJ62">
        <v>0</v>
      </c>
      <c r="GK62">
        <v>0</v>
      </c>
      <c r="GL62">
        <v>0</v>
      </c>
      <c r="GM62">
        <v>0</v>
      </c>
      <c r="GN62">
        <v>0</v>
      </c>
      <c r="GO62">
        <v>0</v>
      </c>
      <c r="GP62">
        <v>0</v>
      </c>
      <c r="GQ62">
        <v>0</v>
      </c>
      <c r="GR62">
        <v>0</v>
      </c>
      <c r="GS62">
        <v>0</v>
      </c>
      <c r="GT62">
        <v>0</v>
      </c>
      <c r="GU62">
        <v>0</v>
      </c>
      <c r="GV62">
        <v>0</v>
      </c>
      <c r="GW62">
        <v>0</v>
      </c>
      <c r="GX62">
        <v>0</v>
      </c>
      <c r="GY62">
        <v>0</v>
      </c>
      <c r="GZ62">
        <v>0</v>
      </c>
      <c r="HA62">
        <v>0</v>
      </c>
      <c r="HB62">
        <v>0</v>
      </c>
      <c r="HC62">
        <v>0</v>
      </c>
      <c r="HD62">
        <v>0</v>
      </c>
      <c r="HE62">
        <v>0</v>
      </c>
      <c r="HF62">
        <v>0</v>
      </c>
      <c r="HG62">
        <v>0</v>
      </c>
      <c r="HH62">
        <v>0</v>
      </c>
      <c r="HI62">
        <v>0</v>
      </c>
      <c r="HJ62">
        <v>0</v>
      </c>
      <c r="HK62">
        <v>0</v>
      </c>
      <c r="HL62">
        <v>0</v>
      </c>
      <c r="HM62">
        <v>0</v>
      </c>
      <c r="HN62">
        <v>0</v>
      </c>
      <c r="HO62">
        <v>0</v>
      </c>
      <c r="HP62">
        <v>0</v>
      </c>
      <c r="HQ62">
        <v>0</v>
      </c>
      <c r="HR62">
        <v>0</v>
      </c>
      <c r="HS62">
        <v>0</v>
      </c>
      <c r="HT62">
        <v>0</v>
      </c>
      <c r="HU62">
        <v>0</v>
      </c>
      <c r="HV62">
        <v>0</v>
      </c>
      <c r="HW62">
        <v>0</v>
      </c>
      <c r="HX62">
        <v>0</v>
      </c>
      <c r="HY62">
        <v>0</v>
      </c>
      <c r="HZ62">
        <v>0</v>
      </c>
      <c r="IA62">
        <v>0</v>
      </c>
      <c r="IB62">
        <v>0</v>
      </c>
      <c r="IC62">
        <v>0</v>
      </c>
      <c r="ID62">
        <v>0</v>
      </c>
      <c r="IE62">
        <v>0</v>
      </c>
      <c r="IF62">
        <v>0</v>
      </c>
      <c r="IG62">
        <v>0</v>
      </c>
      <c r="IH62">
        <v>0</v>
      </c>
      <c r="II62" t="s">
        <v>1304</v>
      </c>
      <c r="IJ62" t="s">
        <v>1304</v>
      </c>
      <c r="IK62" t="s">
        <v>1304</v>
      </c>
      <c r="IL62" t="s">
        <v>1304</v>
      </c>
      <c r="IM62" t="s">
        <v>1304</v>
      </c>
      <c r="IN62" t="s">
        <v>1304</v>
      </c>
      <c r="IO62" t="s">
        <v>1304</v>
      </c>
      <c r="IP62" t="s">
        <v>1304</v>
      </c>
      <c r="IQ62" t="s">
        <v>1304</v>
      </c>
      <c r="IR62" t="s">
        <v>1304</v>
      </c>
      <c r="IS62" t="s">
        <v>1304</v>
      </c>
      <c r="IT62" t="s">
        <v>1304</v>
      </c>
      <c r="IU62" t="s">
        <v>1304</v>
      </c>
      <c r="IV62" t="s">
        <v>1304</v>
      </c>
      <c r="IW62" t="s">
        <v>1304</v>
      </c>
      <c r="IX62">
        <v>0</v>
      </c>
      <c r="IY62">
        <v>0</v>
      </c>
      <c r="IZ62">
        <v>0</v>
      </c>
      <c r="JA62">
        <v>0</v>
      </c>
      <c r="JB62">
        <v>0</v>
      </c>
      <c r="JC62">
        <v>0</v>
      </c>
      <c r="JD62">
        <v>0</v>
      </c>
      <c r="JE62">
        <v>0</v>
      </c>
      <c r="JF62">
        <v>0</v>
      </c>
      <c r="JG62">
        <v>0</v>
      </c>
      <c r="JH62">
        <v>0</v>
      </c>
      <c r="JI62">
        <v>0</v>
      </c>
      <c r="JJ62" s="85">
        <v>0</v>
      </c>
      <c r="JK62" s="85">
        <v>0</v>
      </c>
      <c r="JL62" s="85">
        <v>0</v>
      </c>
      <c r="JM62" s="85">
        <v>0</v>
      </c>
      <c r="JN62" s="85">
        <v>0</v>
      </c>
      <c r="JO62" s="85">
        <v>0</v>
      </c>
      <c r="JP62" s="85">
        <v>0</v>
      </c>
      <c r="JQ62" s="85">
        <v>0</v>
      </c>
      <c r="JR62" s="85">
        <v>0</v>
      </c>
      <c r="JS62" s="85">
        <v>0</v>
      </c>
      <c r="JT62" s="85">
        <v>0</v>
      </c>
      <c r="JU62" s="85">
        <v>0</v>
      </c>
      <c r="JV62" s="85">
        <v>0</v>
      </c>
      <c r="JW62">
        <v>0</v>
      </c>
      <c r="JX62">
        <v>0</v>
      </c>
      <c r="JY62">
        <v>0</v>
      </c>
      <c r="JZ62">
        <v>0</v>
      </c>
      <c r="KA62">
        <v>0</v>
      </c>
      <c r="KB62">
        <v>0</v>
      </c>
      <c r="KC62">
        <v>0</v>
      </c>
      <c r="KD62">
        <v>0</v>
      </c>
      <c r="KE62">
        <v>0</v>
      </c>
      <c r="KF62">
        <v>0</v>
      </c>
      <c r="KG62">
        <v>0</v>
      </c>
      <c r="KH62">
        <v>0</v>
      </c>
      <c r="KI62">
        <v>0</v>
      </c>
      <c r="KJ62" s="79" t="s">
        <v>3440</v>
      </c>
      <c r="KK62" t="s">
        <v>1304</v>
      </c>
      <c r="KL62" t="s">
        <v>1304</v>
      </c>
      <c r="KM62">
        <v>0</v>
      </c>
      <c r="KN62" t="s">
        <v>1304</v>
      </c>
      <c r="KO62" t="s">
        <v>1304</v>
      </c>
      <c r="KP62" t="s">
        <v>1304</v>
      </c>
      <c r="KQ62" t="s">
        <v>1304</v>
      </c>
      <c r="KR62" t="s">
        <v>1304</v>
      </c>
      <c r="KS62" t="s">
        <v>1304</v>
      </c>
      <c r="KT62" t="s">
        <v>1304</v>
      </c>
      <c r="KU62" s="79" t="s">
        <v>1304</v>
      </c>
      <c r="KV62" t="s">
        <v>3440</v>
      </c>
      <c r="KW62" t="s">
        <v>3440</v>
      </c>
      <c r="KX62" t="s">
        <v>3440</v>
      </c>
      <c r="KY62">
        <v>0</v>
      </c>
      <c r="KZ62">
        <v>0</v>
      </c>
      <c r="LA62" t="s">
        <v>1304</v>
      </c>
      <c r="LB62" t="s">
        <v>1304</v>
      </c>
      <c r="LC62" t="s">
        <v>1304</v>
      </c>
      <c r="LD62" t="s">
        <v>1304</v>
      </c>
      <c r="LE62" t="s">
        <v>1304</v>
      </c>
      <c r="LF62" t="s">
        <v>1304</v>
      </c>
      <c r="LG62" t="s">
        <v>1304</v>
      </c>
      <c r="LH62" s="85">
        <v>0</v>
      </c>
      <c r="LI62" s="85" t="s">
        <v>4159</v>
      </c>
      <c r="LJ62" s="85" t="s">
        <v>4186</v>
      </c>
      <c r="LK62" s="85">
        <v>0</v>
      </c>
      <c r="LL62" s="85">
        <v>0</v>
      </c>
      <c r="LM62" s="85" t="s">
        <v>1304</v>
      </c>
      <c r="LN62" s="85" t="s">
        <v>1304</v>
      </c>
      <c r="LO62" s="85">
        <v>0</v>
      </c>
      <c r="LP62" s="85">
        <v>0</v>
      </c>
      <c r="LQ62" s="85">
        <v>27832225000</v>
      </c>
      <c r="LR62" s="85">
        <v>0</v>
      </c>
      <c r="LS62" s="85">
        <v>0</v>
      </c>
      <c r="LT62" s="85">
        <v>0</v>
      </c>
      <c r="LU62" s="85">
        <v>0</v>
      </c>
      <c r="LV62" t="s">
        <v>3440</v>
      </c>
      <c r="LW62" t="s">
        <v>3440</v>
      </c>
      <c r="LX62" t="s">
        <v>3440</v>
      </c>
      <c r="LY62">
        <v>0</v>
      </c>
      <c r="LZ62">
        <v>0</v>
      </c>
      <c r="MA62" t="s">
        <v>1304</v>
      </c>
      <c r="MB62" t="s">
        <v>1304</v>
      </c>
      <c r="MC62" t="s">
        <v>1304</v>
      </c>
      <c r="MD62" t="s">
        <v>1304</v>
      </c>
      <c r="ME62" t="s">
        <v>1304</v>
      </c>
      <c r="MF62" t="s">
        <v>1304</v>
      </c>
      <c r="MG62" t="s">
        <v>1304</v>
      </c>
      <c r="MH62">
        <v>0</v>
      </c>
      <c r="MI62">
        <v>0</v>
      </c>
      <c r="MJ62">
        <v>90</v>
      </c>
      <c r="MK62">
        <v>0</v>
      </c>
      <c r="ML62">
        <v>0</v>
      </c>
      <c r="MM62">
        <v>0</v>
      </c>
      <c r="MN62">
        <v>0</v>
      </c>
      <c r="MO62">
        <v>0</v>
      </c>
      <c r="MP62">
        <v>0</v>
      </c>
      <c r="MQ62">
        <v>0</v>
      </c>
      <c r="MR62">
        <v>0</v>
      </c>
      <c r="MS62">
        <v>0</v>
      </c>
      <c r="MT62">
        <v>0</v>
      </c>
      <c r="MU62">
        <v>0</v>
      </c>
      <c r="MV62">
        <v>0</v>
      </c>
      <c r="MW62">
        <v>0</v>
      </c>
      <c r="MX62">
        <v>0</v>
      </c>
      <c r="MY62">
        <v>0</v>
      </c>
      <c r="MZ62">
        <v>0</v>
      </c>
      <c r="NA62">
        <v>0</v>
      </c>
      <c r="NB62">
        <v>0</v>
      </c>
      <c r="NC62">
        <v>0</v>
      </c>
      <c r="ND62">
        <v>0</v>
      </c>
      <c r="NE62">
        <v>0</v>
      </c>
      <c r="NF62">
        <v>0</v>
      </c>
      <c r="NG62">
        <v>0</v>
      </c>
      <c r="NH62">
        <v>0</v>
      </c>
      <c r="NI62" t="s">
        <v>3440</v>
      </c>
      <c r="NJ62" t="s">
        <v>3440</v>
      </c>
      <c r="NK62" t="s">
        <v>3440</v>
      </c>
      <c r="NL62">
        <v>0</v>
      </c>
      <c r="NM62">
        <v>0</v>
      </c>
      <c r="NN62" t="s">
        <v>1304</v>
      </c>
      <c r="NO62" t="s">
        <v>1304</v>
      </c>
      <c r="NP62" t="s">
        <v>1304</v>
      </c>
      <c r="NQ62" t="s">
        <v>1304</v>
      </c>
      <c r="NR62" t="s">
        <v>1304</v>
      </c>
      <c r="NS62" t="s">
        <v>1304</v>
      </c>
      <c r="NT62" t="s">
        <v>1304</v>
      </c>
      <c r="NU62">
        <v>0</v>
      </c>
      <c r="NV62">
        <v>0</v>
      </c>
      <c r="NW62">
        <v>0</v>
      </c>
      <c r="NX62">
        <v>0</v>
      </c>
      <c r="NY62">
        <v>0</v>
      </c>
      <c r="NZ62">
        <v>0</v>
      </c>
      <c r="OA62">
        <v>0</v>
      </c>
      <c r="OB62">
        <v>0</v>
      </c>
      <c r="OC62">
        <v>0</v>
      </c>
      <c r="OD62">
        <v>0</v>
      </c>
      <c r="OE62">
        <v>0</v>
      </c>
      <c r="OF62">
        <v>0</v>
      </c>
      <c r="OG62">
        <v>0</v>
      </c>
      <c r="OH62">
        <v>0</v>
      </c>
      <c r="OI62">
        <v>0</v>
      </c>
      <c r="OJ62">
        <v>0</v>
      </c>
      <c r="OK62">
        <v>0</v>
      </c>
      <c r="OL62">
        <v>0</v>
      </c>
      <c r="OM62">
        <v>0</v>
      </c>
      <c r="ON62">
        <v>0</v>
      </c>
      <c r="OO62">
        <v>0</v>
      </c>
      <c r="OP62">
        <v>0</v>
      </c>
      <c r="OQ62">
        <v>0</v>
      </c>
      <c r="OR62">
        <v>0</v>
      </c>
      <c r="OT62" s="84"/>
      <c r="OU62" t="s">
        <v>4213</v>
      </c>
      <c r="OV62">
        <v>30</v>
      </c>
      <c r="OW62">
        <v>0</v>
      </c>
      <c r="OX62">
        <v>0</v>
      </c>
      <c r="OY62">
        <v>0</v>
      </c>
      <c r="OZ62">
        <v>0</v>
      </c>
      <c r="PA62">
        <v>0</v>
      </c>
      <c r="PB62">
        <v>0</v>
      </c>
      <c r="PC62">
        <v>0</v>
      </c>
      <c r="PD62">
        <v>0</v>
      </c>
      <c r="PE62">
        <v>0</v>
      </c>
      <c r="PF62">
        <v>0</v>
      </c>
      <c r="PG62">
        <v>0</v>
      </c>
      <c r="PH62">
        <v>0</v>
      </c>
      <c r="PI62">
        <v>0</v>
      </c>
      <c r="PJ62">
        <v>0</v>
      </c>
      <c r="PK62">
        <v>0</v>
      </c>
      <c r="PL62">
        <v>0</v>
      </c>
      <c r="PM62">
        <v>0</v>
      </c>
      <c r="PN62">
        <v>0</v>
      </c>
      <c r="PO62">
        <v>0</v>
      </c>
      <c r="PP62">
        <v>0</v>
      </c>
      <c r="PQ62">
        <v>0</v>
      </c>
      <c r="PR62">
        <v>0</v>
      </c>
      <c r="PS62">
        <v>0</v>
      </c>
      <c r="PT62">
        <v>0</v>
      </c>
      <c r="PU62">
        <v>0</v>
      </c>
      <c r="PV62">
        <v>0</v>
      </c>
      <c r="PW62" s="85">
        <v>0</v>
      </c>
      <c r="PX62" s="85">
        <v>0</v>
      </c>
      <c r="PY62" t="s">
        <v>3443</v>
      </c>
    </row>
    <row r="63" spans="1:441" ht="15.75" customHeight="1" x14ac:dyDescent="0.3">
      <c r="A63" s="79" t="s">
        <v>4225</v>
      </c>
      <c r="B63" s="79">
        <v>7871</v>
      </c>
      <c r="C63" s="79" t="s">
        <v>4226</v>
      </c>
      <c r="D63" s="89">
        <v>2020110010188</v>
      </c>
      <c r="E63" s="79" t="s">
        <v>3412</v>
      </c>
      <c r="F63" s="79" t="s">
        <v>4160</v>
      </c>
      <c r="G63" s="79" t="s">
        <v>4161</v>
      </c>
      <c r="H63" s="79" t="s">
        <v>4162</v>
      </c>
      <c r="I63" s="79" t="s">
        <v>4227</v>
      </c>
      <c r="J63" s="79" t="s">
        <v>4164</v>
      </c>
      <c r="K63" s="79" t="s">
        <v>4165</v>
      </c>
      <c r="L63" t="s">
        <v>4166</v>
      </c>
      <c r="M63" t="s">
        <v>4167</v>
      </c>
      <c r="N63" s="79" t="s">
        <v>4165</v>
      </c>
      <c r="O63" t="s">
        <v>4166</v>
      </c>
      <c r="P63" t="s">
        <v>4167</v>
      </c>
      <c r="Q63" s="79" t="s">
        <v>4168</v>
      </c>
      <c r="R63" s="79" t="s">
        <v>4169</v>
      </c>
      <c r="S63" s="79" t="s">
        <v>4228</v>
      </c>
      <c r="T63" s="79" t="s">
        <v>4229</v>
      </c>
      <c r="U63" s="79"/>
      <c r="V63" s="79"/>
      <c r="W63" s="79"/>
      <c r="X63" s="79"/>
      <c r="Y63" s="79"/>
      <c r="Z63" s="79"/>
      <c r="AA63" s="79"/>
      <c r="AB63" s="79" t="s">
        <v>4230</v>
      </c>
      <c r="AC63" s="79" t="s">
        <v>4228</v>
      </c>
      <c r="AD63" s="79"/>
      <c r="AE63" s="79"/>
      <c r="AF63" s="79"/>
      <c r="AG63" t="s">
        <v>1740</v>
      </c>
      <c r="AH63" t="s">
        <v>4173</v>
      </c>
      <c r="AI63" t="s">
        <v>4231</v>
      </c>
      <c r="AJ63" s="79">
        <v>0</v>
      </c>
      <c r="AK63" s="90">
        <v>44466</v>
      </c>
      <c r="AL63" s="79">
        <v>2</v>
      </c>
      <c r="AM63">
        <v>2024</v>
      </c>
      <c r="AN63" s="91" t="s">
        <v>4232</v>
      </c>
      <c r="AO63" s="79" t="s">
        <v>4233</v>
      </c>
      <c r="AP63" s="79">
        <v>2020</v>
      </c>
      <c r="AQ63" s="79">
        <v>2024</v>
      </c>
      <c r="AR63" s="79" t="s">
        <v>61</v>
      </c>
      <c r="AS63" s="79" t="s">
        <v>541</v>
      </c>
      <c r="AT63" s="79" t="s">
        <v>42</v>
      </c>
      <c r="AU63" s="79" t="s">
        <v>912</v>
      </c>
      <c r="AV63" s="79">
        <v>2019</v>
      </c>
      <c r="AW63" s="79">
        <v>99.73</v>
      </c>
      <c r="AX63" s="79" t="s">
        <v>4234</v>
      </c>
      <c r="AY63" s="79"/>
      <c r="AZ63" s="79">
        <v>1</v>
      </c>
      <c r="BA63" s="79"/>
      <c r="BB63" s="79" t="s">
        <v>4235</v>
      </c>
      <c r="BC63" s="79" t="s">
        <v>4236</v>
      </c>
      <c r="BD63" s="79" t="s">
        <v>4237</v>
      </c>
      <c r="BE63" s="79" t="s">
        <v>4238</v>
      </c>
      <c r="BF63" t="s">
        <v>3457</v>
      </c>
      <c r="BG63">
        <v>4</v>
      </c>
      <c r="BH63" s="83">
        <v>45204</v>
      </c>
      <c r="BI63" t="s">
        <v>4181</v>
      </c>
      <c r="BJ63" s="79" t="s">
        <v>3048</v>
      </c>
      <c r="BK63" s="79">
        <v>100</v>
      </c>
      <c r="BL63" s="79">
        <v>100</v>
      </c>
      <c r="BM63" s="79">
        <v>100</v>
      </c>
      <c r="BN63" s="79">
        <v>100</v>
      </c>
      <c r="BO63" s="79">
        <v>100</v>
      </c>
      <c r="BP63" s="79">
        <v>100</v>
      </c>
      <c r="BQ63" s="79">
        <v>13318012315</v>
      </c>
      <c r="BR63" s="79">
        <v>3467954773</v>
      </c>
      <c r="BS63" s="79">
        <v>3546876294</v>
      </c>
      <c r="BT63" s="79">
        <v>2550705721</v>
      </c>
      <c r="BU63" s="79">
        <v>2264548527</v>
      </c>
      <c r="BV63" s="79">
        <v>1487927000</v>
      </c>
      <c r="BW63" s="79">
        <v>100</v>
      </c>
      <c r="BX63" s="79">
        <v>100</v>
      </c>
      <c r="BY63" s="79">
        <v>100</v>
      </c>
      <c r="BZ63" s="79">
        <v>100</v>
      </c>
      <c r="CA63" s="79">
        <v>100</v>
      </c>
      <c r="CB63" s="79">
        <v>100</v>
      </c>
      <c r="CC63" s="79">
        <v>100</v>
      </c>
      <c r="CD63" s="79">
        <v>100</v>
      </c>
      <c r="CE63">
        <v>100</v>
      </c>
      <c r="CF63" s="79">
        <v>3462596902</v>
      </c>
      <c r="CG63" s="79">
        <v>2937564744</v>
      </c>
      <c r="CH63" s="79">
        <v>3538001100</v>
      </c>
      <c r="CI63" s="79" t="s">
        <v>4239</v>
      </c>
      <c r="CJ63" s="79">
        <v>2550704181</v>
      </c>
      <c r="CK63" s="79">
        <v>2370577784</v>
      </c>
      <c r="CL63" s="79">
        <v>2163535234</v>
      </c>
      <c r="CM63" s="79">
        <v>1092072847</v>
      </c>
      <c r="CN63" s="79">
        <v>100</v>
      </c>
      <c r="CO63" s="79">
        <v>97.916666666666657</v>
      </c>
      <c r="CP63" s="79">
        <v>100</v>
      </c>
      <c r="CQ63" s="79">
        <v>100</v>
      </c>
      <c r="CR63" t="s">
        <v>43</v>
      </c>
      <c r="CS63" s="79" t="s">
        <v>61</v>
      </c>
      <c r="CT63" s="79">
        <v>100</v>
      </c>
      <c r="CU63" s="79">
        <v>100</v>
      </c>
      <c r="CV63" s="79">
        <v>100</v>
      </c>
      <c r="CW63" s="79">
        <v>100</v>
      </c>
      <c r="CX63" s="79">
        <v>100</v>
      </c>
      <c r="CY63" s="79">
        <v>0</v>
      </c>
      <c r="CZ63" s="79">
        <v>0</v>
      </c>
      <c r="DA63" s="79">
        <v>0</v>
      </c>
      <c r="DB63" s="79">
        <v>0</v>
      </c>
      <c r="DC63" s="79">
        <v>0</v>
      </c>
      <c r="DD63" s="79">
        <v>0</v>
      </c>
      <c r="DE63" s="79">
        <v>0</v>
      </c>
      <c r="DF63">
        <v>100</v>
      </c>
      <c r="DG63">
        <v>100</v>
      </c>
      <c r="DH63">
        <v>100</v>
      </c>
      <c r="DI63">
        <v>100</v>
      </c>
      <c r="DJ63" s="79">
        <v>6.25</v>
      </c>
      <c r="DK63" s="79">
        <v>12.5</v>
      </c>
      <c r="DL63" s="79">
        <v>18.75</v>
      </c>
      <c r="DM63" s="79">
        <v>12.5</v>
      </c>
      <c r="DN63" s="79">
        <v>50</v>
      </c>
      <c r="DO63" s="79">
        <v>0</v>
      </c>
      <c r="DP63" s="79">
        <v>0</v>
      </c>
      <c r="DQ63" s="79">
        <v>0</v>
      </c>
      <c r="DR63" s="79">
        <v>0</v>
      </c>
      <c r="DS63" s="79">
        <v>0</v>
      </c>
      <c r="DT63" s="79">
        <v>0</v>
      </c>
      <c r="DU63" s="79">
        <v>0</v>
      </c>
      <c r="DV63" s="79" t="s">
        <v>1304</v>
      </c>
      <c r="DW63" s="79">
        <v>0</v>
      </c>
      <c r="DX63" s="79">
        <v>0</v>
      </c>
      <c r="DY63" s="79">
        <v>0</v>
      </c>
      <c r="DZ63" s="79">
        <v>0</v>
      </c>
      <c r="EA63" s="79">
        <v>0</v>
      </c>
      <c r="EB63" s="79">
        <v>0</v>
      </c>
      <c r="EC63" s="79">
        <v>0</v>
      </c>
      <c r="ED63" s="79">
        <v>0</v>
      </c>
      <c r="EE63" s="79">
        <v>0</v>
      </c>
      <c r="EF63" s="79">
        <v>0</v>
      </c>
      <c r="EG63" s="79">
        <v>0</v>
      </c>
      <c r="EH63" s="79">
        <v>0</v>
      </c>
      <c r="EI63" s="79">
        <v>0</v>
      </c>
      <c r="EJ63" s="79" t="s">
        <v>1304</v>
      </c>
      <c r="EK63" s="79" t="s">
        <v>4240</v>
      </c>
      <c r="EL63" s="79" t="s">
        <v>4241</v>
      </c>
      <c r="EM63" s="79" t="s">
        <v>4241</v>
      </c>
      <c r="EN63" s="79" t="s">
        <v>4241</v>
      </c>
      <c r="EO63" s="79" t="s">
        <v>4242</v>
      </c>
      <c r="EP63" s="79">
        <v>0</v>
      </c>
      <c r="EQ63" s="79">
        <v>0</v>
      </c>
      <c r="ER63" s="79">
        <v>0</v>
      </c>
      <c r="ES63" s="79">
        <v>0</v>
      </c>
      <c r="ET63" s="79">
        <v>0</v>
      </c>
      <c r="EU63" s="79">
        <v>0</v>
      </c>
      <c r="EV63" s="79">
        <v>0</v>
      </c>
      <c r="EW63" s="79">
        <v>0</v>
      </c>
      <c r="EX63" s="79">
        <v>0</v>
      </c>
      <c r="EY63" s="79">
        <v>0</v>
      </c>
      <c r="EZ63" s="79">
        <v>0</v>
      </c>
      <c r="FA63" s="79">
        <v>0</v>
      </c>
      <c r="FB63" s="79">
        <v>0</v>
      </c>
      <c r="FC63" s="79">
        <v>0</v>
      </c>
      <c r="FD63" s="79">
        <v>0</v>
      </c>
      <c r="FE63" s="79">
        <v>0</v>
      </c>
      <c r="FF63" s="79">
        <v>0</v>
      </c>
      <c r="FG63" s="79">
        <v>0</v>
      </c>
      <c r="FH63" s="79">
        <v>0</v>
      </c>
      <c r="FI63" s="79">
        <v>1487927000</v>
      </c>
      <c r="FJ63" s="79">
        <v>1487927000</v>
      </c>
      <c r="FK63" s="79">
        <v>1487927000</v>
      </c>
      <c r="FL63" s="79">
        <v>1487927000</v>
      </c>
      <c r="FM63" s="79">
        <v>1487927000</v>
      </c>
      <c r="FN63" s="79">
        <v>0</v>
      </c>
      <c r="FO63" s="79">
        <v>0</v>
      </c>
      <c r="FP63" s="79">
        <v>0</v>
      </c>
      <c r="FQ63" s="79">
        <v>0</v>
      </c>
      <c r="FR63" s="79">
        <v>0</v>
      </c>
      <c r="FS63" s="79">
        <v>0</v>
      </c>
      <c r="FT63" s="79">
        <v>0</v>
      </c>
      <c r="FU63" s="79">
        <v>1487927000</v>
      </c>
      <c r="FV63" s="79">
        <v>1487927000</v>
      </c>
      <c r="FW63" s="79">
        <v>1487927000</v>
      </c>
      <c r="FX63" s="79">
        <v>1487927000</v>
      </c>
      <c r="FY63" s="79">
        <v>1487927000</v>
      </c>
      <c r="FZ63" s="79">
        <v>1487927000</v>
      </c>
      <c r="GA63" s="79">
        <v>0</v>
      </c>
      <c r="GB63" s="79">
        <v>0</v>
      </c>
      <c r="GC63" s="79">
        <v>0</v>
      </c>
      <c r="GD63" s="79">
        <v>0</v>
      </c>
      <c r="GE63" s="79">
        <v>0</v>
      </c>
      <c r="GF63" s="79">
        <v>0</v>
      </c>
      <c r="GG63" s="79">
        <v>0</v>
      </c>
      <c r="GH63" s="79">
        <v>1487927000</v>
      </c>
      <c r="GI63" s="79">
        <v>0</v>
      </c>
      <c r="GJ63" s="79">
        <v>0</v>
      </c>
      <c r="GK63" s="79">
        <v>0</v>
      </c>
      <c r="GL63" s="79">
        <v>0</v>
      </c>
      <c r="GM63" s="79">
        <v>0</v>
      </c>
      <c r="GN63" s="79">
        <v>0</v>
      </c>
      <c r="GO63" s="79">
        <v>0</v>
      </c>
      <c r="GP63" s="79">
        <v>0</v>
      </c>
      <c r="GQ63" s="79">
        <v>0</v>
      </c>
      <c r="GR63" s="79">
        <v>0</v>
      </c>
      <c r="GS63" s="79">
        <v>0</v>
      </c>
      <c r="GT63" s="79">
        <v>0</v>
      </c>
      <c r="GU63" s="79">
        <v>0</v>
      </c>
      <c r="GV63" s="79">
        <v>0</v>
      </c>
      <c r="GW63" s="79">
        <v>0</v>
      </c>
      <c r="GX63" s="79">
        <v>0</v>
      </c>
      <c r="GY63" s="79">
        <v>0</v>
      </c>
      <c r="GZ63" s="79">
        <v>0</v>
      </c>
      <c r="HA63" s="79">
        <v>0</v>
      </c>
      <c r="HB63" s="79">
        <v>0</v>
      </c>
      <c r="HC63" s="79">
        <v>0</v>
      </c>
      <c r="HD63" s="79">
        <v>0</v>
      </c>
      <c r="HE63" s="79">
        <v>0</v>
      </c>
      <c r="HF63" s="79">
        <v>0</v>
      </c>
      <c r="HG63" s="79">
        <v>0</v>
      </c>
      <c r="HH63" s="79">
        <v>0</v>
      </c>
      <c r="HI63" s="79">
        <v>0</v>
      </c>
      <c r="HJ63" s="79">
        <v>0</v>
      </c>
      <c r="HK63" s="79">
        <v>0</v>
      </c>
      <c r="HL63" s="79">
        <v>0</v>
      </c>
      <c r="HM63" s="79">
        <v>0</v>
      </c>
      <c r="HN63" s="79">
        <v>0</v>
      </c>
      <c r="HO63" s="79">
        <v>0</v>
      </c>
      <c r="HP63" s="79">
        <v>0</v>
      </c>
      <c r="HQ63" s="79">
        <v>0</v>
      </c>
      <c r="HR63" s="79">
        <v>0</v>
      </c>
      <c r="HS63" s="79">
        <v>0</v>
      </c>
      <c r="HT63" s="79">
        <v>0</v>
      </c>
      <c r="HU63" s="79">
        <v>0</v>
      </c>
      <c r="HV63" s="79">
        <v>0</v>
      </c>
      <c r="HW63" s="79">
        <v>0</v>
      </c>
      <c r="HX63" s="79">
        <v>0</v>
      </c>
      <c r="HY63" s="79">
        <v>0</v>
      </c>
      <c r="HZ63" s="79">
        <v>0</v>
      </c>
      <c r="IA63" s="79">
        <v>0</v>
      </c>
      <c r="IB63" s="79">
        <v>0</v>
      </c>
      <c r="IC63" s="79">
        <v>0</v>
      </c>
      <c r="ID63" s="79">
        <v>0</v>
      </c>
      <c r="IE63" s="79">
        <v>0</v>
      </c>
      <c r="IF63" s="79">
        <v>0</v>
      </c>
      <c r="IG63" s="79">
        <v>0</v>
      </c>
      <c r="IH63" s="79">
        <v>0</v>
      </c>
      <c r="II63" s="79" t="s">
        <v>1304</v>
      </c>
      <c r="IJ63" s="79" t="s">
        <v>1304</v>
      </c>
      <c r="IK63" s="79" t="s">
        <v>1304</v>
      </c>
      <c r="IL63" s="79" t="s">
        <v>1304</v>
      </c>
      <c r="IM63" s="79" t="s">
        <v>1304</v>
      </c>
      <c r="IN63" s="79" t="s">
        <v>1304</v>
      </c>
      <c r="IO63" s="79" t="s">
        <v>1304</v>
      </c>
      <c r="IP63" s="79" t="s">
        <v>1304</v>
      </c>
      <c r="IQ63" s="79" t="s">
        <v>1304</v>
      </c>
      <c r="IR63" s="79" t="s">
        <v>1304</v>
      </c>
      <c r="IS63" s="79" t="s">
        <v>1304</v>
      </c>
      <c r="IT63" s="79" t="s">
        <v>1304</v>
      </c>
      <c r="IU63" s="79" t="s">
        <v>1304</v>
      </c>
      <c r="IV63" s="79" t="s">
        <v>1304</v>
      </c>
      <c r="IW63" s="79" t="s">
        <v>1304</v>
      </c>
      <c r="IX63" s="79">
        <v>0</v>
      </c>
      <c r="IY63" s="79">
        <v>0</v>
      </c>
      <c r="IZ63" s="79">
        <v>0</v>
      </c>
      <c r="JA63" s="79">
        <v>0</v>
      </c>
      <c r="JB63" s="79">
        <v>0</v>
      </c>
      <c r="JC63" s="79">
        <v>0</v>
      </c>
      <c r="JD63" s="79">
        <v>0</v>
      </c>
      <c r="JE63" s="79">
        <v>0</v>
      </c>
      <c r="JF63" s="79">
        <v>0</v>
      </c>
      <c r="JG63" s="79">
        <v>0</v>
      </c>
      <c r="JH63" s="79">
        <v>0</v>
      </c>
      <c r="JI63" s="79">
        <v>0</v>
      </c>
      <c r="JJ63" s="93">
        <v>0</v>
      </c>
      <c r="JK63" s="93">
        <v>0</v>
      </c>
      <c r="JL63" s="93">
        <v>0</v>
      </c>
      <c r="JM63" s="93">
        <v>0</v>
      </c>
      <c r="JN63" s="93">
        <v>0</v>
      </c>
      <c r="JO63" s="93">
        <v>0</v>
      </c>
      <c r="JP63" s="93" t="s">
        <v>3473</v>
      </c>
      <c r="JQ63" s="93" t="s">
        <v>3473</v>
      </c>
      <c r="JR63" s="93" t="s">
        <v>3473</v>
      </c>
      <c r="JS63" s="93" t="s">
        <v>3473</v>
      </c>
      <c r="JT63" s="93" t="s">
        <v>3473</v>
      </c>
      <c r="JU63" s="93" t="s">
        <v>3473</v>
      </c>
      <c r="JV63" s="93" t="s">
        <v>3473</v>
      </c>
      <c r="JW63" s="79" t="s">
        <v>1304</v>
      </c>
      <c r="JX63" s="79">
        <v>0</v>
      </c>
      <c r="JY63" s="79">
        <v>0</v>
      </c>
      <c r="JZ63" s="79">
        <v>0</v>
      </c>
      <c r="KA63" s="79">
        <v>0</v>
      </c>
      <c r="KB63" s="79">
        <v>0</v>
      </c>
      <c r="KC63" s="79" t="s">
        <v>1304</v>
      </c>
      <c r="KD63" s="79" t="s">
        <v>1304</v>
      </c>
      <c r="KE63" s="79" t="s">
        <v>1304</v>
      </c>
      <c r="KF63" s="79" t="s">
        <v>1304</v>
      </c>
      <c r="KG63" s="79" t="s">
        <v>1304</v>
      </c>
      <c r="KH63" s="79" t="s">
        <v>1304</v>
      </c>
      <c r="KI63" s="79">
        <v>0</v>
      </c>
      <c r="KJ63" s="79">
        <v>0</v>
      </c>
      <c r="KK63" s="79">
        <v>0</v>
      </c>
      <c r="KL63" s="79">
        <v>0</v>
      </c>
      <c r="KM63" s="79">
        <v>0</v>
      </c>
      <c r="KN63" s="79">
        <v>0</v>
      </c>
      <c r="KO63" s="79" t="s">
        <v>1304</v>
      </c>
      <c r="KP63" s="79" t="s">
        <v>1304</v>
      </c>
      <c r="KQ63" s="79" t="s">
        <v>1304</v>
      </c>
      <c r="KR63" s="79" t="s">
        <v>1304</v>
      </c>
      <c r="KS63" s="79" t="s">
        <v>1304</v>
      </c>
      <c r="KT63" s="79" t="s">
        <v>1304</v>
      </c>
      <c r="KU63" s="79" t="s">
        <v>1304</v>
      </c>
      <c r="KV63" s="79">
        <v>0</v>
      </c>
      <c r="KW63" s="79">
        <v>0</v>
      </c>
      <c r="KX63">
        <v>0</v>
      </c>
      <c r="KY63" s="79">
        <v>0</v>
      </c>
      <c r="KZ63" s="79">
        <v>0</v>
      </c>
      <c r="LA63" s="79" t="s">
        <v>1304</v>
      </c>
      <c r="LB63" s="79" t="s">
        <v>1304</v>
      </c>
      <c r="LC63" s="79" t="s">
        <v>1304</v>
      </c>
      <c r="LD63" s="79" t="s">
        <v>1304</v>
      </c>
      <c r="LE63" s="79" t="s">
        <v>1304</v>
      </c>
      <c r="LF63" s="79" t="s">
        <v>1304</v>
      </c>
      <c r="LG63" s="79" t="s">
        <v>1304</v>
      </c>
      <c r="LH63" s="93">
        <v>0</v>
      </c>
      <c r="LI63" s="93" t="s">
        <v>4189</v>
      </c>
      <c r="LJ63" s="93" t="s">
        <v>4243</v>
      </c>
      <c r="LK63" s="93">
        <v>0</v>
      </c>
      <c r="LL63" s="93">
        <v>0</v>
      </c>
      <c r="LM63" s="93">
        <v>0</v>
      </c>
      <c r="LN63" s="93">
        <v>0</v>
      </c>
      <c r="LO63" s="93">
        <v>0</v>
      </c>
      <c r="LP63" s="93">
        <v>0</v>
      </c>
      <c r="LQ63" s="93">
        <v>27832225000</v>
      </c>
      <c r="LR63" s="93">
        <v>0</v>
      </c>
      <c r="LS63" s="93">
        <v>0</v>
      </c>
      <c r="LT63" s="93">
        <v>0</v>
      </c>
      <c r="LU63" s="93">
        <v>0</v>
      </c>
      <c r="LV63" s="79">
        <v>0</v>
      </c>
      <c r="LW63" s="79">
        <v>0</v>
      </c>
      <c r="LX63" s="79">
        <v>0</v>
      </c>
      <c r="LY63" s="79">
        <v>0</v>
      </c>
      <c r="LZ63" s="79">
        <v>0</v>
      </c>
      <c r="MA63" s="79" t="s">
        <v>1304</v>
      </c>
      <c r="MB63" s="79" t="s">
        <v>1304</v>
      </c>
      <c r="MC63" s="79" t="s">
        <v>1304</v>
      </c>
      <c r="MD63" s="79" t="s">
        <v>1304</v>
      </c>
      <c r="ME63" s="79" t="s">
        <v>1304</v>
      </c>
      <c r="MF63" s="79" t="s">
        <v>1304</v>
      </c>
      <c r="MG63" s="79" t="s">
        <v>1304</v>
      </c>
      <c r="MH63" s="79">
        <v>0</v>
      </c>
      <c r="MI63" s="79">
        <v>0</v>
      </c>
      <c r="MJ63">
        <v>0</v>
      </c>
      <c r="MK63" s="79">
        <v>0</v>
      </c>
      <c r="ML63" s="79">
        <v>0</v>
      </c>
      <c r="MM63" s="79">
        <v>0</v>
      </c>
      <c r="MN63" s="79">
        <v>0</v>
      </c>
      <c r="MO63" s="79">
        <v>0</v>
      </c>
      <c r="MP63" s="79">
        <v>0</v>
      </c>
      <c r="MQ63" s="79">
        <v>0</v>
      </c>
      <c r="MR63" s="79">
        <v>0</v>
      </c>
      <c r="MS63" s="79">
        <v>0</v>
      </c>
      <c r="MT63" s="79">
        <v>0</v>
      </c>
      <c r="MU63" s="79">
        <v>0</v>
      </c>
      <c r="MV63" s="79">
        <v>0</v>
      </c>
      <c r="MW63" s="79">
        <v>0</v>
      </c>
      <c r="MX63" s="79">
        <v>0</v>
      </c>
      <c r="MY63" s="79">
        <v>0</v>
      </c>
      <c r="MZ63" s="79">
        <v>0</v>
      </c>
      <c r="NA63" s="79">
        <v>0</v>
      </c>
      <c r="NB63" s="79">
        <v>0</v>
      </c>
      <c r="NC63" s="79">
        <v>0</v>
      </c>
      <c r="ND63" s="79">
        <v>0</v>
      </c>
      <c r="NE63" s="79">
        <v>0</v>
      </c>
      <c r="NF63" s="79">
        <v>0</v>
      </c>
      <c r="NG63" s="79">
        <v>0</v>
      </c>
      <c r="NH63" s="79">
        <v>0</v>
      </c>
      <c r="NI63" s="79">
        <v>0</v>
      </c>
      <c r="NJ63" s="79">
        <v>0</v>
      </c>
      <c r="NK63" s="79">
        <v>0</v>
      </c>
      <c r="NL63" s="79">
        <v>0</v>
      </c>
      <c r="NM63" s="79">
        <v>0</v>
      </c>
      <c r="NN63" s="79" t="s">
        <v>1304</v>
      </c>
      <c r="NO63" s="79" t="s">
        <v>1304</v>
      </c>
      <c r="NP63" s="79" t="s">
        <v>1304</v>
      </c>
      <c r="NQ63" s="79" t="s">
        <v>1304</v>
      </c>
      <c r="NR63" s="79" t="s">
        <v>1304</v>
      </c>
      <c r="NS63" s="79" t="s">
        <v>1304</v>
      </c>
      <c r="NT63" s="79" t="s">
        <v>1304</v>
      </c>
      <c r="NU63" s="79">
        <v>0</v>
      </c>
      <c r="NV63" s="79">
        <v>0</v>
      </c>
      <c r="NW63" s="79">
        <v>0</v>
      </c>
      <c r="NX63" s="79">
        <v>0</v>
      </c>
      <c r="NY63" s="79">
        <v>0</v>
      </c>
      <c r="NZ63" s="79">
        <v>0</v>
      </c>
      <c r="OA63" s="79">
        <v>0</v>
      </c>
      <c r="OB63" s="79">
        <v>0</v>
      </c>
      <c r="OC63" s="79">
        <v>0</v>
      </c>
      <c r="OD63" s="79">
        <v>0</v>
      </c>
      <c r="OE63" s="79">
        <v>0</v>
      </c>
      <c r="OF63" s="79">
        <v>0</v>
      </c>
      <c r="OG63" s="79">
        <v>0</v>
      </c>
      <c r="OH63" s="79">
        <v>0</v>
      </c>
      <c r="OI63" s="79">
        <v>0</v>
      </c>
      <c r="OJ63" s="79">
        <v>0</v>
      </c>
      <c r="OK63" s="79">
        <v>0</v>
      </c>
      <c r="OL63" s="79">
        <v>0</v>
      </c>
      <c r="OM63" s="79">
        <v>0</v>
      </c>
      <c r="ON63" s="79">
        <v>0</v>
      </c>
      <c r="OO63" s="79">
        <v>0</v>
      </c>
      <c r="OP63" s="79">
        <v>0</v>
      </c>
      <c r="OQ63" s="79">
        <v>0</v>
      </c>
      <c r="OR63" s="79">
        <v>0</v>
      </c>
      <c r="OS63" s="79"/>
      <c r="OT63" s="91"/>
      <c r="OU63" s="79" t="s">
        <v>4225</v>
      </c>
      <c r="OV63" s="79">
        <v>100</v>
      </c>
      <c r="OW63" s="79">
        <v>0</v>
      </c>
      <c r="OX63" s="79">
        <v>0</v>
      </c>
      <c r="OY63" s="79">
        <v>0</v>
      </c>
      <c r="OZ63" s="79">
        <v>0</v>
      </c>
      <c r="PA63" s="79">
        <v>0</v>
      </c>
      <c r="PB63" s="79">
        <v>0</v>
      </c>
      <c r="PC63" s="79">
        <v>0</v>
      </c>
      <c r="PD63" s="79">
        <v>0</v>
      </c>
      <c r="PE63" s="79">
        <v>0</v>
      </c>
      <c r="PF63" s="79">
        <v>0</v>
      </c>
      <c r="PG63" s="79">
        <v>0</v>
      </c>
      <c r="PH63" s="79">
        <v>0</v>
      </c>
      <c r="PI63" s="79">
        <v>0</v>
      </c>
      <c r="PJ63" s="79">
        <v>0</v>
      </c>
      <c r="PK63" s="79">
        <v>0</v>
      </c>
      <c r="PL63" s="79">
        <v>0</v>
      </c>
      <c r="PM63" s="79">
        <v>0</v>
      </c>
      <c r="PN63" s="79">
        <v>0</v>
      </c>
      <c r="PO63" s="79">
        <v>0</v>
      </c>
      <c r="PP63" s="79">
        <v>0</v>
      </c>
      <c r="PQ63" s="79">
        <v>0</v>
      </c>
      <c r="PR63" s="79">
        <v>0</v>
      </c>
      <c r="PS63" s="79">
        <v>0</v>
      </c>
      <c r="PT63" s="79">
        <v>0</v>
      </c>
      <c r="PU63" s="79">
        <v>0</v>
      </c>
      <c r="PV63" s="79">
        <v>0</v>
      </c>
      <c r="PW63" s="93">
        <v>0</v>
      </c>
      <c r="PX63" s="93">
        <v>0</v>
      </c>
      <c r="PY63" s="79" t="s">
        <v>3443</v>
      </c>
    </row>
    <row r="64" spans="1:441" ht="15.75" customHeight="1" x14ac:dyDescent="0.3">
      <c r="A64" s="79" t="s">
        <v>4244</v>
      </c>
      <c r="B64" s="79">
        <v>7871</v>
      </c>
      <c r="C64" s="79" t="s">
        <v>4245</v>
      </c>
      <c r="D64" s="89">
        <v>2020110010188</v>
      </c>
      <c r="E64" s="79" t="s">
        <v>3412</v>
      </c>
      <c r="F64" s="79" t="s">
        <v>4160</v>
      </c>
      <c r="G64" s="79" t="s">
        <v>4161</v>
      </c>
      <c r="H64" s="79" t="s">
        <v>4162</v>
      </c>
      <c r="I64" s="79" t="s">
        <v>4227</v>
      </c>
      <c r="J64" s="79" t="s">
        <v>4164</v>
      </c>
      <c r="K64" s="79" t="s">
        <v>4165</v>
      </c>
      <c r="L64" t="s">
        <v>4166</v>
      </c>
      <c r="M64" t="s">
        <v>4167</v>
      </c>
      <c r="N64" s="79" t="s">
        <v>4165</v>
      </c>
      <c r="O64" t="s">
        <v>4166</v>
      </c>
      <c r="P64" t="s">
        <v>4167</v>
      </c>
      <c r="Q64" s="79" t="s">
        <v>4168</v>
      </c>
      <c r="R64" s="79" t="s">
        <v>4169</v>
      </c>
      <c r="S64" s="79" t="s">
        <v>4246</v>
      </c>
      <c r="T64" s="79" t="s">
        <v>4247</v>
      </c>
      <c r="U64" s="79"/>
      <c r="V64" s="79"/>
      <c r="W64" s="79"/>
      <c r="X64" s="79"/>
      <c r="Y64" s="79"/>
      <c r="Z64" s="79"/>
      <c r="AA64" s="79"/>
      <c r="AB64" s="79" t="s">
        <v>4248</v>
      </c>
      <c r="AC64" s="79" t="s">
        <v>4246</v>
      </c>
      <c r="AD64" s="79"/>
      <c r="AE64" s="79"/>
      <c r="AF64" s="79"/>
      <c r="AG64" t="s">
        <v>1740</v>
      </c>
      <c r="AH64" t="s">
        <v>4173</v>
      </c>
      <c r="AI64" t="s">
        <v>4249</v>
      </c>
      <c r="AJ64" s="79">
        <v>0</v>
      </c>
      <c r="AK64" s="90">
        <v>44466</v>
      </c>
      <c r="AL64" s="79">
        <v>2</v>
      </c>
      <c r="AM64">
        <v>2024</v>
      </c>
      <c r="AN64" s="91" t="s">
        <v>4250</v>
      </c>
      <c r="AO64" s="79" t="s">
        <v>4251</v>
      </c>
      <c r="AP64" s="79">
        <v>2020</v>
      </c>
      <c r="AQ64" s="79">
        <v>2024</v>
      </c>
      <c r="AR64" s="79" t="s">
        <v>61</v>
      </c>
      <c r="AS64" s="79" t="s">
        <v>557</v>
      </c>
      <c r="AT64" s="79" t="s">
        <v>42</v>
      </c>
      <c r="AU64" s="79" t="s">
        <v>912</v>
      </c>
      <c r="AW64" t="s">
        <v>3431</v>
      </c>
      <c r="AX64" s="79" t="s">
        <v>4252</v>
      </c>
      <c r="AY64" s="79"/>
      <c r="AZ64" s="79">
        <v>1</v>
      </c>
      <c r="BA64" s="79"/>
      <c r="BB64" s="91" t="s">
        <v>4253</v>
      </c>
      <c r="BC64" s="79" t="s">
        <v>4254</v>
      </c>
      <c r="BD64" s="79" t="s">
        <v>4255</v>
      </c>
      <c r="BE64" s="79" t="s">
        <v>4256</v>
      </c>
      <c r="BF64" t="s">
        <v>3457</v>
      </c>
      <c r="BG64">
        <v>4</v>
      </c>
      <c r="BH64" s="83">
        <v>45204</v>
      </c>
      <c r="BI64" t="s">
        <v>4181</v>
      </c>
      <c r="BJ64" s="79" t="s">
        <v>3048</v>
      </c>
      <c r="BK64" s="79">
        <v>100</v>
      </c>
      <c r="BL64" s="79">
        <v>100</v>
      </c>
      <c r="BM64" s="79">
        <v>100</v>
      </c>
      <c r="BN64" s="79">
        <v>100</v>
      </c>
      <c r="BO64" s="79">
        <v>100</v>
      </c>
      <c r="BP64" s="79">
        <v>100</v>
      </c>
      <c r="BQ64" s="79">
        <v>63983778507</v>
      </c>
      <c r="BR64" s="79">
        <v>6063449331</v>
      </c>
      <c r="BS64" s="79">
        <v>9394898913</v>
      </c>
      <c r="BT64" s="79">
        <v>16428215641</v>
      </c>
      <c r="BU64" s="79">
        <v>14410384622</v>
      </c>
      <c r="BV64" s="79">
        <v>17686830000</v>
      </c>
      <c r="BW64" s="79">
        <v>100</v>
      </c>
      <c r="BX64" s="79">
        <v>100</v>
      </c>
      <c r="BY64" s="79">
        <v>100</v>
      </c>
      <c r="BZ64" s="79">
        <v>100</v>
      </c>
      <c r="CA64" s="79">
        <v>100</v>
      </c>
      <c r="CB64" s="79">
        <v>100</v>
      </c>
      <c r="CC64" s="79">
        <v>100</v>
      </c>
      <c r="CD64" s="79">
        <v>100</v>
      </c>
      <c r="CE64">
        <v>100</v>
      </c>
      <c r="CF64" s="79">
        <v>5983011963</v>
      </c>
      <c r="CG64" s="79">
        <v>4429568836</v>
      </c>
      <c r="CH64" s="79">
        <v>9388090217</v>
      </c>
      <c r="CI64" s="79">
        <v>7664010308</v>
      </c>
      <c r="CJ64" s="79">
        <v>16420566205</v>
      </c>
      <c r="CK64" s="79">
        <v>13790742445</v>
      </c>
      <c r="CL64" s="79">
        <v>14229388350</v>
      </c>
      <c r="CM64" s="79">
        <v>9644392965</v>
      </c>
      <c r="CN64" s="79">
        <v>100</v>
      </c>
      <c r="CO64" s="79">
        <v>100</v>
      </c>
      <c r="CP64" s="79">
        <v>100</v>
      </c>
      <c r="CQ64" s="79">
        <v>100</v>
      </c>
      <c r="CR64" t="s">
        <v>43</v>
      </c>
      <c r="CS64" s="79" t="s">
        <v>61</v>
      </c>
      <c r="CT64" s="79">
        <v>100</v>
      </c>
      <c r="CU64" s="79">
        <v>100</v>
      </c>
      <c r="CV64" s="79">
        <v>100</v>
      </c>
      <c r="CW64" s="79">
        <v>100</v>
      </c>
      <c r="CX64" s="79">
        <v>100</v>
      </c>
      <c r="CY64" s="79">
        <v>0</v>
      </c>
      <c r="CZ64" s="79">
        <v>0</v>
      </c>
      <c r="DA64" s="79">
        <v>0</v>
      </c>
      <c r="DB64" s="79">
        <v>0</v>
      </c>
      <c r="DC64" s="79">
        <v>0</v>
      </c>
      <c r="DD64" s="79">
        <v>0</v>
      </c>
      <c r="DE64" s="79">
        <v>0</v>
      </c>
      <c r="DF64">
        <v>100</v>
      </c>
      <c r="DG64">
        <v>100</v>
      </c>
      <c r="DH64">
        <v>100</v>
      </c>
      <c r="DI64">
        <v>100</v>
      </c>
      <c r="DJ64" s="79">
        <v>0</v>
      </c>
      <c r="DK64" s="79">
        <v>0</v>
      </c>
      <c r="DL64" s="79">
        <v>0</v>
      </c>
      <c r="DM64" s="79">
        <v>0</v>
      </c>
      <c r="DN64" s="79">
        <v>0</v>
      </c>
      <c r="DO64" s="79">
        <v>0</v>
      </c>
      <c r="DP64" s="79">
        <v>0</v>
      </c>
      <c r="DQ64" s="79">
        <v>0</v>
      </c>
      <c r="DR64" s="79">
        <v>0</v>
      </c>
      <c r="DS64" s="79">
        <v>0</v>
      </c>
      <c r="DT64" s="79">
        <v>0</v>
      </c>
      <c r="DU64" s="79">
        <v>0</v>
      </c>
      <c r="DV64" s="79" t="s">
        <v>1304</v>
      </c>
      <c r="DW64" s="79">
        <v>0</v>
      </c>
      <c r="DX64" s="79">
        <v>0</v>
      </c>
      <c r="DY64" s="79">
        <v>0</v>
      </c>
      <c r="DZ64" s="79">
        <v>0</v>
      </c>
      <c r="EA64" s="79">
        <v>0</v>
      </c>
      <c r="EB64" s="79">
        <v>0</v>
      </c>
      <c r="EC64" s="79">
        <v>0</v>
      </c>
      <c r="ED64" s="79">
        <v>0</v>
      </c>
      <c r="EE64" s="79">
        <v>0</v>
      </c>
      <c r="EF64" s="79">
        <v>0</v>
      </c>
      <c r="EG64" s="79">
        <v>0</v>
      </c>
      <c r="EH64" s="79">
        <v>0</v>
      </c>
      <c r="EI64" s="79">
        <v>0</v>
      </c>
      <c r="EJ64" s="79" t="s">
        <v>1304</v>
      </c>
      <c r="EK64" s="79" t="s">
        <v>4257</v>
      </c>
      <c r="EL64" s="79" t="s">
        <v>4257</v>
      </c>
      <c r="EM64" s="79" t="s">
        <v>4257</v>
      </c>
      <c r="EN64" s="79" t="s">
        <v>4258</v>
      </c>
      <c r="EO64" s="79" t="s">
        <v>4259</v>
      </c>
      <c r="EP64" s="79">
        <v>0</v>
      </c>
      <c r="EQ64" s="79">
        <v>0</v>
      </c>
      <c r="ER64" s="79">
        <v>0</v>
      </c>
      <c r="ES64" s="79">
        <v>0</v>
      </c>
      <c r="ET64" s="79">
        <v>0</v>
      </c>
      <c r="EU64" s="79">
        <v>0</v>
      </c>
      <c r="EV64" s="79">
        <v>0</v>
      </c>
      <c r="EW64" s="79">
        <v>0</v>
      </c>
      <c r="EX64" s="79">
        <v>0</v>
      </c>
      <c r="EY64" s="79">
        <v>0</v>
      </c>
      <c r="EZ64" s="79">
        <v>0</v>
      </c>
      <c r="FA64" s="79">
        <v>0</v>
      </c>
      <c r="FB64" s="79">
        <v>0</v>
      </c>
      <c r="FC64" s="79">
        <v>0</v>
      </c>
      <c r="FD64" s="79">
        <v>0</v>
      </c>
      <c r="FE64" s="79">
        <v>0</v>
      </c>
      <c r="FF64" s="79">
        <v>0</v>
      </c>
      <c r="FG64" s="79">
        <v>0</v>
      </c>
      <c r="FH64" s="79">
        <v>0</v>
      </c>
      <c r="FI64" s="79">
        <v>17686830000</v>
      </c>
      <c r="FJ64" s="79">
        <v>17686830000</v>
      </c>
      <c r="FK64" s="79">
        <v>17686830000</v>
      </c>
      <c r="FL64" s="79">
        <v>17686830000</v>
      </c>
      <c r="FM64" s="79">
        <v>17686830000</v>
      </c>
      <c r="FN64" s="79">
        <v>0</v>
      </c>
      <c r="FO64" s="79">
        <v>0</v>
      </c>
      <c r="FP64" s="79">
        <v>0</v>
      </c>
      <c r="FQ64" s="79">
        <v>0</v>
      </c>
      <c r="FR64" s="79">
        <v>0</v>
      </c>
      <c r="FS64" s="79">
        <v>0</v>
      </c>
      <c r="FT64" s="79">
        <v>0</v>
      </c>
      <c r="FU64" s="79">
        <v>17686830000</v>
      </c>
      <c r="FV64" s="79">
        <v>17686830000</v>
      </c>
      <c r="FW64" s="79">
        <v>17686830000</v>
      </c>
      <c r="FX64" s="79">
        <v>17686830000</v>
      </c>
      <c r="FY64" s="79">
        <v>17686830000</v>
      </c>
      <c r="FZ64" s="79">
        <v>17686830000</v>
      </c>
      <c r="GA64" s="79">
        <v>0</v>
      </c>
      <c r="GB64" s="79">
        <v>0</v>
      </c>
      <c r="GC64" s="79">
        <v>0</v>
      </c>
      <c r="GD64" s="79">
        <v>0</v>
      </c>
      <c r="GE64" s="79">
        <v>0</v>
      </c>
      <c r="GF64" s="79">
        <v>0</v>
      </c>
      <c r="GG64" s="79">
        <v>0</v>
      </c>
      <c r="GH64" s="79">
        <v>17686830000</v>
      </c>
      <c r="GI64" s="79">
        <v>0</v>
      </c>
      <c r="GJ64" s="79">
        <v>0</v>
      </c>
      <c r="GK64" s="79">
        <v>0</v>
      </c>
      <c r="GL64" s="79">
        <v>0</v>
      </c>
      <c r="GM64" s="79">
        <v>0</v>
      </c>
      <c r="GN64" s="79">
        <v>0</v>
      </c>
      <c r="GO64" s="79">
        <v>0</v>
      </c>
      <c r="GP64" s="79">
        <v>0</v>
      </c>
      <c r="GQ64" s="79">
        <v>0</v>
      </c>
      <c r="GR64" s="79">
        <v>0</v>
      </c>
      <c r="GS64" s="79">
        <v>0</v>
      </c>
      <c r="GT64" s="79">
        <v>0</v>
      </c>
      <c r="GU64" s="79">
        <v>0</v>
      </c>
      <c r="GV64" s="79">
        <v>0</v>
      </c>
      <c r="GW64" s="79">
        <v>0</v>
      </c>
      <c r="GX64" s="79">
        <v>0</v>
      </c>
      <c r="GY64" s="79">
        <v>0</v>
      </c>
      <c r="GZ64" s="79">
        <v>0</v>
      </c>
      <c r="HA64" s="79">
        <v>0</v>
      </c>
      <c r="HB64" s="79">
        <v>0</v>
      </c>
      <c r="HC64" s="79">
        <v>0</v>
      </c>
      <c r="HD64" s="79">
        <v>0</v>
      </c>
      <c r="HE64" s="79">
        <v>0</v>
      </c>
      <c r="HF64" s="79">
        <v>0</v>
      </c>
      <c r="HG64" s="79">
        <v>0</v>
      </c>
      <c r="HH64" s="79">
        <v>0</v>
      </c>
      <c r="HI64" s="79">
        <v>0</v>
      </c>
      <c r="HJ64" s="79">
        <v>0</v>
      </c>
      <c r="HK64" s="79">
        <v>0</v>
      </c>
      <c r="HL64" s="79">
        <v>0</v>
      </c>
      <c r="HM64" s="79">
        <v>0</v>
      </c>
      <c r="HN64" s="79">
        <v>0</v>
      </c>
      <c r="HO64" s="79">
        <v>0</v>
      </c>
      <c r="HP64" s="79">
        <v>0</v>
      </c>
      <c r="HQ64" s="79">
        <v>0</v>
      </c>
      <c r="HR64" s="79">
        <v>0</v>
      </c>
      <c r="HS64" s="79">
        <v>0</v>
      </c>
      <c r="HT64" s="79">
        <v>0</v>
      </c>
      <c r="HU64" s="79">
        <v>0</v>
      </c>
      <c r="HV64" s="79">
        <v>0</v>
      </c>
      <c r="HW64" s="79">
        <v>0</v>
      </c>
      <c r="HX64" s="79">
        <v>0</v>
      </c>
      <c r="HY64" s="79">
        <v>0</v>
      </c>
      <c r="HZ64" s="79">
        <v>0</v>
      </c>
      <c r="IA64" s="79">
        <v>0</v>
      </c>
      <c r="IB64" s="79">
        <v>0</v>
      </c>
      <c r="IC64" s="79">
        <v>0</v>
      </c>
      <c r="ID64" s="79">
        <v>0</v>
      </c>
      <c r="IE64" s="79">
        <v>0</v>
      </c>
      <c r="IF64" s="79">
        <v>0</v>
      </c>
      <c r="IG64" s="79">
        <v>0</v>
      </c>
      <c r="IH64" s="79">
        <v>0</v>
      </c>
      <c r="II64" s="79" t="s">
        <v>1304</v>
      </c>
      <c r="IJ64" s="79" t="s">
        <v>1304</v>
      </c>
      <c r="IK64" s="79" t="s">
        <v>1304</v>
      </c>
      <c r="IL64" s="79" t="s">
        <v>1304</v>
      </c>
      <c r="IM64" s="79" t="s">
        <v>1304</v>
      </c>
      <c r="IN64" s="79" t="s">
        <v>1304</v>
      </c>
      <c r="IO64" s="79" t="s">
        <v>1304</v>
      </c>
      <c r="IP64" s="79" t="s">
        <v>1304</v>
      </c>
      <c r="IQ64" s="79" t="s">
        <v>1304</v>
      </c>
      <c r="IR64" s="79" t="s">
        <v>1304</v>
      </c>
      <c r="IS64" s="79" t="s">
        <v>1304</v>
      </c>
      <c r="IT64" s="79" t="s">
        <v>1304</v>
      </c>
      <c r="IU64" s="79" t="s">
        <v>1304</v>
      </c>
      <c r="IV64" s="79" t="s">
        <v>1304</v>
      </c>
      <c r="IW64" s="79" t="s">
        <v>1304</v>
      </c>
      <c r="IX64" s="79">
        <v>0</v>
      </c>
      <c r="IY64" s="79">
        <v>0</v>
      </c>
      <c r="IZ64" s="79">
        <v>0</v>
      </c>
      <c r="JA64" s="79">
        <v>0</v>
      </c>
      <c r="JB64" s="79">
        <v>0</v>
      </c>
      <c r="JC64" s="79">
        <v>0</v>
      </c>
      <c r="JD64" s="79">
        <v>0</v>
      </c>
      <c r="JE64" s="79">
        <v>0</v>
      </c>
      <c r="JF64" s="79">
        <v>0</v>
      </c>
      <c r="JG64" s="79">
        <v>0</v>
      </c>
      <c r="JH64" s="79">
        <v>0</v>
      </c>
      <c r="JI64" s="79">
        <v>0</v>
      </c>
      <c r="JJ64" s="93">
        <v>0</v>
      </c>
      <c r="JK64" s="93">
        <v>0</v>
      </c>
      <c r="JL64" s="93">
        <v>0</v>
      </c>
      <c r="JM64" s="93">
        <v>0</v>
      </c>
      <c r="JN64" s="93">
        <v>0</v>
      </c>
      <c r="JO64" s="93">
        <v>0</v>
      </c>
      <c r="JP64" s="93" t="s">
        <v>3473</v>
      </c>
      <c r="JQ64" s="93" t="s">
        <v>3473</v>
      </c>
      <c r="JR64" s="93" t="s">
        <v>3473</v>
      </c>
      <c r="JS64" s="93" t="s">
        <v>3473</v>
      </c>
      <c r="JT64" s="93" t="s">
        <v>3473</v>
      </c>
      <c r="JU64" s="93" t="s">
        <v>3473</v>
      </c>
      <c r="JV64" s="93" t="s">
        <v>3473</v>
      </c>
      <c r="JW64" s="79" t="s">
        <v>1304</v>
      </c>
      <c r="JX64" s="79" t="s">
        <v>3440</v>
      </c>
      <c r="JY64" s="79" t="s">
        <v>3440</v>
      </c>
      <c r="JZ64" s="79" t="s">
        <v>3440</v>
      </c>
      <c r="KA64" s="79" t="s">
        <v>3440</v>
      </c>
      <c r="KB64" s="79" t="s">
        <v>3440</v>
      </c>
      <c r="KC64" s="79" t="s">
        <v>1304</v>
      </c>
      <c r="KD64" s="79" t="s">
        <v>1304</v>
      </c>
      <c r="KE64" s="79" t="s">
        <v>1304</v>
      </c>
      <c r="KF64" s="79" t="s">
        <v>1304</v>
      </c>
      <c r="KG64" s="79" t="s">
        <v>1304</v>
      </c>
      <c r="KH64" s="79" t="s">
        <v>1304</v>
      </c>
      <c r="KI64" s="79" t="s">
        <v>3440</v>
      </c>
      <c r="KJ64" s="79" t="s">
        <v>3440</v>
      </c>
      <c r="KK64" s="79" t="s">
        <v>1304</v>
      </c>
      <c r="KL64" s="79" t="s">
        <v>1304</v>
      </c>
      <c r="KM64" s="79" t="s">
        <v>1304</v>
      </c>
      <c r="KN64" s="79" t="s">
        <v>1304</v>
      </c>
      <c r="KO64" s="79" t="s">
        <v>1304</v>
      </c>
      <c r="KP64" s="79" t="s">
        <v>1304</v>
      </c>
      <c r="KQ64" s="79" t="s">
        <v>1304</v>
      </c>
      <c r="KR64" s="79" t="s">
        <v>1304</v>
      </c>
      <c r="KS64" s="79" t="s">
        <v>1304</v>
      </c>
      <c r="KT64" s="79" t="s">
        <v>1304</v>
      </c>
      <c r="KU64" s="79" t="s">
        <v>1304</v>
      </c>
      <c r="KV64" s="79" t="s">
        <v>3440</v>
      </c>
      <c r="KW64" s="79" t="s">
        <v>3440</v>
      </c>
      <c r="KX64" t="s">
        <v>3440</v>
      </c>
      <c r="KY64" s="79" t="s">
        <v>3440</v>
      </c>
      <c r="KZ64" s="79" t="s">
        <v>3440</v>
      </c>
      <c r="LA64" s="79" t="s">
        <v>1304</v>
      </c>
      <c r="LB64" s="79" t="s">
        <v>1304</v>
      </c>
      <c r="LC64" s="79" t="s">
        <v>1304</v>
      </c>
      <c r="LD64" s="79" t="s">
        <v>1304</v>
      </c>
      <c r="LE64" s="79" t="s">
        <v>1304</v>
      </c>
      <c r="LF64" s="79" t="s">
        <v>1304</v>
      </c>
      <c r="LG64" s="79" t="s">
        <v>1304</v>
      </c>
      <c r="LH64" s="93" t="s">
        <v>3440</v>
      </c>
      <c r="LI64" s="93" t="s">
        <v>4189</v>
      </c>
      <c r="LJ64" s="93" t="s">
        <v>4243</v>
      </c>
      <c r="LK64" s="93">
        <v>0</v>
      </c>
      <c r="LL64" s="93">
        <v>0</v>
      </c>
      <c r="LM64" s="93" t="s">
        <v>1304</v>
      </c>
      <c r="LN64" s="93" t="s">
        <v>1304</v>
      </c>
      <c r="LO64" s="93">
        <v>0</v>
      </c>
      <c r="LP64" s="93">
        <v>0</v>
      </c>
      <c r="LQ64" s="93">
        <v>27832225000</v>
      </c>
      <c r="LR64" s="93">
        <v>0</v>
      </c>
      <c r="LS64" s="93">
        <v>0</v>
      </c>
      <c r="LT64" s="93">
        <v>0</v>
      </c>
      <c r="LU64" s="93">
        <v>0</v>
      </c>
      <c r="LV64" s="79" t="s">
        <v>3440</v>
      </c>
      <c r="LW64" s="79" t="s">
        <v>3440</v>
      </c>
      <c r="LX64" s="79" t="s">
        <v>3440</v>
      </c>
      <c r="LY64" s="79" t="s">
        <v>3440</v>
      </c>
      <c r="LZ64" s="79" t="s">
        <v>3440</v>
      </c>
      <c r="MA64" s="79" t="s">
        <v>1304</v>
      </c>
      <c r="MB64" s="79" t="s">
        <v>1304</v>
      </c>
      <c r="MC64" s="79" t="s">
        <v>1304</v>
      </c>
      <c r="MD64" s="79" t="s">
        <v>1304</v>
      </c>
      <c r="ME64" s="79" t="s">
        <v>1304</v>
      </c>
      <c r="MF64" s="79" t="s">
        <v>1304</v>
      </c>
      <c r="MG64" s="79" t="s">
        <v>1304</v>
      </c>
      <c r="MH64" s="79" t="s">
        <v>3440</v>
      </c>
      <c r="MI64" s="79" t="s">
        <v>3440</v>
      </c>
      <c r="MJ64" t="s">
        <v>3440</v>
      </c>
      <c r="MK64" s="79">
        <v>0</v>
      </c>
      <c r="ML64" s="79">
        <v>0</v>
      </c>
      <c r="MM64" s="79">
        <v>0</v>
      </c>
      <c r="MN64" s="79">
        <v>0</v>
      </c>
      <c r="MO64" s="79">
        <v>0</v>
      </c>
      <c r="MP64" s="79">
        <v>0</v>
      </c>
      <c r="MQ64" s="79">
        <v>0</v>
      </c>
      <c r="MR64" s="79">
        <v>0</v>
      </c>
      <c r="MS64" s="79">
        <v>0</v>
      </c>
      <c r="MT64" s="79">
        <v>0</v>
      </c>
      <c r="MU64" s="79">
        <v>0</v>
      </c>
      <c r="MV64" s="79">
        <v>0</v>
      </c>
      <c r="MW64" s="79">
        <v>0</v>
      </c>
      <c r="MX64" s="79">
        <v>0</v>
      </c>
      <c r="MY64" s="79">
        <v>0</v>
      </c>
      <c r="MZ64" s="79">
        <v>0</v>
      </c>
      <c r="NA64" s="79">
        <v>0</v>
      </c>
      <c r="NB64" s="79">
        <v>0</v>
      </c>
      <c r="NC64" s="79">
        <v>0</v>
      </c>
      <c r="ND64" s="79">
        <v>0</v>
      </c>
      <c r="NE64" s="79">
        <v>0</v>
      </c>
      <c r="NF64" s="79">
        <v>0</v>
      </c>
      <c r="NG64" s="79">
        <v>0</v>
      </c>
      <c r="NH64" s="79">
        <v>0</v>
      </c>
      <c r="NI64" s="79" t="s">
        <v>3440</v>
      </c>
      <c r="NJ64" s="79" t="s">
        <v>3440</v>
      </c>
      <c r="NK64" s="79" t="s">
        <v>3440</v>
      </c>
      <c r="NL64" s="79" t="s">
        <v>3440</v>
      </c>
      <c r="NM64" s="79" t="s">
        <v>3440</v>
      </c>
      <c r="NN64" s="79" t="s">
        <v>1304</v>
      </c>
      <c r="NO64" s="79" t="s">
        <v>1304</v>
      </c>
      <c r="NP64" s="79" t="s">
        <v>1304</v>
      </c>
      <c r="NQ64" s="79" t="s">
        <v>1304</v>
      </c>
      <c r="NR64" s="79" t="s">
        <v>1304</v>
      </c>
      <c r="NS64" s="79" t="s">
        <v>1304</v>
      </c>
      <c r="NT64" s="79" t="s">
        <v>1304</v>
      </c>
      <c r="NU64" s="79">
        <v>0</v>
      </c>
      <c r="NV64" s="79">
        <v>0</v>
      </c>
      <c r="NW64" s="79">
        <v>0</v>
      </c>
      <c r="NX64" s="79">
        <v>0</v>
      </c>
      <c r="NY64" s="79">
        <v>0</v>
      </c>
      <c r="NZ64" s="79">
        <v>0</v>
      </c>
      <c r="OA64" s="79">
        <v>0</v>
      </c>
      <c r="OB64" s="79">
        <v>0</v>
      </c>
      <c r="OC64" s="79">
        <v>0</v>
      </c>
      <c r="OD64" s="79">
        <v>0</v>
      </c>
      <c r="OE64" s="79">
        <v>0</v>
      </c>
      <c r="OF64" s="79">
        <v>0</v>
      </c>
      <c r="OG64" s="79">
        <v>0</v>
      </c>
      <c r="OH64" s="79">
        <v>0</v>
      </c>
      <c r="OI64" s="79">
        <v>0</v>
      </c>
      <c r="OJ64" s="79">
        <v>0</v>
      </c>
      <c r="OK64" s="79">
        <v>0</v>
      </c>
      <c r="OL64" s="79">
        <v>0</v>
      </c>
      <c r="OM64" s="79">
        <v>0</v>
      </c>
      <c r="ON64" s="79">
        <v>0</v>
      </c>
      <c r="OO64" s="79">
        <v>0</v>
      </c>
      <c r="OP64" s="79">
        <v>0</v>
      </c>
      <c r="OQ64" s="79">
        <v>0</v>
      </c>
      <c r="OR64" s="79">
        <v>0</v>
      </c>
      <c r="OS64" s="79"/>
      <c r="OT64" s="91"/>
      <c r="OU64" s="79" t="s">
        <v>4244</v>
      </c>
      <c r="OV64" s="79">
        <v>100</v>
      </c>
      <c r="OW64" s="79">
        <v>0</v>
      </c>
      <c r="OX64" s="79">
        <v>0</v>
      </c>
      <c r="OY64" s="79">
        <v>0</v>
      </c>
      <c r="OZ64" s="79">
        <v>0</v>
      </c>
      <c r="PA64" s="79">
        <v>0</v>
      </c>
      <c r="PB64" s="79">
        <v>0</v>
      </c>
      <c r="PC64" s="79">
        <v>0</v>
      </c>
      <c r="PD64" s="79">
        <v>0</v>
      </c>
      <c r="PE64" s="79">
        <v>0</v>
      </c>
      <c r="PF64" s="79">
        <v>0</v>
      </c>
      <c r="PG64" s="79">
        <v>0</v>
      </c>
      <c r="PH64" s="79">
        <v>0</v>
      </c>
      <c r="PI64" s="79">
        <v>0</v>
      </c>
      <c r="PJ64" s="79">
        <v>0</v>
      </c>
      <c r="PK64" s="79">
        <v>0</v>
      </c>
      <c r="PL64" s="79">
        <v>0</v>
      </c>
      <c r="PM64" s="79">
        <v>0</v>
      </c>
      <c r="PN64" s="79">
        <v>0</v>
      </c>
      <c r="PO64" s="79">
        <v>0</v>
      </c>
      <c r="PP64" s="79">
        <v>0</v>
      </c>
      <c r="PQ64" s="79">
        <v>0</v>
      </c>
      <c r="PR64" s="79">
        <v>0</v>
      </c>
      <c r="PS64" s="79">
        <v>0</v>
      </c>
      <c r="PT64" s="79">
        <v>0</v>
      </c>
      <c r="PU64" s="79">
        <v>0</v>
      </c>
      <c r="PV64" s="79">
        <v>0</v>
      </c>
      <c r="PW64" s="93">
        <v>0</v>
      </c>
      <c r="PX64" s="93">
        <v>0</v>
      </c>
      <c r="PY64" s="79" t="s">
        <v>3443</v>
      </c>
    </row>
    <row r="65" spans="1:441" ht="15.75" customHeight="1" x14ac:dyDescent="0.3">
      <c r="A65" s="79" t="s">
        <v>4260</v>
      </c>
      <c r="B65" s="79">
        <v>7871</v>
      </c>
      <c r="C65" s="79" t="s">
        <v>4261</v>
      </c>
      <c r="D65" s="89">
        <v>2020110010188</v>
      </c>
      <c r="E65" s="79" t="s">
        <v>3412</v>
      </c>
      <c r="F65" s="79" t="s">
        <v>4160</v>
      </c>
      <c r="G65" s="79" t="s">
        <v>4161</v>
      </c>
      <c r="H65" s="79" t="s">
        <v>4162</v>
      </c>
      <c r="I65" s="79" t="s">
        <v>4227</v>
      </c>
      <c r="J65" s="79" t="s">
        <v>4164</v>
      </c>
      <c r="K65" s="79" t="s">
        <v>4165</v>
      </c>
      <c r="L65" t="s">
        <v>4166</v>
      </c>
      <c r="M65" t="s">
        <v>4167</v>
      </c>
      <c r="N65" s="79" t="s">
        <v>4165</v>
      </c>
      <c r="O65" t="s">
        <v>4166</v>
      </c>
      <c r="P65" t="s">
        <v>4167</v>
      </c>
      <c r="Q65" s="79" t="s">
        <v>4168</v>
      </c>
      <c r="R65" s="79" t="s">
        <v>4169</v>
      </c>
      <c r="S65" s="79" t="s">
        <v>4262</v>
      </c>
      <c r="T65" s="79" t="s">
        <v>4263</v>
      </c>
      <c r="U65" s="79"/>
      <c r="V65" s="79"/>
      <c r="W65" s="79"/>
      <c r="X65" s="79"/>
      <c r="Y65" s="79"/>
      <c r="Z65" s="79"/>
      <c r="AA65" s="79"/>
      <c r="AB65" s="79"/>
      <c r="AC65" s="79" t="s">
        <v>4262</v>
      </c>
      <c r="AD65" s="79"/>
      <c r="AE65" s="79"/>
      <c r="AF65" s="79"/>
      <c r="AG65" t="s">
        <v>1740</v>
      </c>
      <c r="AH65" t="s">
        <v>4173</v>
      </c>
      <c r="AI65" t="s">
        <v>4264</v>
      </c>
      <c r="AJ65" s="79">
        <v>0</v>
      </c>
      <c r="AK65" s="90">
        <v>44466</v>
      </c>
      <c r="AL65" s="79">
        <v>2</v>
      </c>
      <c r="AM65">
        <v>2024</v>
      </c>
      <c r="AN65" s="91" t="s">
        <v>4265</v>
      </c>
      <c r="AO65" s="91" t="s">
        <v>4266</v>
      </c>
      <c r="AP65" s="79">
        <v>2020</v>
      </c>
      <c r="AQ65" s="79">
        <v>2024</v>
      </c>
      <c r="AR65" s="79" t="s">
        <v>61</v>
      </c>
      <c r="AS65" s="79" t="s">
        <v>541</v>
      </c>
      <c r="AT65" s="79" t="s">
        <v>42</v>
      </c>
      <c r="AU65" s="79" t="s">
        <v>912</v>
      </c>
      <c r="AW65" t="s">
        <v>3431</v>
      </c>
      <c r="AX65" s="79" t="s">
        <v>4252</v>
      </c>
      <c r="AY65" s="79"/>
      <c r="AZ65" s="79">
        <v>1</v>
      </c>
      <c r="BA65" s="79"/>
      <c r="BB65" s="79" t="s">
        <v>4267</v>
      </c>
      <c r="BC65" s="79" t="s">
        <v>4268</v>
      </c>
      <c r="BD65" s="79" t="s">
        <v>4269</v>
      </c>
      <c r="BE65" s="79" t="s">
        <v>4270</v>
      </c>
      <c r="BF65" s="79" t="s">
        <v>3457</v>
      </c>
      <c r="BG65">
        <v>4</v>
      </c>
      <c r="BH65" s="83">
        <v>45204</v>
      </c>
      <c r="BI65" t="s">
        <v>4181</v>
      </c>
      <c r="BJ65" s="79" t="s">
        <v>3048</v>
      </c>
      <c r="BK65" s="79">
        <v>100</v>
      </c>
      <c r="BL65" s="79">
        <v>100</v>
      </c>
      <c r="BM65" s="79">
        <v>100</v>
      </c>
      <c r="BN65" s="79">
        <v>100</v>
      </c>
      <c r="BO65" s="79">
        <v>100</v>
      </c>
      <c r="BP65" s="79">
        <v>100</v>
      </c>
      <c r="BQ65" s="79">
        <v>2862600030</v>
      </c>
      <c r="BR65" s="79">
        <v>334173018</v>
      </c>
      <c r="BS65" s="79">
        <v>795622254</v>
      </c>
      <c r="BT65" s="79">
        <v>810056643</v>
      </c>
      <c r="BU65" s="79">
        <v>440820115</v>
      </c>
      <c r="BV65" s="79">
        <v>481928000</v>
      </c>
      <c r="BW65" s="79">
        <v>100</v>
      </c>
      <c r="BX65" s="79">
        <v>100</v>
      </c>
      <c r="BY65" s="79">
        <v>100</v>
      </c>
      <c r="BZ65" s="79">
        <v>100</v>
      </c>
      <c r="CA65" s="79">
        <v>100</v>
      </c>
      <c r="CB65" s="79">
        <v>100</v>
      </c>
      <c r="CC65" s="79">
        <v>99.999999999999986</v>
      </c>
      <c r="CD65" s="79">
        <v>100</v>
      </c>
      <c r="CE65">
        <v>100</v>
      </c>
      <c r="CF65" s="79">
        <v>334173018</v>
      </c>
      <c r="CG65" s="79">
        <v>281510760</v>
      </c>
      <c r="CH65" s="79">
        <v>791181274</v>
      </c>
      <c r="CI65" s="79">
        <v>773787446</v>
      </c>
      <c r="CJ65" s="79">
        <v>810055434</v>
      </c>
      <c r="CK65" s="79">
        <v>788828616</v>
      </c>
      <c r="CL65" s="79">
        <v>420095316</v>
      </c>
      <c r="CM65" s="79">
        <v>339549730</v>
      </c>
      <c r="CN65" s="79">
        <v>100</v>
      </c>
      <c r="CO65" s="79">
        <v>100</v>
      </c>
      <c r="CP65" s="79">
        <v>99.999999999999986</v>
      </c>
      <c r="CQ65" s="79">
        <v>100</v>
      </c>
      <c r="CR65" t="s">
        <v>43</v>
      </c>
      <c r="CS65" s="79" t="s">
        <v>61</v>
      </c>
      <c r="CT65" s="79">
        <v>0</v>
      </c>
      <c r="CU65" s="79">
        <v>0</v>
      </c>
      <c r="CV65" s="79">
        <v>100</v>
      </c>
      <c r="CW65" s="79">
        <v>0</v>
      </c>
      <c r="CX65" s="79">
        <v>100</v>
      </c>
      <c r="CY65" s="79">
        <v>0</v>
      </c>
      <c r="CZ65" s="79">
        <v>0</v>
      </c>
      <c r="DA65" s="79">
        <v>0</v>
      </c>
      <c r="DB65" s="79">
        <v>0</v>
      </c>
      <c r="DC65" s="79">
        <v>0</v>
      </c>
      <c r="DD65" s="79">
        <v>0</v>
      </c>
      <c r="DE65" s="79">
        <v>0</v>
      </c>
      <c r="DF65">
        <v>100</v>
      </c>
      <c r="DG65">
        <v>100</v>
      </c>
      <c r="DH65">
        <v>100</v>
      </c>
      <c r="DI65">
        <v>100</v>
      </c>
      <c r="DJ65" s="79">
        <v>0</v>
      </c>
      <c r="DK65" s="79">
        <v>0</v>
      </c>
      <c r="DL65" s="79">
        <v>37.5</v>
      </c>
      <c r="DM65" s="79">
        <v>0</v>
      </c>
      <c r="DN65" s="79">
        <v>62.5</v>
      </c>
      <c r="DO65" s="79">
        <v>0</v>
      </c>
      <c r="DP65" s="79">
        <v>0</v>
      </c>
      <c r="DQ65" s="79">
        <v>0</v>
      </c>
      <c r="DR65" s="79">
        <v>0</v>
      </c>
      <c r="DS65" s="79">
        <v>0</v>
      </c>
      <c r="DT65" s="79">
        <v>0</v>
      </c>
      <c r="DU65" s="79">
        <v>0</v>
      </c>
      <c r="DV65" s="79" t="s">
        <v>1304</v>
      </c>
      <c r="DW65" s="79">
        <v>0</v>
      </c>
      <c r="DX65" s="79">
        <v>0</v>
      </c>
      <c r="DY65" s="79">
        <v>0</v>
      </c>
      <c r="DZ65" s="79">
        <v>0</v>
      </c>
      <c r="EA65" s="79">
        <v>0</v>
      </c>
      <c r="EB65" s="79">
        <v>0</v>
      </c>
      <c r="EC65" s="79">
        <v>0</v>
      </c>
      <c r="ED65" s="79">
        <v>0</v>
      </c>
      <c r="EE65" s="79">
        <v>0</v>
      </c>
      <c r="EF65" s="79">
        <v>0</v>
      </c>
      <c r="EG65" s="79">
        <v>0</v>
      </c>
      <c r="EH65" s="79">
        <v>0</v>
      </c>
      <c r="EI65" s="79">
        <v>0</v>
      </c>
      <c r="EJ65" s="79" t="s">
        <v>1304</v>
      </c>
      <c r="EK65" s="79" t="s">
        <v>3473</v>
      </c>
      <c r="EL65" s="79" t="s">
        <v>3440</v>
      </c>
      <c r="EM65" s="79" t="s">
        <v>4271</v>
      </c>
      <c r="EN65" s="79" t="s">
        <v>3473</v>
      </c>
      <c r="EO65" s="79" t="s">
        <v>4272</v>
      </c>
      <c r="EP65" s="79">
        <v>0</v>
      </c>
      <c r="EQ65" s="79">
        <v>0</v>
      </c>
      <c r="ER65" s="79">
        <v>0</v>
      </c>
      <c r="ES65" s="79">
        <v>0</v>
      </c>
      <c r="ET65" s="79">
        <v>0</v>
      </c>
      <c r="EU65" s="79">
        <v>0</v>
      </c>
      <c r="EV65" s="79">
        <v>0</v>
      </c>
      <c r="EW65" s="79">
        <v>0</v>
      </c>
      <c r="EX65" s="79">
        <v>0</v>
      </c>
      <c r="EY65" s="79">
        <v>0</v>
      </c>
      <c r="EZ65" s="79">
        <v>0</v>
      </c>
      <c r="FA65" s="79">
        <v>0</v>
      </c>
      <c r="FB65" s="79">
        <v>0</v>
      </c>
      <c r="FC65" s="79">
        <v>0</v>
      </c>
      <c r="FD65" s="79">
        <v>0</v>
      </c>
      <c r="FE65" s="79">
        <v>0</v>
      </c>
      <c r="FF65" s="79">
        <v>0</v>
      </c>
      <c r="FG65" s="79">
        <v>0</v>
      </c>
      <c r="FH65" s="79">
        <v>0</v>
      </c>
      <c r="FI65" s="79">
        <v>481928000</v>
      </c>
      <c r="FJ65" s="79">
        <v>481928000</v>
      </c>
      <c r="FK65" s="79">
        <v>481928000</v>
      </c>
      <c r="FL65" s="79">
        <v>481928000</v>
      </c>
      <c r="FM65" s="79">
        <v>481928000</v>
      </c>
      <c r="FN65" s="79">
        <v>0</v>
      </c>
      <c r="FO65" s="79">
        <v>0</v>
      </c>
      <c r="FP65" s="79">
        <v>0</v>
      </c>
      <c r="FQ65" s="79">
        <v>0</v>
      </c>
      <c r="FR65" s="79">
        <v>0</v>
      </c>
      <c r="FS65" s="79">
        <v>0</v>
      </c>
      <c r="FT65" s="79">
        <v>0</v>
      </c>
      <c r="FU65" s="79">
        <v>481928000</v>
      </c>
      <c r="FV65" s="79">
        <v>481928000</v>
      </c>
      <c r="FW65" s="79">
        <v>481928000</v>
      </c>
      <c r="FX65" s="79">
        <v>481928000</v>
      </c>
      <c r="FY65" s="79">
        <v>481928000</v>
      </c>
      <c r="FZ65" s="79">
        <v>481928000</v>
      </c>
      <c r="GA65" s="79">
        <v>0</v>
      </c>
      <c r="GB65" s="79">
        <v>0</v>
      </c>
      <c r="GC65" s="79">
        <v>0</v>
      </c>
      <c r="GD65" s="79">
        <v>0</v>
      </c>
      <c r="GE65" s="79">
        <v>0</v>
      </c>
      <c r="GF65" s="79">
        <v>0</v>
      </c>
      <c r="GG65" s="79">
        <v>0</v>
      </c>
      <c r="GH65" s="79">
        <v>481928000</v>
      </c>
      <c r="GI65" s="79">
        <v>0</v>
      </c>
      <c r="GJ65" s="79">
        <v>0</v>
      </c>
      <c r="GK65" s="79">
        <v>0</v>
      </c>
      <c r="GL65" s="79">
        <v>0</v>
      </c>
      <c r="GM65" s="79">
        <v>0</v>
      </c>
      <c r="GN65" s="79">
        <v>0</v>
      </c>
      <c r="GO65" s="79">
        <v>0</v>
      </c>
      <c r="GP65" s="79">
        <v>0</v>
      </c>
      <c r="GQ65" s="79">
        <v>0</v>
      </c>
      <c r="GR65" s="79">
        <v>0</v>
      </c>
      <c r="GS65" s="79">
        <v>0</v>
      </c>
      <c r="GT65" s="79">
        <v>0</v>
      </c>
      <c r="GU65" s="79">
        <v>0</v>
      </c>
      <c r="GV65" s="79">
        <v>0</v>
      </c>
      <c r="GW65" s="79">
        <v>0</v>
      </c>
      <c r="GX65" s="79">
        <v>0</v>
      </c>
      <c r="GY65" s="79">
        <v>0</v>
      </c>
      <c r="GZ65" s="79">
        <v>0</v>
      </c>
      <c r="HA65" s="79">
        <v>0</v>
      </c>
      <c r="HB65" s="79">
        <v>0</v>
      </c>
      <c r="HC65" s="79">
        <v>0</v>
      </c>
      <c r="HD65" s="79">
        <v>0</v>
      </c>
      <c r="HE65" s="79">
        <v>0</v>
      </c>
      <c r="HF65" s="79">
        <v>0</v>
      </c>
      <c r="HG65" s="79">
        <v>0</v>
      </c>
      <c r="HH65" s="79">
        <v>0</v>
      </c>
      <c r="HI65" s="79">
        <v>0</v>
      </c>
      <c r="HJ65" s="79">
        <v>0</v>
      </c>
      <c r="HK65" s="79">
        <v>0</v>
      </c>
      <c r="HL65" s="79">
        <v>0</v>
      </c>
      <c r="HM65" s="79">
        <v>0</v>
      </c>
      <c r="HN65" s="79">
        <v>0</v>
      </c>
      <c r="HO65" s="79">
        <v>0</v>
      </c>
      <c r="HP65" s="79">
        <v>0</v>
      </c>
      <c r="HQ65" s="79">
        <v>0</v>
      </c>
      <c r="HR65" s="79">
        <v>0</v>
      </c>
      <c r="HS65" s="79">
        <v>0</v>
      </c>
      <c r="HT65" s="79">
        <v>0</v>
      </c>
      <c r="HU65" s="79">
        <v>0</v>
      </c>
      <c r="HV65" s="79">
        <v>0</v>
      </c>
      <c r="HW65" s="79">
        <v>0</v>
      </c>
      <c r="HX65" s="79">
        <v>0</v>
      </c>
      <c r="HY65" s="79">
        <v>0</v>
      </c>
      <c r="HZ65" s="79">
        <v>0</v>
      </c>
      <c r="IA65" s="79">
        <v>0</v>
      </c>
      <c r="IB65" s="79">
        <v>0</v>
      </c>
      <c r="IC65" s="79">
        <v>0</v>
      </c>
      <c r="ID65" s="79">
        <v>0</v>
      </c>
      <c r="IE65" s="79">
        <v>0</v>
      </c>
      <c r="IF65" s="79">
        <v>0</v>
      </c>
      <c r="IG65" s="79">
        <v>0</v>
      </c>
      <c r="IH65" s="79">
        <v>0</v>
      </c>
      <c r="II65" s="79" t="s">
        <v>1304</v>
      </c>
      <c r="IJ65" s="79" t="s">
        <v>1304</v>
      </c>
      <c r="IK65" s="79" t="s">
        <v>1304</v>
      </c>
      <c r="IL65" s="79" t="s">
        <v>1304</v>
      </c>
      <c r="IM65" s="79" t="s">
        <v>1304</v>
      </c>
      <c r="IN65" s="79" t="s">
        <v>1304</v>
      </c>
      <c r="IO65" s="79" t="s">
        <v>1304</v>
      </c>
      <c r="IP65" s="79" t="s">
        <v>1304</v>
      </c>
      <c r="IQ65" s="79" t="s">
        <v>1304</v>
      </c>
      <c r="IR65" s="79" t="s">
        <v>1304</v>
      </c>
      <c r="IS65" s="79" t="s">
        <v>1304</v>
      </c>
      <c r="IT65" s="79" t="s">
        <v>1304</v>
      </c>
      <c r="IU65" s="79" t="s">
        <v>1304</v>
      </c>
      <c r="IV65" s="79" t="s">
        <v>1304</v>
      </c>
      <c r="IW65" s="79" t="s">
        <v>1304</v>
      </c>
      <c r="IX65" s="79">
        <v>0</v>
      </c>
      <c r="IY65" s="79">
        <v>0</v>
      </c>
      <c r="IZ65" s="79">
        <v>0</v>
      </c>
      <c r="JA65" s="79">
        <v>0</v>
      </c>
      <c r="JB65" s="79">
        <v>0</v>
      </c>
      <c r="JC65" s="79">
        <v>0</v>
      </c>
      <c r="JD65" s="79">
        <v>0</v>
      </c>
      <c r="JE65" s="79">
        <v>0</v>
      </c>
      <c r="JF65" s="79">
        <v>0</v>
      </c>
      <c r="JG65" s="79">
        <v>0</v>
      </c>
      <c r="JH65" s="79">
        <v>0</v>
      </c>
      <c r="JI65" s="79">
        <v>0</v>
      </c>
      <c r="JJ65" s="93">
        <v>0</v>
      </c>
      <c r="JK65" s="93" t="s">
        <v>3473</v>
      </c>
      <c r="JL65" s="93" t="s">
        <v>3473</v>
      </c>
      <c r="JM65" s="93">
        <v>0</v>
      </c>
      <c r="JN65" s="93" t="s">
        <v>3473</v>
      </c>
      <c r="JO65" s="93">
        <v>0</v>
      </c>
      <c r="JP65" s="93" t="s">
        <v>3473</v>
      </c>
      <c r="JQ65" s="93" t="s">
        <v>3473</v>
      </c>
      <c r="JR65" s="93" t="s">
        <v>3473</v>
      </c>
      <c r="JS65" s="93" t="s">
        <v>3473</v>
      </c>
      <c r="JT65" s="93" t="s">
        <v>3473</v>
      </c>
      <c r="JU65" s="93" t="s">
        <v>3473</v>
      </c>
      <c r="JV65" s="93" t="s">
        <v>3473</v>
      </c>
      <c r="JW65" s="79" t="s">
        <v>1304</v>
      </c>
      <c r="JX65" s="79" t="s">
        <v>3440</v>
      </c>
      <c r="JY65" s="79" t="s">
        <v>3440</v>
      </c>
      <c r="JZ65" s="79">
        <v>0</v>
      </c>
      <c r="KA65" s="79">
        <v>0</v>
      </c>
      <c r="KB65" s="79">
        <v>0</v>
      </c>
      <c r="KC65" s="79" t="s">
        <v>1304</v>
      </c>
      <c r="KD65" s="79" t="s">
        <v>1304</v>
      </c>
      <c r="KE65" s="79" t="s">
        <v>1304</v>
      </c>
      <c r="KF65" s="79" t="s">
        <v>1304</v>
      </c>
      <c r="KG65" s="79" t="s">
        <v>1304</v>
      </c>
      <c r="KH65" s="79" t="s">
        <v>1304</v>
      </c>
      <c r="KI65" s="79">
        <v>0</v>
      </c>
      <c r="KJ65" s="79" t="s">
        <v>3440</v>
      </c>
      <c r="KK65" s="79" t="s">
        <v>1304</v>
      </c>
      <c r="KL65" s="79">
        <v>0</v>
      </c>
      <c r="KM65" s="79" t="s">
        <v>1304</v>
      </c>
      <c r="KN65" s="79">
        <v>0</v>
      </c>
      <c r="KO65" s="79" t="s">
        <v>1304</v>
      </c>
      <c r="KP65" s="79" t="s">
        <v>1304</v>
      </c>
      <c r="KQ65" s="79" t="s">
        <v>1304</v>
      </c>
      <c r="KR65" s="79" t="s">
        <v>1304</v>
      </c>
      <c r="KS65" s="79" t="s">
        <v>1304</v>
      </c>
      <c r="KT65" s="79" t="s">
        <v>1304</v>
      </c>
      <c r="KU65" s="79" t="s">
        <v>1304</v>
      </c>
      <c r="KV65" s="79" t="s">
        <v>3440</v>
      </c>
      <c r="KW65" s="79" t="s">
        <v>3440</v>
      </c>
      <c r="KX65">
        <v>0</v>
      </c>
      <c r="KY65" s="79">
        <v>0</v>
      </c>
      <c r="KZ65" s="79">
        <v>0</v>
      </c>
      <c r="LA65" s="79" t="s">
        <v>1304</v>
      </c>
      <c r="LB65" s="79" t="s">
        <v>1304</v>
      </c>
      <c r="LC65" s="79" t="s">
        <v>1304</v>
      </c>
      <c r="LD65" s="79" t="s">
        <v>1304</v>
      </c>
      <c r="LE65" s="79" t="s">
        <v>1304</v>
      </c>
      <c r="LF65" s="79" t="s">
        <v>1304</v>
      </c>
      <c r="LG65" s="79" t="s">
        <v>1304</v>
      </c>
      <c r="LH65" s="93">
        <v>0</v>
      </c>
      <c r="LI65" s="93" t="s">
        <v>4189</v>
      </c>
      <c r="LJ65" s="93" t="s">
        <v>4243</v>
      </c>
      <c r="LK65" s="93">
        <v>0</v>
      </c>
      <c r="LL65" s="93">
        <v>0</v>
      </c>
      <c r="LM65" s="93" t="s">
        <v>1304</v>
      </c>
      <c r="LN65" s="93" t="s">
        <v>1304</v>
      </c>
      <c r="LO65" s="93">
        <v>0</v>
      </c>
      <c r="LP65" s="93">
        <v>0</v>
      </c>
      <c r="LQ65" s="93">
        <v>27832225000</v>
      </c>
      <c r="LR65" s="93">
        <v>0</v>
      </c>
      <c r="LS65" s="93">
        <v>0</v>
      </c>
      <c r="LT65" s="93">
        <v>0</v>
      </c>
      <c r="LU65" s="93">
        <v>0</v>
      </c>
      <c r="LV65" s="79" t="s">
        <v>3440</v>
      </c>
      <c r="LW65" s="79" t="s">
        <v>3440</v>
      </c>
      <c r="LX65" s="79">
        <v>0</v>
      </c>
      <c r="LY65" s="79">
        <v>0</v>
      </c>
      <c r="LZ65" s="79">
        <v>0</v>
      </c>
      <c r="MA65" s="79" t="s">
        <v>1304</v>
      </c>
      <c r="MB65" s="79" t="s">
        <v>1304</v>
      </c>
      <c r="MC65" s="79" t="s">
        <v>1304</v>
      </c>
      <c r="MD65" s="79" t="s">
        <v>1304</v>
      </c>
      <c r="ME65" s="79" t="s">
        <v>1304</v>
      </c>
      <c r="MF65" s="79" t="s">
        <v>1304</v>
      </c>
      <c r="MG65" s="79" t="s">
        <v>1304</v>
      </c>
      <c r="MH65" s="79">
        <v>0</v>
      </c>
      <c r="MI65" s="79">
        <v>0</v>
      </c>
      <c r="MJ65">
        <v>0</v>
      </c>
      <c r="MK65" s="79">
        <v>0</v>
      </c>
      <c r="ML65" s="79">
        <v>0</v>
      </c>
      <c r="MM65" s="79">
        <v>0</v>
      </c>
      <c r="MN65" s="79">
        <v>0</v>
      </c>
      <c r="MO65" s="79">
        <v>0</v>
      </c>
      <c r="MP65" s="79">
        <v>0</v>
      </c>
      <c r="MQ65" s="79">
        <v>0</v>
      </c>
      <c r="MR65" s="79">
        <v>0</v>
      </c>
      <c r="MS65" s="79">
        <v>0</v>
      </c>
      <c r="MT65" s="79">
        <v>0</v>
      </c>
      <c r="MU65" s="79">
        <v>0</v>
      </c>
      <c r="MV65" s="79">
        <v>0</v>
      </c>
      <c r="MW65" s="79">
        <v>0</v>
      </c>
      <c r="MX65" s="79">
        <v>0</v>
      </c>
      <c r="MY65" s="79">
        <v>0</v>
      </c>
      <c r="MZ65" s="79">
        <v>0</v>
      </c>
      <c r="NA65" s="79">
        <v>0</v>
      </c>
      <c r="NB65" s="79">
        <v>0</v>
      </c>
      <c r="NC65" s="79">
        <v>0</v>
      </c>
      <c r="ND65" s="79">
        <v>0</v>
      </c>
      <c r="NE65" s="79">
        <v>0</v>
      </c>
      <c r="NF65" s="79">
        <v>0</v>
      </c>
      <c r="NG65" s="79">
        <v>0</v>
      </c>
      <c r="NH65" s="79">
        <v>0</v>
      </c>
      <c r="NI65" s="79" t="s">
        <v>3440</v>
      </c>
      <c r="NJ65" s="79" t="s">
        <v>3440</v>
      </c>
      <c r="NK65" s="79">
        <v>0</v>
      </c>
      <c r="NL65" s="79">
        <v>0</v>
      </c>
      <c r="NM65" s="79">
        <v>0</v>
      </c>
      <c r="NN65" s="79" t="s">
        <v>1304</v>
      </c>
      <c r="NO65" s="79" t="s">
        <v>1304</v>
      </c>
      <c r="NP65" s="79" t="s">
        <v>1304</v>
      </c>
      <c r="NQ65" s="79" t="s">
        <v>1304</v>
      </c>
      <c r="NR65" s="79" t="s">
        <v>1304</v>
      </c>
      <c r="NS65" s="79" t="s">
        <v>1304</v>
      </c>
      <c r="NT65" s="79" t="s">
        <v>1304</v>
      </c>
      <c r="NU65" s="79">
        <v>0</v>
      </c>
      <c r="NV65" s="79">
        <v>0</v>
      </c>
      <c r="NW65" s="79">
        <v>0</v>
      </c>
      <c r="NX65" s="79">
        <v>0</v>
      </c>
      <c r="NY65" s="79">
        <v>0</v>
      </c>
      <c r="NZ65" s="79">
        <v>0</v>
      </c>
      <c r="OA65" s="79">
        <v>0</v>
      </c>
      <c r="OB65" s="79">
        <v>0</v>
      </c>
      <c r="OC65" s="79">
        <v>0</v>
      </c>
      <c r="OD65" s="79">
        <v>0</v>
      </c>
      <c r="OE65" s="79">
        <v>0</v>
      </c>
      <c r="OF65" s="79">
        <v>0</v>
      </c>
      <c r="OG65" s="79">
        <v>0</v>
      </c>
      <c r="OH65" s="79">
        <v>0</v>
      </c>
      <c r="OI65" s="79">
        <v>0</v>
      </c>
      <c r="OJ65" s="79">
        <v>0</v>
      </c>
      <c r="OK65" s="79">
        <v>0</v>
      </c>
      <c r="OL65" s="79">
        <v>0</v>
      </c>
      <c r="OM65" s="79">
        <v>0</v>
      </c>
      <c r="ON65" s="79">
        <v>0</v>
      </c>
      <c r="OO65" s="79">
        <v>0</v>
      </c>
      <c r="OP65" s="79">
        <v>0</v>
      </c>
      <c r="OQ65" s="79">
        <v>0</v>
      </c>
      <c r="OR65" s="79">
        <v>0</v>
      </c>
      <c r="OS65" s="79"/>
      <c r="OT65" s="91"/>
      <c r="OU65" s="79" t="s">
        <v>4260</v>
      </c>
      <c r="OV65" s="79">
        <v>100</v>
      </c>
      <c r="OW65" s="79">
        <v>0</v>
      </c>
      <c r="OX65" s="79">
        <v>0</v>
      </c>
      <c r="OY65" s="79">
        <v>0</v>
      </c>
      <c r="OZ65" s="79">
        <v>0</v>
      </c>
      <c r="PA65" s="79">
        <v>0</v>
      </c>
      <c r="PB65" s="79">
        <v>0</v>
      </c>
      <c r="PC65" s="79">
        <v>0</v>
      </c>
      <c r="PD65" s="79">
        <v>0</v>
      </c>
      <c r="PE65" s="79">
        <v>0</v>
      </c>
      <c r="PF65" s="79">
        <v>0</v>
      </c>
      <c r="PG65" s="79">
        <v>0</v>
      </c>
      <c r="PH65" s="79">
        <v>0</v>
      </c>
      <c r="PI65" s="79">
        <v>0</v>
      </c>
      <c r="PJ65" s="79">
        <v>0</v>
      </c>
      <c r="PK65" s="79">
        <v>0</v>
      </c>
      <c r="PL65" s="79">
        <v>0</v>
      </c>
      <c r="PM65" s="79">
        <v>0</v>
      </c>
      <c r="PN65" s="79">
        <v>0</v>
      </c>
      <c r="PO65" s="79">
        <v>0</v>
      </c>
      <c r="PP65" s="79">
        <v>0</v>
      </c>
      <c r="PQ65" s="79">
        <v>0</v>
      </c>
      <c r="PR65" s="79">
        <v>0</v>
      </c>
      <c r="PS65" s="79">
        <v>0</v>
      </c>
      <c r="PT65" s="79">
        <v>0</v>
      </c>
      <c r="PU65" s="79">
        <v>0</v>
      </c>
      <c r="PV65" s="79">
        <v>0</v>
      </c>
      <c r="PW65" s="93">
        <v>0</v>
      </c>
      <c r="PX65" s="93">
        <v>0</v>
      </c>
      <c r="PY65" s="79" t="s">
        <v>3443</v>
      </c>
    </row>
    <row r="66" spans="1:441" ht="15.75" customHeight="1" x14ac:dyDescent="0.3">
      <c r="A66" s="79" t="s">
        <v>4273</v>
      </c>
      <c r="B66" s="79">
        <v>7871</v>
      </c>
      <c r="C66" s="79" t="s">
        <v>4274</v>
      </c>
      <c r="D66" s="89">
        <v>2020110010188</v>
      </c>
      <c r="E66" s="79" t="s">
        <v>3412</v>
      </c>
      <c r="F66" s="79" t="s">
        <v>4160</v>
      </c>
      <c r="G66" s="79" t="s">
        <v>4161</v>
      </c>
      <c r="H66" s="79" t="s">
        <v>4162</v>
      </c>
      <c r="I66" s="79" t="s">
        <v>4227</v>
      </c>
      <c r="J66" s="79" t="s">
        <v>4164</v>
      </c>
      <c r="K66" s="79" t="s">
        <v>4165</v>
      </c>
      <c r="L66" t="s">
        <v>4166</v>
      </c>
      <c r="M66" t="s">
        <v>4167</v>
      </c>
      <c r="N66" s="79" t="s">
        <v>4165</v>
      </c>
      <c r="O66" t="s">
        <v>4166</v>
      </c>
      <c r="P66" t="s">
        <v>4167</v>
      </c>
      <c r="Q66" s="79" t="s">
        <v>4168</v>
      </c>
      <c r="R66" s="79" t="s">
        <v>4169</v>
      </c>
      <c r="S66" s="79" t="s">
        <v>4275</v>
      </c>
      <c r="T66" s="79" t="s">
        <v>4276</v>
      </c>
      <c r="U66" s="79"/>
      <c r="V66" s="79"/>
      <c r="W66" s="79"/>
      <c r="X66" s="79"/>
      <c r="Y66" s="79"/>
      <c r="Z66" s="79"/>
      <c r="AA66" s="79"/>
      <c r="AB66" s="79"/>
      <c r="AC66" s="79" t="s">
        <v>4275</v>
      </c>
      <c r="AD66" s="79"/>
      <c r="AE66" s="79"/>
      <c r="AF66" s="79"/>
      <c r="AG66" t="s">
        <v>1740</v>
      </c>
      <c r="AH66" t="s">
        <v>4173</v>
      </c>
      <c r="AI66" t="s">
        <v>4277</v>
      </c>
      <c r="AJ66" s="79">
        <v>0</v>
      </c>
      <c r="AK66" s="90">
        <v>44466</v>
      </c>
      <c r="AL66" s="79">
        <v>2</v>
      </c>
      <c r="AM66">
        <v>2024</v>
      </c>
      <c r="AN66" s="91" t="s">
        <v>4278</v>
      </c>
      <c r="AO66" s="79" t="s">
        <v>4233</v>
      </c>
      <c r="AP66" s="79">
        <v>2020</v>
      </c>
      <c r="AQ66" s="79">
        <v>2024</v>
      </c>
      <c r="AR66" s="79" t="s">
        <v>61</v>
      </c>
      <c r="AS66" s="79" t="s">
        <v>541</v>
      </c>
      <c r="AT66" s="79" t="s">
        <v>42</v>
      </c>
      <c r="AU66" s="79" t="s">
        <v>912</v>
      </c>
      <c r="AW66" t="s">
        <v>3431</v>
      </c>
      <c r="AX66" s="79" t="s">
        <v>4252</v>
      </c>
      <c r="AY66" s="79"/>
      <c r="AZ66" s="79">
        <v>1</v>
      </c>
      <c r="BA66" s="79"/>
      <c r="BB66" s="91" t="s">
        <v>4279</v>
      </c>
      <c r="BC66" s="91" t="s">
        <v>4280</v>
      </c>
      <c r="BD66" s="79" t="s">
        <v>4281</v>
      </c>
      <c r="BE66" s="79" t="s">
        <v>4282</v>
      </c>
      <c r="BF66" s="79" t="s">
        <v>3457</v>
      </c>
      <c r="BG66">
        <v>4</v>
      </c>
      <c r="BH66" s="83">
        <v>45204</v>
      </c>
      <c r="BI66" t="s">
        <v>4181</v>
      </c>
      <c r="BJ66" s="79" t="s">
        <v>3048</v>
      </c>
      <c r="BK66" s="79">
        <v>100</v>
      </c>
      <c r="BL66" s="79">
        <v>100</v>
      </c>
      <c r="BM66" s="79">
        <v>100</v>
      </c>
      <c r="BN66" s="79">
        <v>100</v>
      </c>
      <c r="BO66" s="79">
        <v>100</v>
      </c>
      <c r="BP66" s="79">
        <v>100</v>
      </c>
      <c r="BQ66" s="79">
        <v>5121195212</v>
      </c>
      <c r="BR66" s="79">
        <v>480155901</v>
      </c>
      <c r="BS66" s="79">
        <v>1560884515</v>
      </c>
      <c r="BT66" s="79">
        <v>1726129286</v>
      </c>
      <c r="BU66" s="79">
        <v>635219510</v>
      </c>
      <c r="BV66" s="79">
        <v>718806000</v>
      </c>
      <c r="BW66" s="79">
        <v>100</v>
      </c>
      <c r="BX66" s="79">
        <v>100</v>
      </c>
      <c r="BY66" s="79">
        <v>100</v>
      </c>
      <c r="BZ66" s="79">
        <v>100</v>
      </c>
      <c r="CA66" s="79">
        <v>100</v>
      </c>
      <c r="CB66" s="79">
        <v>100</v>
      </c>
      <c r="CC66" s="79">
        <v>100</v>
      </c>
      <c r="CD66" s="79">
        <v>100</v>
      </c>
      <c r="CE66">
        <v>100</v>
      </c>
      <c r="CF66" s="79">
        <v>480155901</v>
      </c>
      <c r="CG66" s="79">
        <v>458858665</v>
      </c>
      <c r="CH66" s="79">
        <v>1560884515</v>
      </c>
      <c r="CI66" s="79">
        <v>1530273493</v>
      </c>
      <c r="CJ66" s="79">
        <v>1725834535</v>
      </c>
      <c r="CK66" s="79">
        <v>1709683123</v>
      </c>
      <c r="CL66" s="79">
        <v>630301573</v>
      </c>
      <c r="CM66" s="79">
        <v>537411129</v>
      </c>
      <c r="CN66" s="79">
        <v>100</v>
      </c>
      <c r="CO66" s="79">
        <v>98.5</v>
      </c>
      <c r="CP66" s="79">
        <v>100</v>
      </c>
      <c r="CQ66" s="79">
        <v>100</v>
      </c>
      <c r="CR66" t="s">
        <v>43</v>
      </c>
      <c r="CS66" s="79" t="s">
        <v>61</v>
      </c>
      <c r="CT66" s="79">
        <v>0</v>
      </c>
      <c r="CU66" s="79">
        <v>100</v>
      </c>
      <c r="CV66" s="79">
        <v>100</v>
      </c>
      <c r="CW66" s="79">
        <v>100</v>
      </c>
      <c r="CX66" s="79">
        <v>100</v>
      </c>
      <c r="CY66" s="79">
        <v>0</v>
      </c>
      <c r="CZ66" s="79">
        <v>0</v>
      </c>
      <c r="DA66" s="79">
        <v>0</v>
      </c>
      <c r="DB66" s="79">
        <v>0</v>
      </c>
      <c r="DC66" s="79">
        <v>0</v>
      </c>
      <c r="DD66" s="79">
        <v>0</v>
      </c>
      <c r="DE66" s="79">
        <v>0</v>
      </c>
      <c r="DF66">
        <v>100</v>
      </c>
      <c r="DG66">
        <v>100</v>
      </c>
      <c r="DH66">
        <v>100</v>
      </c>
      <c r="DI66">
        <v>100</v>
      </c>
      <c r="DJ66" s="79">
        <v>0</v>
      </c>
      <c r="DK66" s="79">
        <v>21.43</v>
      </c>
      <c r="DL66" s="79">
        <v>14.29</v>
      </c>
      <c r="DM66" s="79">
        <v>28.57</v>
      </c>
      <c r="DN66" s="79">
        <v>35.71</v>
      </c>
      <c r="DO66" s="79">
        <v>0</v>
      </c>
      <c r="DP66" s="79">
        <v>0</v>
      </c>
      <c r="DQ66" s="79">
        <v>0</v>
      </c>
      <c r="DR66" s="79">
        <v>0</v>
      </c>
      <c r="DS66" s="79">
        <v>0</v>
      </c>
      <c r="DT66" s="79">
        <v>0</v>
      </c>
      <c r="DU66" s="79">
        <v>0</v>
      </c>
      <c r="DV66" s="79" t="s">
        <v>1304</v>
      </c>
      <c r="DW66" s="79">
        <v>0</v>
      </c>
      <c r="DX66" s="79">
        <v>0</v>
      </c>
      <c r="DY66" s="79">
        <v>0</v>
      </c>
      <c r="DZ66" s="79">
        <v>0</v>
      </c>
      <c r="EA66" s="79">
        <v>0</v>
      </c>
      <c r="EB66" s="79">
        <v>0</v>
      </c>
      <c r="EC66" s="79">
        <v>0</v>
      </c>
      <c r="ED66" s="79">
        <v>0</v>
      </c>
      <c r="EE66" s="79">
        <v>0</v>
      </c>
      <c r="EF66" s="79">
        <v>0</v>
      </c>
      <c r="EG66" s="79">
        <v>0</v>
      </c>
      <c r="EH66" s="79">
        <v>0</v>
      </c>
      <c r="EI66" s="79">
        <v>0</v>
      </c>
      <c r="EJ66" s="79" t="s">
        <v>1304</v>
      </c>
      <c r="EK66" s="79" t="s">
        <v>3473</v>
      </c>
      <c r="EL66" s="79" t="s">
        <v>4283</v>
      </c>
      <c r="EM66" s="79" t="s">
        <v>4284</v>
      </c>
      <c r="EN66" s="79" t="s">
        <v>4285</v>
      </c>
      <c r="EO66" s="79" t="s">
        <v>4286</v>
      </c>
      <c r="EP66" s="79">
        <v>0</v>
      </c>
      <c r="EQ66" s="79">
        <v>0</v>
      </c>
      <c r="ER66" s="79">
        <v>0</v>
      </c>
      <c r="ES66" s="79">
        <v>0</v>
      </c>
      <c r="ET66" s="79">
        <v>0</v>
      </c>
      <c r="EU66" s="79">
        <v>0</v>
      </c>
      <c r="EV66" s="79">
        <v>0</v>
      </c>
      <c r="EW66" s="79">
        <v>0</v>
      </c>
      <c r="EX66" s="79">
        <v>0</v>
      </c>
      <c r="EY66" s="79">
        <v>0</v>
      </c>
      <c r="EZ66" s="79">
        <v>0</v>
      </c>
      <c r="FA66" s="79">
        <v>0</v>
      </c>
      <c r="FB66" s="79">
        <v>0</v>
      </c>
      <c r="FC66" s="79">
        <v>0</v>
      </c>
      <c r="FD66" s="79">
        <v>0</v>
      </c>
      <c r="FE66" s="79">
        <v>0</v>
      </c>
      <c r="FF66" s="79">
        <v>0</v>
      </c>
      <c r="FG66" s="79">
        <v>0</v>
      </c>
      <c r="FH66" s="79">
        <v>0</v>
      </c>
      <c r="FI66" s="79">
        <v>718806000</v>
      </c>
      <c r="FJ66" s="79">
        <v>718806000</v>
      </c>
      <c r="FK66" s="79">
        <v>718806000</v>
      </c>
      <c r="FL66" s="79">
        <v>718806000</v>
      </c>
      <c r="FM66" s="79">
        <v>718806000</v>
      </c>
      <c r="FN66" s="79">
        <v>0</v>
      </c>
      <c r="FO66" s="79">
        <v>0</v>
      </c>
      <c r="FP66" s="79">
        <v>0</v>
      </c>
      <c r="FQ66" s="79">
        <v>0</v>
      </c>
      <c r="FR66" s="79">
        <v>0</v>
      </c>
      <c r="FS66" s="79">
        <v>0</v>
      </c>
      <c r="FT66" s="79">
        <v>0</v>
      </c>
      <c r="FU66" s="79">
        <v>718806000</v>
      </c>
      <c r="FV66" s="79">
        <v>718806000</v>
      </c>
      <c r="FW66" s="79">
        <v>718806000</v>
      </c>
      <c r="FX66" s="79">
        <v>718806000</v>
      </c>
      <c r="FY66" s="79">
        <v>718806000</v>
      </c>
      <c r="FZ66" s="79">
        <v>718806000</v>
      </c>
      <c r="GA66" s="79">
        <v>0</v>
      </c>
      <c r="GB66" s="79">
        <v>0</v>
      </c>
      <c r="GC66" s="79">
        <v>0</v>
      </c>
      <c r="GD66" s="79">
        <v>0</v>
      </c>
      <c r="GE66" s="79">
        <v>0</v>
      </c>
      <c r="GF66" s="79">
        <v>0</v>
      </c>
      <c r="GG66" s="79">
        <v>0</v>
      </c>
      <c r="GH66" s="79">
        <v>718806000</v>
      </c>
      <c r="GI66" s="79">
        <v>0</v>
      </c>
      <c r="GJ66" s="79">
        <v>0</v>
      </c>
      <c r="GK66" s="79">
        <v>0</v>
      </c>
      <c r="GL66" s="79">
        <v>0</v>
      </c>
      <c r="GM66" s="79">
        <v>0</v>
      </c>
      <c r="GN66" s="79">
        <v>0</v>
      </c>
      <c r="GO66" s="79">
        <v>0</v>
      </c>
      <c r="GP66" s="79">
        <v>0</v>
      </c>
      <c r="GQ66" s="79">
        <v>0</v>
      </c>
      <c r="GR66" s="79">
        <v>0</v>
      </c>
      <c r="GS66" s="79">
        <v>0</v>
      </c>
      <c r="GT66" s="79">
        <v>0</v>
      </c>
      <c r="GU66" s="79">
        <v>0</v>
      </c>
      <c r="GV66" s="79">
        <v>0</v>
      </c>
      <c r="GW66" s="79">
        <v>0</v>
      </c>
      <c r="GX66" s="79">
        <v>0</v>
      </c>
      <c r="GY66" s="79">
        <v>0</v>
      </c>
      <c r="GZ66" s="79">
        <v>0</v>
      </c>
      <c r="HA66" s="79">
        <v>0</v>
      </c>
      <c r="HB66" s="79">
        <v>0</v>
      </c>
      <c r="HC66" s="79">
        <v>0</v>
      </c>
      <c r="HD66" s="79">
        <v>0</v>
      </c>
      <c r="HE66" s="79">
        <v>0</v>
      </c>
      <c r="HF66" s="79">
        <v>0</v>
      </c>
      <c r="HG66" s="79">
        <v>0</v>
      </c>
      <c r="HH66" s="79">
        <v>0</v>
      </c>
      <c r="HI66" s="79">
        <v>0</v>
      </c>
      <c r="HJ66" s="79">
        <v>0</v>
      </c>
      <c r="HK66" s="79">
        <v>0</v>
      </c>
      <c r="HL66" s="79">
        <v>0</v>
      </c>
      <c r="HM66" s="79">
        <v>0</v>
      </c>
      <c r="HN66" s="79">
        <v>0</v>
      </c>
      <c r="HO66" s="79">
        <v>0</v>
      </c>
      <c r="HP66" s="79">
        <v>0</v>
      </c>
      <c r="HQ66" s="79">
        <v>0</v>
      </c>
      <c r="HR66" s="79">
        <v>0</v>
      </c>
      <c r="HS66" s="79">
        <v>0</v>
      </c>
      <c r="HT66" s="79">
        <v>0</v>
      </c>
      <c r="HU66" s="79">
        <v>0</v>
      </c>
      <c r="HV66" s="79">
        <v>0</v>
      </c>
      <c r="HW66" s="79">
        <v>0</v>
      </c>
      <c r="HX66" s="79">
        <v>0</v>
      </c>
      <c r="HY66" s="79">
        <v>0</v>
      </c>
      <c r="HZ66" s="79">
        <v>0</v>
      </c>
      <c r="IA66" s="79">
        <v>0</v>
      </c>
      <c r="IB66" s="79">
        <v>0</v>
      </c>
      <c r="IC66" s="79">
        <v>0</v>
      </c>
      <c r="ID66" s="79">
        <v>0</v>
      </c>
      <c r="IE66" s="79">
        <v>0</v>
      </c>
      <c r="IF66" s="79">
        <v>0</v>
      </c>
      <c r="IG66" s="79">
        <v>0</v>
      </c>
      <c r="IH66" s="79">
        <v>0</v>
      </c>
      <c r="II66" s="79" t="s">
        <v>1304</v>
      </c>
      <c r="IJ66" s="79" t="s">
        <v>1304</v>
      </c>
      <c r="IK66" s="79" t="s">
        <v>1304</v>
      </c>
      <c r="IL66" s="79" t="s">
        <v>1304</v>
      </c>
      <c r="IM66" s="79" t="s">
        <v>1304</v>
      </c>
      <c r="IN66" s="79" t="s">
        <v>1304</v>
      </c>
      <c r="IO66" s="79" t="s">
        <v>1304</v>
      </c>
      <c r="IP66" s="79" t="s">
        <v>1304</v>
      </c>
      <c r="IQ66" s="79" t="s">
        <v>1304</v>
      </c>
      <c r="IR66" s="79" t="s">
        <v>1304</v>
      </c>
      <c r="IS66" s="79" t="s">
        <v>1304</v>
      </c>
      <c r="IT66" s="79" t="s">
        <v>1304</v>
      </c>
      <c r="IU66" s="79" t="s">
        <v>1304</v>
      </c>
      <c r="IV66" s="79" t="s">
        <v>1304</v>
      </c>
      <c r="IW66" s="79" t="s">
        <v>1304</v>
      </c>
      <c r="IX66" s="79">
        <v>0</v>
      </c>
      <c r="IY66" s="79">
        <v>0</v>
      </c>
      <c r="IZ66" s="79">
        <v>0</v>
      </c>
      <c r="JA66" s="79">
        <v>0</v>
      </c>
      <c r="JB66" s="79">
        <v>0</v>
      </c>
      <c r="JC66" s="79">
        <v>0</v>
      </c>
      <c r="JD66" s="79">
        <v>0</v>
      </c>
      <c r="JE66" s="79">
        <v>0</v>
      </c>
      <c r="JF66" s="79">
        <v>0</v>
      </c>
      <c r="JG66" s="79">
        <v>0</v>
      </c>
      <c r="JH66" s="79">
        <v>0</v>
      </c>
      <c r="JI66" s="79">
        <v>0</v>
      </c>
      <c r="JJ66" s="93">
        <v>0</v>
      </c>
      <c r="JK66" s="93" t="s">
        <v>3473</v>
      </c>
      <c r="JL66" s="93">
        <v>0</v>
      </c>
      <c r="JM66" s="93">
        <v>0</v>
      </c>
      <c r="JN66" s="93">
        <v>0</v>
      </c>
      <c r="JO66" s="93">
        <v>0</v>
      </c>
      <c r="JP66" s="93" t="s">
        <v>3473</v>
      </c>
      <c r="JQ66" s="93" t="s">
        <v>3473</v>
      </c>
      <c r="JR66" s="93" t="s">
        <v>3473</v>
      </c>
      <c r="JS66" s="93" t="s">
        <v>3473</v>
      </c>
      <c r="JT66" s="93" t="s">
        <v>3473</v>
      </c>
      <c r="JU66" s="93" t="s">
        <v>3473</v>
      </c>
      <c r="JV66" s="93" t="s">
        <v>3473</v>
      </c>
      <c r="JW66" s="79" t="s">
        <v>1304</v>
      </c>
      <c r="JX66" s="79" t="s">
        <v>3440</v>
      </c>
      <c r="JY66" s="79">
        <v>0</v>
      </c>
      <c r="JZ66" s="79">
        <v>0</v>
      </c>
      <c r="KA66" s="79">
        <v>0</v>
      </c>
      <c r="KB66" s="79">
        <v>0</v>
      </c>
      <c r="KC66" s="79" t="s">
        <v>1304</v>
      </c>
      <c r="KD66" s="79" t="s">
        <v>1304</v>
      </c>
      <c r="KE66" s="79" t="s">
        <v>1304</v>
      </c>
      <c r="KF66" s="79" t="s">
        <v>1304</v>
      </c>
      <c r="KG66" s="79" t="s">
        <v>1304</v>
      </c>
      <c r="KH66" s="79" t="s">
        <v>1304</v>
      </c>
      <c r="KI66" s="79">
        <v>0</v>
      </c>
      <c r="KJ66" s="79" t="s">
        <v>3440</v>
      </c>
      <c r="KK66" s="79">
        <v>0</v>
      </c>
      <c r="KL66" s="79">
        <v>0</v>
      </c>
      <c r="KM66" s="79">
        <v>0</v>
      </c>
      <c r="KN66" s="79">
        <v>0</v>
      </c>
      <c r="KO66" s="79" t="s">
        <v>1304</v>
      </c>
      <c r="KP66" s="79" t="s">
        <v>1304</v>
      </c>
      <c r="KQ66" s="79" t="s">
        <v>1304</v>
      </c>
      <c r="KR66" s="79" t="s">
        <v>1304</v>
      </c>
      <c r="KS66" s="79" t="s">
        <v>1304</v>
      </c>
      <c r="KT66" s="79" t="s">
        <v>1304</v>
      </c>
      <c r="KU66" s="79" t="s">
        <v>1304</v>
      </c>
      <c r="KV66" s="79" t="s">
        <v>3440</v>
      </c>
      <c r="KW66" s="79">
        <v>0</v>
      </c>
      <c r="KX66">
        <v>0</v>
      </c>
      <c r="KY66" s="79">
        <v>0</v>
      </c>
      <c r="KZ66" s="79">
        <v>0</v>
      </c>
      <c r="LA66" s="79" t="s">
        <v>1304</v>
      </c>
      <c r="LB66" s="79" t="s">
        <v>1304</v>
      </c>
      <c r="LC66" s="79" t="s">
        <v>1304</v>
      </c>
      <c r="LD66" s="79" t="s">
        <v>1304</v>
      </c>
      <c r="LE66" s="79" t="s">
        <v>1304</v>
      </c>
      <c r="LF66" s="79" t="s">
        <v>1304</v>
      </c>
      <c r="LG66" s="79" t="s">
        <v>1304</v>
      </c>
      <c r="LH66" s="93">
        <v>0</v>
      </c>
      <c r="LI66" s="93" t="s">
        <v>4189</v>
      </c>
      <c r="LJ66" s="93" t="s">
        <v>4243</v>
      </c>
      <c r="LK66" s="93">
        <v>0</v>
      </c>
      <c r="LL66" s="93">
        <v>0</v>
      </c>
      <c r="LM66" s="93" t="s">
        <v>1304</v>
      </c>
      <c r="LN66" s="93" t="s">
        <v>1304</v>
      </c>
      <c r="LO66" s="93">
        <v>0</v>
      </c>
      <c r="LP66" s="93">
        <v>0</v>
      </c>
      <c r="LQ66" s="93">
        <v>27832225000</v>
      </c>
      <c r="LR66" s="93">
        <v>0</v>
      </c>
      <c r="LS66" s="93">
        <v>0</v>
      </c>
      <c r="LT66" s="93">
        <v>0</v>
      </c>
      <c r="LU66" s="93">
        <v>0</v>
      </c>
      <c r="LV66" s="79" t="s">
        <v>3440</v>
      </c>
      <c r="LW66" s="79">
        <v>0</v>
      </c>
      <c r="LX66" s="79">
        <v>0</v>
      </c>
      <c r="LY66" s="79">
        <v>0</v>
      </c>
      <c r="LZ66" s="79">
        <v>0</v>
      </c>
      <c r="MA66" s="79" t="s">
        <v>1304</v>
      </c>
      <c r="MB66" s="79" t="s">
        <v>1304</v>
      </c>
      <c r="MC66" s="79" t="s">
        <v>1304</v>
      </c>
      <c r="MD66" s="79" t="s">
        <v>1304</v>
      </c>
      <c r="ME66" s="79" t="s">
        <v>1304</v>
      </c>
      <c r="MF66" s="79" t="s">
        <v>1304</v>
      </c>
      <c r="MG66" s="79" t="s">
        <v>1304</v>
      </c>
      <c r="MH66" s="79">
        <v>0</v>
      </c>
      <c r="MI66" s="79">
        <v>0</v>
      </c>
      <c r="MJ66">
        <v>0</v>
      </c>
      <c r="MK66" s="79">
        <v>0</v>
      </c>
      <c r="ML66" s="79">
        <v>0</v>
      </c>
      <c r="MM66" s="79">
        <v>0</v>
      </c>
      <c r="MN66" s="79">
        <v>0</v>
      </c>
      <c r="MO66" s="79">
        <v>0</v>
      </c>
      <c r="MP66" s="79">
        <v>0</v>
      </c>
      <c r="MQ66" s="79">
        <v>0</v>
      </c>
      <c r="MR66" s="79">
        <v>0</v>
      </c>
      <c r="MS66" s="79">
        <v>0</v>
      </c>
      <c r="MT66" s="79">
        <v>0</v>
      </c>
      <c r="MU66" s="79">
        <v>0</v>
      </c>
      <c r="MV66" s="79">
        <v>0</v>
      </c>
      <c r="MW66" s="79">
        <v>0</v>
      </c>
      <c r="MX66" s="79">
        <v>0</v>
      </c>
      <c r="MY66" s="79">
        <v>0</v>
      </c>
      <c r="MZ66" s="79">
        <v>0</v>
      </c>
      <c r="NA66" s="79">
        <v>0</v>
      </c>
      <c r="NB66" s="79">
        <v>0</v>
      </c>
      <c r="NC66" s="79">
        <v>0</v>
      </c>
      <c r="ND66" s="79">
        <v>0</v>
      </c>
      <c r="NE66" s="79">
        <v>0</v>
      </c>
      <c r="NF66" s="79">
        <v>0</v>
      </c>
      <c r="NG66" s="79">
        <v>0</v>
      </c>
      <c r="NH66" s="79">
        <v>0</v>
      </c>
      <c r="NI66" s="79" t="s">
        <v>3440</v>
      </c>
      <c r="NJ66" s="79">
        <v>0</v>
      </c>
      <c r="NK66" s="79">
        <v>0</v>
      </c>
      <c r="NL66" s="79">
        <v>0</v>
      </c>
      <c r="NM66" s="79">
        <v>0</v>
      </c>
      <c r="NN66" s="79" t="s">
        <v>1304</v>
      </c>
      <c r="NO66" s="79" t="s">
        <v>1304</v>
      </c>
      <c r="NP66" s="79" t="s">
        <v>1304</v>
      </c>
      <c r="NQ66" s="79" t="s">
        <v>1304</v>
      </c>
      <c r="NR66" s="79" t="s">
        <v>1304</v>
      </c>
      <c r="NS66" s="79" t="s">
        <v>1304</v>
      </c>
      <c r="NT66" s="79" t="s">
        <v>1304</v>
      </c>
      <c r="NU66" s="79">
        <v>0</v>
      </c>
      <c r="NV66" s="79">
        <v>0</v>
      </c>
      <c r="NW66" s="79">
        <v>0</v>
      </c>
      <c r="NX66" s="79">
        <v>0</v>
      </c>
      <c r="NY66" s="79">
        <v>0</v>
      </c>
      <c r="NZ66" s="79">
        <v>0</v>
      </c>
      <c r="OA66" s="79">
        <v>0</v>
      </c>
      <c r="OB66" s="79">
        <v>0</v>
      </c>
      <c r="OC66" s="79">
        <v>0</v>
      </c>
      <c r="OD66" s="79">
        <v>0</v>
      </c>
      <c r="OE66" s="79">
        <v>0</v>
      </c>
      <c r="OF66" s="79">
        <v>0</v>
      </c>
      <c r="OG66" s="79">
        <v>0</v>
      </c>
      <c r="OH66" s="79">
        <v>0</v>
      </c>
      <c r="OI66" s="79">
        <v>0</v>
      </c>
      <c r="OJ66" s="79">
        <v>0</v>
      </c>
      <c r="OK66" s="79">
        <v>0</v>
      </c>
      <c r="OL66" s="79">
        <v>0</v>
      </c>
      <c r="OM66" s="79">
        <v>0</v>
      </c>
      <c r="ON66" s="79">
        <v>0</v>
      </c>
      <c r="OO66" s="79">
        <v>0</v>
      </c>
      <c r="OP66" s="79">
        <v>0</v>
      </c>
      <c r="OQ66" s="79">
        <v>0</v>
      </c>
      <c r="OR66" s="79">
        <v>0</v>
      </c>
      <c r="OS66" s="79"/>
      <c r="OT66" s="91"/>
      <c r="OU66" s="79" t="s">
        <v>4273</v>
      </c>
      <c r="OV66" s="79">
        <v>100</v>
      </c>
      <c r="OW66" s="79">
        <v>0</v>
      </c>
      <c r="OX66" s="79">
        <v>0</v>
      </c>
      <c r="OY66" s="79">
        <v>0</v>
      </c>
      <c r="OZ66" s="79">
        <v>0</v>
      </c>
      <c r="PA66" s="79">
        <v>0</v>
      </c>
      <c r="PB66" s="79">
        <v>0</v>
      </c>
      <c r="PC66" s="79">
        <v>0</v>
      </c>
      <c r="PD66" s="79">
        <v>0</v>
      </c>
      <c r="PE66" s="79">
        <v>0</v>
      </c>
      <c r="PF66" s="79">
        <v>0</v>
      </c>
      <c r="PG66" s="79">
        <v>0</v>
      </c>
      <c r="PH66" s="79">
        <v>0</v>
      </c>
      <c r="PI66" s="79">
        <v>0</v>
      </c>
      <c r="PJ66" s="79">
        <v>0</v>
      </c>
      <c r="PK66" s="79">
        <v>0</v>
      </c>
      <c r="PL66" s="79">
        <v>0</v>
      </c>
      <c r="PM66" s="79">
        <v>0</v>
      </c>
      <c r="PN66" s="79">
        <v>0</v>
      </c>
      <c r="PO66" s="79">
        <v>0</v>
      </c>
      <c r="PP66" s="79">
        <v>0</v>
      </c>
      <c r="PQ66" s="79">
        <v>0</v>
      </c>
      <c r="PR66" s="79">
        <v>0</v>
      </c>
      <c r="PS66" s="79">
        <v>0</v>
      </c>
      <c r="PT66" s="79">
        <v>0</v>
      </c>
      <c r="PU66" s="79">
        <v>0</v>
      </c>
      <c r="PV66" s="79">
        <v>0</v>
      </c>
      <c r="PW66" s="93">
        <v>0</v>
      </c>
      <c r="PX66" s="93">
        <v>0</v>
      </c>
      <c r="PY66" s="79" t="s">
        <v>3443</v>
      </c>
    </row>
    <row r="67" spans="1:441" ht="15.75" customHeight="1" x14ac:dyDescent="0.3">
      <c r="A67" s="79" t="s">
        <v>4287</v>
      </c>
      <c r="B67" s="79">
        <v>7871</v>
      </c>
      <c r="C67" s="79" t="s">
        <v>4288</v>
      </c>
      <c r="D67" s="89">
        <v>2020110010188</v>
      </c>
      <c r="E67" s="79" t="s">
        <v>3412</v>
      </c>
      <c r="F67" s="79" t="s">
        <v>4160</v>
      </c>
      <c r="G67" s="79" t="s">
        <v>4161</v>
      </c>
      <c r="H67" s="79" t="s">
        <v>4162</v>
      </c>
      <c r="I67" s="79" t="s">
        <v>4227</v>
      </c>
      <c r="J67" s="79" t="s">
        <v>4164</v>
      </c>
      <c r="K67" s="79" t="s">
        <v>4165</v>
      </c>
      <c r="L67" t="s">
        <v>4166</v>
      </c>
      <c r="M67" t="s">
        <v>4167</v>
      </c>
      <c r="N67" s="79" t="s">
        <v>4165</v>
      </c>
      <c r="O67" t="s">
        <v>4166</v>
      </c>
      <c r="P67" t="s">
        <v>4167</v>
      </c>
      <c r="Q67" s="79" t="s">
        <v>4168</v>
      </c>
      <c r="R67" s="79" t="s">
        <v>4169</v>
      </c>
      <c r="S67" s="79" t="s">
        <v>4289</v>
      </c>
      <c r="T67" s="79" t="s">
        <v>4290</v>
      </c>
      <c r="U67" s="79"/>
      <c r="V67" s="79"/>
      <c r="W67" s="79"/>
      <c r="X67" s="79"/>
      <c r="Y67" s="79"/>
      <c r="Z67" s="79"/>
      <c r="AA67" s="79"/>
      <c r="AB67" s="79"/>
      <c r="AC67" s="79" t="s">
        <v>4289</v>
      </c>
      <c r="AD67" s="79"/>
      <c r="AE67" s="79"/>
      <c r="AF67" s="79"/>
      <c r="AG67" t="s">
        <v>1740</v>
      </c>
      <c r="AH67" t="s">
        <v>4173</v>
      </c>
      <c r="AI67" t="s">
        <v>4291</v>
      </c>
      <c r="AJ67" s="79">
        <v>0</v>
      </c>
      <c r="AK67" s="90">
        <v>44466</v>
      </c>
      <c r="AL67" s="79">
        <v>2</v>
      </c>
      <c r="AM67">
        <v>2024</v>
      </c>
      <c r="AN67" s="91" t="s">
        <v>4292</v>
      </c>
      <c r="AO67" s="106" t="s">
        <v>4293</v>
      </c>
      <c r="AP67" s="79">
        <v>2020</v>
      </c>
      <c r="AQ67" s="79">
        <v>2024</v>
      </c>
      <c r="AR67" s="79" t="s">
        <v>61</v>
      </c>
      <c r="AS67" s="79" t="s">
        <v>541</v>
      </c>
      <c r="AT67" s="79" t="s">
        <v>42</v>
      </c>
      <c r="AU67" s="79" t="s">
        <v>912</v>
      </c>
      <c r="AW67" t="s">
        <v>3431</v>
      </c>
      <c r="AX67" s="79" t="s">
        <v>4252</v>
      </c>
      <c r="AY67" s="79"/>
      <c r="AZ67" s="79">
        <v>1</v>
      </c>
      <c r="BA67" s="79"/>
      <c r="BB67" s="91" t="s">
        <v>4294</v>
      </c>
      <c r="BC67" s="79" t="s">
        <v>4295</v>
      </c>
      <c r="BD67" s="79" t="s">
        <v>4296</v>
      </c>
      <c r="BE67" s="79" t="s">
        <v>4297</v>
      </c>
      <c r="BF67" s="79" t="s">
        <v>3457</v>
      </c>
      <c r="BG67">
        <v>4</v>
      </c>
      <c r="BH67" s="83">
        <v>45204</v>
      </c>
      <c r="BI67" t="s">
        <v>4181</v>
      </c>
      <c r="BJ67" s="79" t="s">
        <v>3048</v>
      </c>
      <c r="BK67" s="79">
        <v>100</v>
      </c>
      <c r="BL67" s="79">
        <v>100</v>
      </c>
      <c r="BM67" s="79">
        <v>100</v>
      </c>
      <c r="BN67" s="79">
        <v>100</v>
      </c>
      <c r="BO67" s="79">
        <v>100</v>
      </c>
      <c r="BP67" s="79">
        <v>100</v>
      </c>
      <c r="BQ67" s="79">
        <v>5491536578</v>
      </c>
      <c r="BR67" s="79">
        <v>428092940</v>
      </c>
      <c r="BS67" s="79">
        <v>1824489579</v>
      </c>
      <c r="BT67" s="79">
        <v>1327328935</v>
      </c>
      <c r="BU67" s="79">
        <v>953749124</v>
      </c>
      <c r="BV67" s="79">
        <v>957876000</v>
      </c>
      <c r="BW67" s="79">
        <v>100</v>
      </c>
      <c r="BX67" s="79">
        <v>100</v>
      </c>
      <c r="BY67" s="79">
        <v>100</v>
      </c>
      <c r="BZ67" s="79">
        <v>100</v>
      </c>
      <c r="CA67" s="79">
        <v>100</v>
      </c>
      <c r="CB67" s="79">
        <v>100</v>
      </c>
      <c r="CC67" s="79">
        <v>100</v>
      </c>
      <c r="CD67" s="79">
        <v>100</v>
      </c>
      <c r="CE67">
        <v>100</v>
      </c>
      <c r="CF67" s="79">
        <v>428092940</v>
      </c>
      <c r="CG67" s="79">
        <v>344008448</v>
      </c>
      <c r="CH67" s="79">
        <v>1812311080</v>
      </c>
      <c r="CI67" s="79">
        <v>1640649967</v>
      </c>
      <c r="CJ67" s="79">
        <v>1312598022</v>
      </c>
      <c r="CK67" s="79">
        <v>1295536290</v>
      </c>
      <c r="CL67" s="79">
        <v>913027305</v>
      </c>
      <c r="CM67" s="79">
        <v>628112596</v>
      </c>
      <c r="CN67" s="79">
        <v>100</v>
      </c>
      <c r="CO67" s="79">
        <v>100</v>
      </c>
      <c r="CP67" s="79">
        <v>100</v>
      </c>
      <c r="CQ67" s="79">
        <v>100</v>
      </c>
      <c r="CR67" t="s">
        <v>43</v>
      </c>
      <c r="CS67" s="79" t="s">
        <v>61</v>
      </c>
      <c r="CT67" s="79">
        <v>0</v>
      </c>
      <c r="CU67" s="79">
        <v>100</v>
      </c>
      <c r="CV67" s="79">
        <v>100</v>
      </c>
      <c r="CW67" s="79">
        <v>100</v>
      </c>
      <c r="CX67" s="79">
        <v>100</v>
      </c>
      <c r="CY67" s="79">
        <v>0</v>
      </c>
      <c r="CZ67" s="79">
        <v>0</v>
      </c>
      <c r="DA67" s="79">
        <v>0</v>
      </c>
      <c r="DB67" s="79">
        <v>0</v>
      </c>
      <c r="DC67" s="79">
        <v>0</v>
      </c>
      <c r="DD67" s="79">
        <v>0</v>
      </c>
      <c r="DE67" s="79">
        <v>0</v>
      </c>
      <c r="DF67">
        <v>100</v>
      </c>
      <c r="DG67">
        <v>100</v>
      </c>
      <c r="DH67">
        <v>100</v>
      </c>
      <c r="DI67">
        <v>100</v>
      </c>
      <c r="DJ67" s="79">
        <v>0</v>
      </c>
      <c r="DK67" s="79">
        <v>22.22</v>
      </c>
      <c r="DL67" s="79">
        <v>22.22</v>
      </c>
      <c r="DM67" s="79">
        <v>22.22</v>
      </c>
      <c r="DN67" s="79">
        <v>33.33</v>
      </c>
      <c r="DO67" s="79">
        <v>0</v>
      </c>
      <c r="DP67" s="79">
        <v>0</v>
      </c>
      <c r="DQ67" s="79">
        <v>0</v>
      </c>
      <c r="DR67" s="79">
        <v>0</v>
      </c>
      <c r="DS67" s="79">
        <v>0</v>
      </c>
      <c r="DT67" s="79">
        <v>0</v>
      </c>
      <c r="DU67" s="79">
        <v>0</v>
      </c>
      <c r="DV67" s="79" t="s">
        <v>1304</v>
      </c>
      <c r="DW67" s="79">
        <v>0</v>
      </c>
      <c r="DX67" s="79">
        <v>0</v>
      </c>
      <c r="DY67" s="79">
        <v>0</v>
      </c>
      <c r="DZ67" s="79">
        <v>0</v>
      </c>
      <c r="EA67" s="79">
        <v>0</v>
      </c>
      <c r="EB67" s="79">
        <v>0</v>
      </c>
      <c r="EC67" s="79">
        <v>0</v>
      </c>
      <c r="ED67" s="79">
        <v>0</v>
      </c>
      <c r="EE67" s="79">
        <v>0</v>
      </c>
      <c r="EF67" s="79">
        <v>0</v>
      </c>
      <c r="EG67" s="79">
        <v>0</v>
      </c>
      <c r="EH67" s="79">
        <v>0</v>
      </c>
      <c r="EI67" s="79">
        <v>0</v>
      </c>
      <c r="EJ67" s="79" t="s">
        <v>1304</v>
      </c>
      <c r="EK67" s="79" t="s">
        <v>3440</v>
      </c>
      <c r="EL67" s="79" t="s">
        <v>4298</v>
      </c>
      <c r="EM67" s="79" t="s">
        <v>4298</v>
      </c>
      <c r="EN67" s="79" t="s">
        <v>4298</v>
      </c>
      <c r="EO67" s="79" t="s">
        <v>4299</v>
      </c>
      <c r="EP67" s="79">
        <v>0</v>
      </c>
      <c r="EQ67" s="79">
        <v>0</v>
      </c>
      <c r="ER67" s="79">
        <v>0</v>
      </c>
      <c r="ES67" s="79">
        <v>0</v>
      </c>
      <c r="ET67" s="79">
        <v>0</v>
      </c>
      <c r="EU67" s="79">
        <v>0</v>
      </c>
      <c r="EV67" s="79">
        <v>0</v>
      </c>
      <c r="EW67" s="79">
        <v>0</v>
      </c>
      <c r="EX67" s="79">
        <v>0</v>
      </c>
      <c r="EY67" s="79">
        <v>0</v>
      </c>
      <c r="EZ67" s="79">
        <v>0</v>
      </c>
      <c r="FA67" s="79">
        <v>0</v>
      </c>
      <c r="FB67" s="79">
        <v>0</v>
      </c>
      <c r="FC67" s="79">
        <v>0</v>
      </c>
      <c r="FD67" s="79">
        <v>0</v>
      </c>
      <c r="FE67" s="79">
        <v>0</v>
      </c>
      <c r="FF67" s="79">
        <v>0</v>
      </c>
      <c r="FG67" s="79">
        <v>0</v>
      </c>
      <c r="FH67" s="79">
        <v>0</v>
      </c>
      <c r="FI67" s="79">
        <v>957876000</v>
      </c>
      <c r="FJ67" s="79">
        <v>957876000</v>
      </c>
      <c r="FK67" s="79">
        <v>957876000</v>
      </c>
      <c r="FL67" s="79">
        <v>957876000</v>
      </c>
      <c r="FM67" s="79">
        <v>957876000</v>
      </c>
      <c r="FN67" s="79">
        <v>0</v>
      </c>
      <c r="FO67" s="79">
        <v>0</v>
      </c>
      <c r="FP67" s="79">
        <v>0</v>
      </c>
      <c r="FQ67" s="79">
        <v>0</v>
      </c>
      <c r="FR67" s="79">
        <v>0</v>
      </c>
      <c r="FS67" s="79">
        <v>0</v>
      </c>
      <c r="FT67" s="79">
        <v>0</v>
      </c>
      <c r="FU67" s="79">
        <v>957876000</v>
      </c>
      <c r="FV67" s="79">
        <v>957876000</v>
      </c>
      <c r="FW67" s="79">
        <v>957876000</v>
      </c>
      <c r="FX67" s="79">
        <v>957876000</v>
      </c>
      <c r="FY67" s="79">
        <v>957876000</v>
      </c>
      <c r="FZ67" s="79">
        <v>957876000</v>
      </c>
      <c r="GA67" s="79">
        <v>0</v>
      </c>
      <c r="GB67" s="79">
        <v>0</v>
      </c>
      <c r="GC67" s="79">
        <v>0</v>
      </c>
      <c r="GD67" s="79">
        <v>0</v>
      </c>
      <c r="GE67" s="79">
        <v>0</v>
      </c>
      <c r="GF67" s="79">
        <v>0</v>
      </c>
      <c r="GG67" s="79">
        <v>0</v>
      </c>
      <c r="GH67" s="79">
        <v>957876000</v>
      </c>
      <c r="GI67" s="79">
        <v>0</v>
      </c>
      <c r="GJ67" s="79">
        <v>0</v>
      </c>
      <c r="GK67" s="79">
        <v>0</v>
      </c>
      <c r="GL67" s="79">
        <v>0</v>
      </c>
      <c r="GM67" s="79">
        <v>0</v>
      </c>
      <c r="GN67" s="79">
        <v>0</v>
      </c>
      <c r="GO67" s="79">
        <v>0</v>
      </c>
      <c r="GP67" s="79">
        <v>0</v>
      </c>
      <c r="GQ67" s="79">
        <v>0</v>
      </c>
      <c r="GR67" s="79">
        <v>0</v>
      </c>
      <c r="GS67" s="79">
        <v>0</v>
      </c>
      <c r="GT67" s="79">
        <v>0</v>
      </c>
      <c r="GU67" s="79">
        <v>0</v>
      </c>
      <c r="GV67" s="79">
        <v>0</v>
      </c>
      <c r="GW67" s="79">
        <v>0</v>
      </c>
      <c r="GX67" s="79">
        <v>0</v>
      </c>
      <c r="GY67" s="79">
        <v>0</v>
      </c>
      <c r="GZ67" s="79">
        <v>0</v>
      </c>
      <c r="HA67" s="79">
        <v>0</v>
      </c>
      <c r="HB67" s="79">
        <v>0</v>
      </c>
      <c r="HC67" s="79">
        <v>0</v>
      </c>
      <c r="HD67" s="79">
        <v>0</v>
      </c>
      <c r="HE67" s="79">
        <v>0</v>
      </c>
      <c r="HF67" s="79">
        <v>0</v>
      </c>
      <c r="HG67" s="79">
        <v>0</v>
      </c>
      <c r="HH67" s="79">
        <v>0</v>
      </c>
      <c r="HI67" s="79">
        <v>0</v>
      </c>
      <c r="HJ67" s="79">
        <v>0</v>
      </c>
      <c r="HK67" s="79">
        <v>0</v>
      </c>
      <c r="HL67" s="79">
        <v>0</v>
      </c>
      <c r="HM67" s="79">
        <v>0</v>
      </c>
      <c r="HN67" s="79">
        <v>0</v>
      </c>
      <c r="HO67" s="79">
        <v>0</v>
      </c>
      <c r="HP67" s="79">
        <v>0</v>
      </c>
      <c r="HQ67" s="79">
        <v>0</v>
      </c>
      <c r="HR67" s="79">
        <v>0</v>
      </c>
      <c r="HS67" s="79">
        <v>0</v>
      </c>
      <c r="HT67" s="79">
        <v>0</v>
      </c>
      <c r="HU67" s="79">
        <v>0</v>
      </c>
      <c r="HV67" s="79">
        <v>0</v>
      </c>
      <c r="HW67" s="79">
        <v>0</v>
      </c>
      <c r="HX67" s="79">
        <v>0</v>
      </c>
      <c r="HY67" s="79">
        <v>0</v>
      </c>
      <c r="HZ67" s="79">
        <v>0</v>
      </c>
      <c r="IA67" s="79">
        <v>0</v>
      </c>
      <c r="IB67" s="79">
        <v>0</v>
      </c>
      <c r="IC67" s="79">
        <v>0</v>
      </c>
      <c r="ID67" s="79">
        <v>0</v>
      </c>
      <c r="IE67" s="79">
        <v>0</v>
      </c>
      <c r="IF67" s="79">
        <v>0</v>
      </c>
      <c r="IG67" s="79">
        <v>0</v>
      </c>
      <c r="IH67" s="79">
        <v>0</v>
      </c>
      <c r="II67" s="79" t="s">
        <v>1304</v>
      </c>
      <c r="IJ67" s="79" t="s">
        <v>1304</v>
      </c>
      <c r="IK67" s="79" t="s">
        <v>1304</v>
      </c>
      <c r="IL67" s="79" t="s">
        <v>1304</v>
      </c>
      <c r="IM67" s="79" t="s">
        <v>1304</v>
      </c>
      <c r="IN67" s="79" t="s">
        <v>1304</v>
      </c>
      <c r="IO67" s="79" t="s">
        <v>1304</v>
      </c>
      <c r="IP67" s="79" t="s">
        <v>1304</v>
      </c>
      <c r="IQ67" s="79" t="s">
        <v>1304</v>
      </c>
      <c r="IR67" s="79" t="s">
        <v>1304</v>
      </c>
      <c r="IS67" s="79" t="s">
        <v>1304</v>
      </c>
      <c r="IT67" s="79" t="s">
        <v>1304</v>
      </c>
      <c r="IU67" s="79" t="s">
        <v>1304</v>
      </c>
      <c r="IV67" s="79" t="s">
        <v>1304</v>
      </c>
      <c r="IW67" s="79" t="s">
        <v>1304</v>
      </c>
      <c r="IX67" s="79">
        <v>0</v>
      </c>
      <c r="IY67" s="79">
        <v>0</v>
      </c>
      <c r="IZ67" s="79">
        <v>0</v>
      </c>
      <c r="JA67" s="79">
        <v>0</v>
      </c>
      <c r="JB67" s="79">
        <v>0</v>
      </c>
      <c r="JC67" s="79">
        <v>0</v>
      </c>
      <c r="JD67" s="79">
        <v>0</v>
      </c>
      <c r="JE67" s="79">
        <v>0</v>
      </c>
      <c r="JF67" s="79">
        <v>0</v>
      </c>
      <c r="JG67" s="79">
        <v>0</v>
      </c>
      <c r="JH67" s="79">
        <v>0</v>
      </c>
      <c r="JI67" s="79">
        <v>0</v>
      </c>
      <c r="JJ67" s="93">
        <v>0</v>
      </c>
      <c r="JK67" s="93" t="s">
        <v>3473</v>
      </c>
      <c r="JL67" s="93">
        <v>0</v>
      </c>
      <c r="JM67" s="93">
        <v>0</v>
      </c>
      <c r="JN67" s="93">
        <v>0</v>
      </c>
      <c r="JO67" s="93">
        <v>0</v>
      </c>
      <c r="JP67" s="93" t="s">
        <v>3473</v>
      </c>
      <c r="JQ67" s="93" t="s">
        <v>3473</v>
      </c>
      <c r="JR67" s="93" t="s">
        <v>3473</v>
      </c>
      <c r="JS67" s="93" t="s">
        <v>3473</v>
      </c>
      <c r="JT67" s="93" t="s">
        <v>3473</v>
      </c>
      <c r="JU67" s="93" t="s">
        <v>3473</v>
      </c>
      <c r="JV67" s="93" t="s">
        <v>3473</v>
      </c>
      <c r="JW67" s="79" t="s">
        <v>1304</v>
      </c>
      <c r="JX67" s="79" t="s">
        <v>3440</v>
      </c>
      <c r="JY67" s="79">
        <v>0</v>
      </c>
      <c r="JZ67" s="79">
        <v>0</v>
      </c>
      <c r="KA67" s="79">
        <v>0</v>
      </c>
      <c r="KB67" s="79">
        <v>0</v>
      </c>
      <c r="KC67" s="79" t="s">
        <v>1304</v>
      </c>
      <c r="KD67" s="79" t="s">
        <v>1304</v>
      </c>
      <c r="KE67" s="79" t="s">
        <v>1304</v>
      </c>
      <c r="KF67" s="79" t="s">
        <v>1304</v>
      </c>
      <c r="KG67" s="79" t="s">
        <v>1304</v>
      </c>
      <c r="KH67" s="79" t="s">
        <v>1304</v>
      </c>
      <c r="KI67" s="79">
        <v>0</v>
      </c>
      <c r="KJ67" s="79" t="s">
        <v>3440</v>
      </c>
      <c r="KK67" s="79">
        <v>0</v>
      </c>
      <c r="KL67" s="79">
        <v>0</v>
      </c>
      <c r="KM67" s="79">
        <v>0</v>
      </c>
      <c r="KN67" s="79">
        <v>0</v>
      </c>
      <c r="KO67" s="79" t="s">
        <v>1304</v>
      </c>
      <c r="KP67" s="79" t="s">
        <v>1304</v>
      </c>
      <c r="KQ67" s="79" t="s">
        <v>1304</v>
      </c>
      <c r="KR67" s="79" t="s">
        <v>1304</v>
      </c>
      <c r="KS67" s="79" t="s">
        <v>1304</v>
      </c>
      <c r="KT67" s="79" t="s">
        <v>1304</v>
      </c>
      <c r="KU67" s="79" t="s">
        <v>1304</v>
      </c>
      <c r="KV67" s="79" t="s">
        <v>3440</v>
      </c>
      <c r="KW67" s="79">
        <v>0</v>
      </c>
      <c r="KX67">
        <v>0</v>
      </c>
      <c r="KY67" s="79">
        <v>0</v>
      </c>
      <c r="KZ67" s="79">
        <v>0</v>
      </c>
      <c r="LA67" s="79" t="s">
        <v>1304</v>
      </c>
      <c r="LB67" s="79" t="s">
        <v>1304</v>
      </c>
      <c r="LC67" s="79" t="s">
        <v>1304</v>
      </c>
      <c r="LD67" s="79" t="s">
        <v>1304</v>
      </c>
      <c r="LE67" s="79" t="s">
        <v>1304</v>
      </c>
      <c r="LF67" s="79" t="s">
        <v>1304</v>
      </c>
      <c r="LG67" s="79" t="s">
        <v>1304</v>
      </c>
      <c r="LH67" s="93">
        <v>0</v>
      </c>
      <c r="LI67" s="93" t="s">
        <v>4189</v>
      </c>
      <c r="LJ67" s="93" t="s">
        <v>4243</v>
      </c>
      <c r="LK67" s="93">
        <v>0</v>
      </c>
      <c r="LL67" s="93">
        <v>0</v>
      </c>
      <c r="LM67" s="93" t="s">
        <v>1304</v>
      </c>
      <c r="LN67" s="93" t="s">
        <v>1304</v>
      </c>
      <c r="LO67" s="93">
        <v>0</v>
      </c>
      <c r="LP67" s="93">
        <v>0</v>
      </c>
      <c r="LQ67" s="93">
        <v>27832225000</v>
      </c>
      <c r="LR67" s="93">
        <v>0</v>
      </c>
      <c r="LS67" s="93">
        <v>0</v>
      </c>
      <c r="LT67" s="93">
        <v>0</v>
      </c>
      <c r="LU67" s="93">
        <v>0</v>
      </c>
      <c r="LV67" s="79" t="s">
        <v>3440</v>
      </c>
      <c r="LW67" s="79">
        <v>0</v>
      </c>
      <c r="LX67" s="79">
        <v>0</v>
      </c>
      <c r="LY67" s="79">
        <v>0</v>
      </c>
      <c r="LZ67" s="79">
        <v>0</v>
      </c>
      <c r="MA67" s="79" t="s">
        <v>1304</v>
      </c>
      <c r="MB67" s="79" t="s">
        <v>1304</v>
      </c>
      <c r="MC67" s="79" t="s">
        <v>1304</v>
      </c>
      <c r="MD67" s="79" t="s">
        <v>1304</v>
      </c>
      <c r="ME67" s="79" t="s">
        <v>1304</v>
      </c>
      <c r="MF67" s="79" t="s">
        <v>1304</v>
      </c>
      <c r="MG67" s="79" t="s">
        <v>1304</v>
      </c>
      <c r="MH67" s="79">
        <v>0</v>
      </c>
      <c r="MI67" s="79">
        <v>0</v>
      </c>
      <c r="MJ67">
        <v>0</v>
      </c>
      <c r="MK67" s="79">
        <v>0</v>
      </c>
      <c r="ML67" s="79">
        <v>0</v>
      </c>
      <c r="MM67" s="79">
        <v>0</v>
      </c>
      <c r="MN67" s="79">
        <v>0</v>
      </c>
      <c r="MO67" s="79">
        <v>0</v>
      </c>
      <c r="MP67" s="79">
        <v>0</v>
      </c>
      <c r="MQ67" s="79">
        <v>0</v>
      </c>
      <c r="MR67" s="79">
        <v>0</v>
      </c>
      <c r="MS67" s="79">
        <v>0</v>
      </c>
      <c r="MT67" s="79">
        <v>0</v>
      </c>
      <c r="MU67" s="79">
        <v>0</v>
      </c>
      <c r="MV67" s="79">
        <v>0</v>
      </c>
      <c r="MW67" s="79">
        <v>0</v>
      </c>
      <c r="MX67" s="79">
        <v>0</v>
      </c>
      <c r="MY67" s="79">
        <v>0</v>
      </c>
      <c r="MZ67" s="79">
        <v>0</v>
      </c>
      <c r="NA67" s="79">
        <v>0</v>
      </c>
      <c r="NB67" s="79">
        <v>0</v>
      </c>
      <c r="NC67" s="79">
        <v>0</v>
      </c>
      <c r="ND67" s="79">
        <v>0</v>
      </c>
      <c r="NE67" s="79">
        <v>0</v>
      </c>
      <c r="NF67" s="79">
        <v>0</v>
      </c>
      <c r="NG67" s="79">
        <v>0</v>
      </c>
      <c r="NH67" s="79">
        <v>0</v>
      </c>
      <c r="NI67" s="79" t="s">
        <v>3440</v>
      </c>
      <c r="NJ67" s="79">
        <v>0</v>
      </c>
      <c r="NK67" s="79">
        <v>0</v>
      </c>
      <c r="NL67" s="79">
        <v>0</v>
      </c>
      <c r="NM67" s="79">
        <v>0</v>
      </c>
      <c r="NN67" s="79" t="s">
        <v>1304</v>
      </c>
      <c r="NO67" s="79" t="s">
        <v>1304</v>
      </c>
      <c r="NP67" s="79" t="s">
        <v>1304</v>
      </c>
      <c r="NQ67" s="79" t="s">
        <v>1304</v>
      </c>
      <c r="NR67" s="79" t="s">
        <v>1304</v>
      </c>
      <c r="NS67" s="79" t="s">
        <v>1304</v>
      </c>
      <c r="NT67" s="79" t="s">
        <v>1304</v>
      </c>
      <c r="NU67" s="79">
        <v>0</v>
      </c>
      <c r="NV67" s="79">
        <v>0</v>
      </c>
      <c r="NW67" s="79">
        <v>0</v>
      </c>
      <c r="NX67" s="79">
        <v>0</v>
      </c>
      <c r="NY67" s="79">
        <v>0</v>
      </c>
      <c r="NZ67" s="79">
        <v>0</v>
      </c>
      <c r="OA67" s="79">
        <v>0</v>
      </c>
      <c r="OB67" s="79">
        <v>0</v>
      </c>
      <c r="OC67" s="79">
        <v>0</v>
      </c>
      <c r="OD67" s="79">
        <v>0</v>
      </c>
      <c r="OE67" s="79">
        <v>0</v>
      </c>
      <c r="OF67" s="79">
        <v>0</v>
      </c>
      <c r="OG67" s="79">
        <v>0</v>
      </c>
      <c r="OH67" s="79">
        <v>0</v>
      </c>
      <c r="OI67" s="79">
        <v>0</v>
      </c>
      <c r="OJ67" s="79">
        <v>0</v>
      </c>
      <c r="OK67" s="79">
        <v>0</v>
      </c>
      <c r="OL67" s="79">
        <v>0</v>
      </c>
      <c r="OM67" s="79">
        <v>0</v>
      </c>
      <c r="ON67" s="79">
        <v>0</v>
      </c>
      <c r="OO67" s="79">
        <v>0</v>
      </c>
      <c r="OP67" s="79">
        <v>0</v>
      </c>
      <c r="OQ67" s="79">
        <v>0</v>
      </c>
      <c r="OR67" s="79">
        <v>0</v>
      </c>
      <c r="OS67" s="79"/>
      <c r="OT67" s="91"/>
      <c r="OU67" s="79" t="s">
        <v>4287</v>
      </c>
      <c r="OV67" s="79">
        <v>100</v>
      </c>
      <c r="OW67" s="79">
        <v>0</v>
      </c>
      <c r="OX67" s="79">
        <v>0</v>
      </c>
      <c r="OY67" s="79">
        <v>0</v>
      </c>
      <c r="OZ67" s="79">
        <v>0</v>
      </c>
      <c r="PA67" s="79">
        <v>0</v>
      </c>
      <c r="PB67" s="79">
        <v>0</v>
      </c>
      <c r="PC67" s="79">
        <v>0</v>
      </c>
      <c r="PD67" s="79">
        <v>0</v>
      </c>
      <c r="PE67" s="79">
        <v>0</v>
      </c>
      <c r="PF67" s="79">
        <v>0</v>
      </c>
      <c r="PG67" s="79">
        <v>0</v>
      </c>
      <c r="PH67" s="79">
        <v>0</v>
      </c>
      <c r="PI67" s="79">
        <v>0</v>
      </c>
      <c r="PJ67" s="79">
        <v>0</v>
      </c>
      <c r="PK67" s="79">
        <v>0</v>
      </c>
      <c r="PL67" s="79">
        <v>0</v>
      </c>
      <c r="PM67" s="79">
        <v>0</v>
      </c>
      <c r="PN67" s="79">
        <v>0</v>
      </c>
      <c r="PO67" s="79">
        <v>0</v>
      </c>
      <c r="PP67" s="79">
        <v>0</v>
      </c>
      <c r="PQ67" s="79">
        <v>0</v>
      </c>
      <c r="PR67" s="79">
        <v>0</v>
      </c>
      <c r="PS67" s="79">
        <v>0</v>
      </c>
      <c r="PT67" s="79">
        <v>0</v>
      </c>
      <c r="PU67" s="79">
        <v>0</v>
      </c>
      <c r="PV67" s="79">
        <v>0</v>
      </c>
      <c r="PW67" s="93">
        <v>0</v>
      </c>
      <c r="PX67" s="93">
        <v>0</v>
      </c>
      <c r="PY67" s="79" t="s">
        <v>3443</v>
      </c>
    </row>
    <row r="68" spans="1:441" ht="15.75" customHeight="1" x14ac:dyDescent="0.3">
      <c r="A68" t="s">
        <v>4300</v>
      </c>
      <c r="B68">
        <v>7871</v>
      </c>
      <c r="C68" t="s">
        <v>4301</v>
      </c>
      <c r="D68" s="82">
        <v>2020110010188</v>
      </c>
      <c r="E68" t="s">
        <v>3412</v>
      </c>
      <c r="F68" t="s">
        <v>4160</v>
      </c>
      <c r="G68" t="s">
        <v>4161</v>
      </c>
      <c r="H68" t="s">
        <v>4162</v>
      </c>
      <c r="I68" t="s">
        <v>4302</v>
      </c>
      <c r="J68" t="s">
        <v>4164</v>
      </c>
      <c r="K68" t="s">
        <v>4165</v>
      </c>
      <c r="L68" t="s">
        <v>4166</v>
      </c>
      <c r="M68" t="s">
        <v>4167</v>
      </c>
      <c r="N68" t="s">
        <v>4165</v>
      </c>
      <c r="O68" t="s">
        <v>4166</v>
      </c>
      <c r="P68" t="s">
        <v>4167</v>
      </c>
      <c r="Q68" t="s">
        <v>4168</v>
      </c>
      <c r="R68" t="s">
        <v>4169</v>
      </c>
      <c r="S68" t="s">
        <v>4303</v>
      </c>
      <c r="T68" t="s">
        <v>4304</v>
      </c>
      <c r="AC68" t="s">
        <v>4303</v>
      </c>
      <c r="AG68" t="s">
        <v>1740</v>
      </c>
      <c r="AH68" t="s">
        <v>4173</v>
      </c>
      <c r="AI68" t="s">
        <v>4305</v>
      </c>
      <c r="AJ68">
        <v>0</v>
      </c>
      <c r="AK68" s="83">
        <v>44466</v>
      </c>
      <c r="AL68">
        <v>2</v>
      </c>
      <c r="AM68">
        <v>2024</v>
      </c>
      <c r="AN68" s="84" t="s">
        <v>4306</v>
      </c>
      <c r="AO68" s="107" t="s">
        <v>4307</v>
      </c>
      <c r="AP68">
        <v>2020</v>
      </c>
      <c r="AQ68">
        <v>2024</v>
      </c>
      <c r="AR68" t="s">
        <v>61</v>
      </c>
      <c r="AS68" t="s">
        <v>541</v>
      </c>
      <c r="AT68" t="s">
        <v>42</v>
      </c>
      <c r="AU68" t="s">
        <v>912</v>
      </c>
      <c r="AW68" t="s">
        <v>3431</v>
      </c>
      <c r="AX68" t="s">
        <v>3431</v>
      </c>
      <c r="AZ68">
        <v>1</v>
      </c>
      <c r="BB68" t="s">
        <v>4308</v>
      </c>
      <c r="BC68" t="s">
        <v>4309</v>
      </c>
      <c r="BD68" t="s">
        <v>4310</v>
      </c>
      <c r="BE68" t="s">
        <v>4311</v>
      </c>
      <c r="BF68" s="79" t="s">
        <v>3457</v>
      </c>
      <c r="BG68">
        <v>4</v>
      </c>
      <c r="BH68" s="83">
        <v>45204</v>
      </c>
      <c r="BI68" t="s">
        <v>4181</v>
      </c>
      <c r="BJ68" t="s">
        <v>3048</v>
      </c>
      <c r="BK68">
        <v>100</v>
      </c>
      <c r="BL68">
        <v>100</v>
      </c>
      <c r="BM68">
        <v>100</v>
      </c>
      <c r="BN68">
        <v>100</v>
      </c>
      <c r="BO68">
        <v>100</v>
      </c>
      <c r="BP68">
        <v>100</v>
      </c>
      <c r="BQ68">
        <v>20715329889</v>
      </c>
      <c r="BR68">
        <v>3061033688</v>
      </c>
      <c r="BS68">
        <v>5950295294</v>
      </c>
      <c r="BT68">
        <v>4946640896</v>
      </c>
      <c r="BU68">
        <v>3572538011</v>
      </c>
      <c r="BV68">
        <v>3184822000</v>
      </c>
      <c r="BW68">
        <v>100</v>
      </c>
      <c r="BX68">
        <v>100</v>
      </c>
      <c r="BY68">
        <v>100</v>
      </c>
      <c r="BZ68">
        <v>100</v>
      </c>
      <c r="CA68">
        <v>100</v>
      </c>
      <c r="CB68">
        <v>100</v>
      </c>
      <c r="CC68">
        <v>100</v>
      </c>
      <c r="CD68">
        <v>100</v>
      </c>
      <c r="CE68">
        <v>100</v>
      </c>
      <c r="CF68">
        <v>3039152519</v>
      </c>
      <c r="CG68">
        <v>2654219777</v>
      </c>
      <c r="CH68">
        <v>5950083818</v>
      </c>
      <c r="CI68">
        <v>5349403187</v>
      </c>
      <c r="CJ68">
        <v>4939749498</v>
      </c>
      <c r="CK68">
        <v>4677876039</v>
      </c>
      <c r="CL68">
        <v>3464772000</v>
      </c>
      <c r="CM68">
        <v>2816808751</v>
      </c>
      <c r="CN68">
        <v>100</v>
      </c>
      <c r="CO68">
        <v>100</v>
      </c>
      <c r="CP68">
        <v>100</v>
      </c>
      <c r="CQ68">
        <v>100</v>
      </c>
      <c r="CR68" t="s">
        <v>43</v>
      </c>
      <c r="CS68" t="s">
        <v>61</v>
      </c>
      <c r="CT68">
        <v>100</v>
      </c>
      <c r="CU68">
        <v>0</v>
      </c>
      <c r="CV68">
        <v>100</v>
      </c>
      <c r="CW68">
        <v>0</v>
      </c>
      <c r="CX68">
        <v>100</v>
      </c>
      <c r="CY68">
        <v>0</v>
      </c>
      <c r="CZ68">
        <v>0</v>
      </c>
      <c r="DA68">
        <v>0</v>
      </c>
      <c r="DB68">
        <v>0</v>
      </c>
      <c r="DC68">
        <v>0</v>
      </c>
      <c r="DD68">
        <v>0</v>
      </c>
      <c r="DE68">
        <v>0</v>
      </c>
      <c r="DF68">
        <v>100</v>
      </c>
      <c r="DG68">
        <v>100</v>
      </c>
      <c r="DH68">
        <v>100</v>
      </c>
      <c r="DI68">
        <v>100</v>
      </c>
      <c r="DJ68">
        <v>14.29</v>
      </c>
      <c r="DK68">
        <v>0</v>
      </c>
      <c r="DL68">
        <v>42.86</v>
      </c>
      <c r="DM68">
        <v>0</v>
      </c>
      <c r="DN68">
        <v>42.86</v>
      </c>
      <c r="DO68">
        <v>0</v>
      </c>
      <c r="DP68">
        <v>0</v>
      </c>
      <c r="DQ68">
        <v>0</v>
      </c>
      <c r="DR68">
        <v>0</v>
      </c>
      <c r="DS68">
        <v>0</v>
      </c>
      <c r="DT68">
        <v>0</v>
      </c>
      <c r="DU68">
        <v>0</v>
      </c>
      <c r="DV68" t="s">
        <v>1304</v>
      </c>
      <c r="DW68">
        <v>0</v>
      </c>
      <c r="DX68">
        <v>0</v>
      </c>
      <c r="DY68">
        <v>0</v>
      </c>
      <c r="DZ68">
        <v>0</v>
      </c>
      <c r="EA68">
        <v>0</v>
      </c>
      <c r="EB68">
        <v>0</v>
      </c>
      <c r="EC68">
        <v>0</v>
      </c>
      <c r="ED68">
        <v>0</v>
      </c>
      <c r="EE68">
        <v>0</v>
      </c>
      <c r="EF68">
        <v>0</v>
      </c>
      <c r="EG68">
        <v>0</v>
      </c>
      <c r="EH68">
        <v>0</v>
      </c>
      <c r="EI68">
        <v>0</v>
      </c>
      <c r="EJ68" t="s">
        <v>1304</v>
      </c>
      <c r="EK68" t="s">
        <v>4312</v>
      </c>
      <c r="EL68" t="s">
        <v>3440</v>
      </c>
      <c r="EM68" t="s">
        <v>4313</v>
      </c>
      <c r="EN68" t="s">
        <v>3440</v>
      </c>
      <c r="EO68" t="s">
        <v>4313</v>
      </c>
      <c r="EP68">
        <v>0</v>
      </c>
      <c r="EQ68">
        <v>0</v>
      </c>
      <c r="ER68">
        <v>0</v>
      </c>
      <c r="ES68">
        <v>0</v>
      </c>
      <c r="ET68">
        <v>0</v>
      </c>
      <c r="EU68">
        <v>0</v>
      </c>
      <c r="EV68">
        <v>0</v>
      </c>
      <c r="EW68">
        <v>0</v>
      </c>
      <c r="EX68">
        <v>0</v>
      </c>
      <c r="EY68">
        <v>0</v>
      </c>
      <c r="EZ68">
        <v>0</v>
      </c>
      <c r="FA68">
        <v>0</v>
      </c>
      <c r="FB68">
        <v>0</v>
      </c>
      <c r="FC68">
        <v>0</v>
      </c>
      <c r="FD68">
        <v>0</v>
      </c>
      <c r="FE68">
        <v>0</v>
      </c>
      <c r="FF68">
        <v>0</v>
      </c>
      <c r="FG68">
        <v>0</v>
      </c>
      <c r="FH68">
        <v>0</v>
      </c>
      <c r="FI68">
        <v>3184822000</v>
      </c>
      <c r="FJ68">
        <v>3184822000</v>
      </c>
      <c r="FK68">
        <v>3184822000</v>
      </c>
      <c r="FL68">
        <v>3184822000</v>
      </c>
      <c r="FM68">
        <v>3184822000</v>
      </c>
      <c r="FN68">
        <v>0</v>
      </c>
      <c r="FO68">
        <v>0</v>
      </c>
      <c r="FP68">
        <v>0</v>
      </c>
      <c r="FQ68">
        <v>0</v>
      </c>
      <c r="FR68">
        <v>0</v>
      </c>
      <c r="FS68">
        <v>0</v>
      </c>
      <c r="FT68">
        <v>0</v>
      </c>
      <c r="FU68">
        <v>3184822000</v>
      </c>
      <c r="FV68">
        <v>3184822000</v>
      </c>
      <c r="FW68">
        <v>3184822000</v>
      </c>
      <c r="FX68">
        <v>3184822000</v>
      </c>
      <c r="FY68">
        <v>3184822000</v>
      </c>
      <c r="FZ68">
        <v>3184822000</v>
      </c>
      <c r="GA68">
        <v>0</v>
      </c>
      <c r="GB68">
        <v>0</v>
      </c>
      <c r="GC68">
        <v>0</v>
      </c>
      <c r="GD68">
        <v>0</v>
      </c>
      <c r="GE68">
        <v>0</v>
      </c>
      <c r="GF68">
        <v>0</v>
      </c>
      <c r="GG68">
        <v>0</v>
      </c>
      <c r="GH68">
        <v>3184822000</v>
      </c>
      <c r="GI68">
        <v>0</v>
      </c>
      <c r="GJ68">
        <v>0</v>
      </c>
      <c r="GK68">
        <v>0</v>
      </c>
      <c r="GL68">
        <v>0</v>
      </c>
      <c r="GM68">
        <v>0</v>
      </c>
      <c r="GN68">
        <v>0</v>
      </c>
      <c r="GO68">
        <v>0</v>
      </c>
      <c r="GP68">
        <v>0</v>
      </c>
      <c r="GQ68">
        <v>0</v>
      </c>
      <c r="GR68">
        <v>0</v>
      </c>
      <c r="GS68">
        <v>0</v>
      </c>
      <c r="GT68">
        <v>0</v>
      </c>
      <c r="GU68">
        <v>0</v>
      </c>
      <c r="GV68">
        <v>0</v>
      </c>
      <c r="GW68">
        <v>0</v>
      </c>
      <c r="GX68">
        <v>0</v>
      </c>
      <c r="GY68">
        <v>0</v>
      </c>
      <c r="GZ68">
        <v>0</v>
      </c>
      <c r="HA68">
        <v>0</v>
      </c>
      <c r="HB68">
        <v>0</v>
      </c>
      <c r="HC68">
        <v>0</v>
      </c>
      <c r="HD68">
        <v>0</v>
      </c>
      <c r="HE68">
        <v>0</v>
      </c>
      <c r="HF68">
        <v>0</v>
      </c>
      <c r="HG68">
        <v>0</v>
      </c>
      <c r="HH68">
        <v>0</v>
      </c>
      <c r="HI68">
        <v>0</v>
      </c>
      <c r="HJ68">
        <v>0</v>
      </c>
      <c r="HK68">
        <v>0</v>
      </c>
      <c r="HL68">
        <v>0</v>
      </c>
      <c r="HM68">
        <v>0</v>
      </c>
      <c r="HN68">
        <v>0</v>
      </c>
      <c r="HO68">
        <v>0</v>
      </c>
      <c r="HP68">
        <v>0</v>
      </c>
      <c r="HQ68">
        <v>0</v>
      </c>
      <c r="HR68">
        <v>0</v>
      </c>
      <c r="HS68">
        <v>0</v>
      </c>
      <c r="HT68">
        <v>0</v>
      </c>
      <c r="HU68">
        <v>0</v>
      </c>
      <c r="HV68">
        <v>0</v>
      </c>
      <c r="HW68">
        <v>0</v>
      </c>
      <c r="HX68">
        <v>0</v>
      </c>
      <c r="HY68">
        <v>0</v>
      </c>
      <c r="HZ68">
        <v>0</v>
      </c>
      <c r="IA68">
        <v>0</v>
      </c>
      <c r="IB68">
        <v>0</v>
      </c>
      <c r="IC68">
        <v>0</v>
      </c>
      <c r="ID68">
        <v>0</v>
      </c>
      <c r="IE68">
        <v>0</v>
      </c>
      <c r="IF68">
        <v>0</v>
      </c>
      <c r="IG68">
        <v>0</v>
      </c>
      <c r="IH68">
        <v>0</v>
      </c>
      <c r="II68" t="s">
        <v>1304</v>
      </c>
      <c r="IJ68" t="s">
        <v>1304</v>
      </c>
      <c r="IK68" t="s">
        <v>1304</v>
      </c>
      <c r="IL68" t="s">
        <v>1304</v>
      </c>
      <c r="IM68" t="s">
        <v>1304</v>
      </c>
      <c r="IN68" t="s">
        <v>1304</v>
      </c>
      <c r="IO68" t="s">
        <v>1304</v>
      </c>
      <c r="IP68" t="s">
        <v>1304</v>
      </c>
      <c r="IQ68" t="s">
        <v>1304</v>
      </c>
      <c r="IR68" t="s">
        <v>1304</v>
      </c>
      <c r="IS68" t="s">
        <v>1304</v>
      </c>
      <c r="IT68" t="s">
        <v>1304</v>
      </c>
      <c r="IU68" t="s">
        <v>1304</v>
      </c>
      <c r="IV68" t="s">
        <v>1304</v>
      </c>
      <c r="IW68" t="s">
        <v>1304</v>
      </c>
      <c r="IX68">
        <v>0</v>
      </c>
      <c r="IY68">
        <v>0</v>
      </c>
      <c r="IZ68">
        <v>0</v>
      </c>
      <c r="JA68">
        <v>0</v>
      </c>
      <c r="JB68">
        <v>0</v>
      </c>
      <c r="JC68">
        <v>0</v>
      </c>
      <c r="JD68">
        <v>0</v>
      </c>
      <c r="JE68">
        <v>0</v>
      </c>
      <c r="JF68">
        <v>0</v>
      </c>
      <c r="JG68">
        <v>0</v>
      </c>
      <c r="JH68">
        <v>0</v>
      </c>
      <c r="JI68">
        <v>0</v>
      </c>
      <c r="JJ68" s="85">
        <v>0</v>
      </c>
      <c r="JK68" s="85">
        <v>0</v>
      </c>
      <c r="JL68" s="85" t="s">
        <v>3473</v>
      </c>
      <c r="JM68" s="85">
        <v>0</v>
      </c>
      <c r="JN68" s="85" t="s">
        <v>3473</v>
      </c>
      <c r="JO68" s="85">
        <v>0</v>
      </c>
      <c r="JP68" s="85" t="s">
        <v>3473</v>
      </c>
      <c r="JQ68" s="85" t="s">
        <v>3473</v>
      </c>
      <c r="JR68" s="85" t="s">
        <v>3473</v>
      </c>
      <c r="JS68" s="85" t="s">
        <v>3473</v>
      </c>
      <c r="JT68" s="85" t="s">
        <v>3473</v>
      </c>
      <c r="JU68" s="85" t="s">
        <v>3473</v>
      </c>
      <c r="JV68" s="85" t="s">
        <v>3473</v>
      </c>
      <c r="JW68" t="s">
        <v>1304</v>
      </c>
      <c r="JX68">
        <v>0</v>
      </c>
      <c r="JY68">
        <v>0</v>
      </c>
      <c r="JZ68">
        <v>0</v>
      </c>
      <c r="KA68">
        <v>0</v>
      </c>
      <c r="KB68">
        <v>0</v>
      </c>
      <c r="KC68" t="s">
        <v>1304</v>
      </c>
      <c r="KD68" t="s">
        <v>1304</v>
      </c>
      <c r="KE68" t="s">
        <v>1304</v>
      </c>
      <c r="KF68" t="s">
        <v>1304</v>
      </c>
      <c r="KG68" t="s">
        <v>1304</v>
      </c>
      <c r="KH68" t="s">
        <v>1304</v>
      </c>
      <c r="KI68">
        <v>0</v>
      </c>
      <c r="KJ68" s="79">
        <v>0</v>
      </c>
      <c r="KK68" t="s">
        <v>1304</v>
      </c>
      <c r="KL68">
        <v>0</v>
      </c>
      <c r="KM68" t="s">
        <v>1304</v>
      </c>
      <c r="KN68">
        <v>0</v>
      </c>
      <c r="KO68" t="s">
        <v>1304</v>
      </c>
      <c r="KP68" t="s">
        <v>1304</v>
      </c>
      <c r="KQ68" t="s">
        <v>1304</v>
      </c>
      <c r="KR68" t="s">
        <v>1304</v>
      </c>
      <c r="KS68" t="s">
        <v>1304</v>
      </c>
      <c r="KT68" t="s">
        <v>1304</v>
      </c>
      <c r="KU68" s="79" t="s">
        <v>1304</v>
      </c>
      <c r="KV68" s="79">
        <v>0</v>
      </c>
      <c r="KW68">
        <v>0</v>
      </c>
      <c r="KX68">
        <v>0</v>
      </c>
      <c r="KY68" s="79">
        <v>0</v>
      </c>
      <c r="KZ68">
        <v>0</v>
      </c>
      <c r="LA68" t="s">
        <v>1304</v>
      </c>
      <c r="LB68" t="s">
        <v>1304</v>
      </c>
      <c r="LC68" t="s">
        <v>1304</v>
      </c>
      <c r="LD68" t="s">
        <v>1304</v>
      </c>
      <c r="LE68" t="s">
        <v>1304</v>
      </c>
      <c r="LF68" t="s">
        <v>1304</v>
      </c>
      <c r="LG68" t="s">
        <v>1304</v>
      </c>
      <c r="LH68" s="85">
        <v>0</v>
      </c>
      <c r="LI68" s="85" t="s">
        <v>4201</v>
      </c>
      <c r="LJ68" s="85" t="s">
        <v>4314</v>
      </c>
      <c r="LK68" s="85">
        <v>0</v>
      </c>
      <c r="LL68" s="85">
        <v>0</v>
      </c>
      <c r="LM68" s="85">
        <v>0</v>
      </c>
      <c r="LN68" s="85">
        <v>0</v>
      </c>
      <c r="LO68" s="85">
        <v>0</v>
      </c>
      <c r="LP68" s="85">
        <v>0</v>
      </c>
      <c r="LQ68" s="85">
        <v>27832225000</v>
      </c>
      <c r="LR68" s="85">
        <v>0</v>
      </c>
      <c r="LS68" s="85">
        <v>0</v>
      </c>
      <c r="LT68" s="85">
        <v>0</v>
      </c>
      <c r="LU68" s="85">
        <v>0</v>
      </c>
      <c r="LV68">
        <v>0</v>
      </c>
      <c r="LW68">
        <v>0</v>
      </c>
      <c r="LX68" s="79">
        <v>0</v>
      </c>
      <c r="LY68" s="79">
        <v>0</v>
      </c>
      <c r="LZ68">
        <v>0</v>
      </c>
      <c r="MA68" t="s">
        <v>1304</v>
      </c>
      <c r="MB68" t="s">
        <v>1304</v>
      </c>
      <c r="MC68" t="s">
        <v>1304</v>
      </c>
      <c r="MD68" t="s">
        <v>1304</v>
      </c>
      <c r="ME68" t="s">
        <v>1304</v>
      </c>
      <c r="MF68" t="s">
        <v>1304</v>
      </c>
      <c r="MG68" t="s">
        <v>1304</v>
      </c>
      <c r="MH68">
        <v>0</v>
      </c>
      <c r="MI68">
        <v>0</v>
      </c>
      <c r="MJ68">
        <v>0</v>
      </c>
      <c r="MK68">
        <v>0</v>
      </c>
      <c r="ML68">
        <v>0</v>
      </c>
      <c r="MM68">
        <v>0</v>
      </c>
      <c r="MN68">
        <v>0</v>
      </c>
      <c r="MO68">
        <v>0</v>
      </c>
      <c r="MP68">
        <v>0</v>
      </c>
      <c r="MQ68">
        <v>0</v>
      </c>
      <c r="MR68">
        <v>0</v>
      </c>
      <c r="MS68">
        <v>0</v>
      </c>
      <c r="MT68">
        <v>0</v>
      </c>
      <c r="MU68">
        <v>0</v>
      </c>
      <c r="MV68">
        <v>0</v>
      </c>
      <c r="MW68">
        <v>0</v>
      </c>
      <c r="MX68">
        <v>0</v>
      </c>
      <c r="MY68">
        <v>0</v>
      </c>
      <c r="MZ68">
        <v>0</v>
      </c>
      <c r="NA68">
        <v>0</v>
      </c>
      <c r="NB68">
        <v>0</v>
      </c>
      <c r="NC68">
        <v>0</v>
      </c>
      <c r="ND68">
        <v>0</v>
      </c>
      <c r="NE68">
        <v>0</v>
      </c>
      <c r="NF68">
        <v>0</v>
      </c>
      <c r="NG68">
        <v>0</v>
      </c>
      <c r="NH68">
        <v>0</v>
      </c>
      <c r="NI68">
        <v>0</v>
      </c>
      <c r="NJ68">
        <v>0</v>
      </c>
      <c r="NK68">
        <v>0</v>
      </c>
      <c r="NL68">
        <v>0</v>
      </c>
      <c r="NM68">
        <v>0</v>
      </c>
      <c r="NN68" t="s">
        <v>1304</v>
      </c>
      <c r="NO68" t="s">
        <v>1304</v>
      </c>
      <c r="NP68" t="s">
        <v>1304</v>
      </c>
      <c r="NQ68" t="s">
        <v>1304</v>
      </c>
      <c r="NR68" t="s">
        <v>1304</v>
      </c>
      <c r="NS68" t="s">
        <v>1304</v>
      </c>
      <c r="NT68" t="s">
        <v>1304</v>
      </c>
      <c r="NU68">
        <v>0</v>
      </c>
      <c r="NV68">
        <v>0</v>
      </c>
      <c r="NW68">
        <v>0</v>
      </c>
      <c r="NX68">
        <v>0</v>
      </c>
      <c r="NY68">
        <v>0</v>
      </c>
      <c r="NZ68">
        <v>0</v>
      </c>
      <c r="OA68">
        <v>0</v>
      </c>
      <c r="OB68">
        <v>0</v>
      </c>
      <c r="OC68">
        <v>0</v>
      </c>
      <c r="OD68">
        <v>0</v>
      </c>
      <c r="OE68">
        <v>0</v>
      </c>
      <c r="OF68">
        <v>0</v>
      </c>
      <c r="OG68">
        <v>0</v>
      </c>
      <c r="OH68">
        <v>0</v>
      </c>
      <c r="OI68">
        <v>0</v>
      </c>
      <c r="OJ68">
        <v>0</v>
      </c>
      <c r="OK68">
        <v>0</v>
      </c>
      <c r="OL68">
        <v>0</v>
      </c>
      <c r="OM68">
        <v>0</v>
      </c>
      <c r="ON68">
        <v>0</v>
      </c>
      <c r="OO68">
        <v>0</v>
      </c>
      <c r="OP68">
        <v>0</v>
      </c>
      <c r="OQ68">
        <v>0</v>
      </c>
      <c r="OR68">
        <v>0</v>
      </c>
      <c r="OT68" s="84"/>
      <c r="OU68" t="s">
        <v>4300</v>
      </c>
      <c r="OV68">
        <v>100</v>
      </c>
      <c r="OW68">
        <v>0</v>
      </c>
      <c r="OX68">
        <v>0</v>
      </c>
      <c r="OY68">
        <v>0</v>
      </c>
      <c r="OZ68">
        <v>0</v>
      </c>
      <c r="PA68">
        <v>0</v>
      </c>
      <c r="PB68">
        <v>0</v>
      </c>
      <c r="PC68">
        <v>0</v>
      </c>
      <c r="PD68">
        <v>0</v>
      </c>
      <c r="PE68">
        <v>0</v>
      </c>
      <c r="PF68">
        <v>0</v>
      </c>
      <c r="PG68">
        <v>0</v>
      </c>
      <c r="PH68">
        <v>0</v>
      </c>
      <c r="PI68">
        <v>0</v>
      </c>
      <c r="PJ68">
        <v>0</v>
      </c>
      <c r="PK68">
        <v>0</v>
      </c>
      <c r="PL68">
        <v>0</v>
      </c>
      <c r="PM68">
        <v>0</v>
      </c>
      <c r="PN68">
        <v>0</v>
      </c>
      <c r="PO68">
        <v>0</v>
      </c>
      <c r="PP68">
        <v>0</v>
      </c>
      <c r="PQ68">
        <v>0</v>
      </c>
      <c r="PR68">
        <v>0</v>
      </c>
      <c r="PS68">
        <v>0</v>
      </c>
      <c r="PT68">
        <v>0</v>
      </c>
      <c r="PU68">
        <v>0</v>
      </c>
      <c r="PV68">
        <v>0</v>
      </c>
      <c r="PW68" s="85">
        <v>0</v>
      </c>
      <c r="PX68" s="85">
        <v>0</v>
      </c>
      <c r="PY68" t="s">
        <v>3443</v>
      </c>
    </row>
    <row r="69" spans="1:441" ht="15.75" customHeight="1" x14ac:dyDescent="0.3">
      <c r="A69" t="s">
        <v>4315</v>
      </c>
      <c r="B69">
        <v>7871</v>
      </c>
      <c r="C69" t="s">
        <v>4316</v>
      </c>
      <c r="D69" s="82">
        <v>2020110010188</v>
      </c>
      <c r="E69" t="s">
        <v>3412</v>
      </c>
      <c r="F69" t="s">
        <v>4160</v>
      </c>
      <c r="G69" t="s">
        <v>4161</v>
      </c>
      <c r="H69" t="s">
        <v>4162</v>
      </c>
      <c r="I69" t="s">
        <v>4302</v>
      </c>
      <c r="J69" t="s">
        <v>4164</v>
      </c>
      <c r="K69" t="s">
        <v>4165</v>
      </c>
      <c r="L69" t="s">
        <v>4166</v>
      </c>
      <c r="M69" t="s">
        <v>4167</v>
      </c>
      <c r="N69" t="s">
        <v>4165</v>
      </c>
      <c r="O69" t="s">
        <v>4166</v>
      </c>
      <c r="P69" t="s">
        <v>4167</v>
      </c>
      <c r="Q69" t="s">
        <v>4168</v>
      </c>
      <c r="R69" t="s">
        <v>4169</v>
      </c>
      <c r="S69" t="s">
        <v>4317</v>
      </c>
      <c r="T69" t="s">
        <v>4318</v>
      </c>
      <c r="AC69" t="s">
        <v>4317</v>
      </c>
      <c r="AG69" t="s">
        <v>1740</v>
      </c>
      <c r="AH69" t="s">
        <v>4173</v>
      </c>
      <c r="AI69" t="s">
        <v>4319</v>
      </c>
      <c r="AJ69">
        <v>0</v>
      </c>
      <c r="AK69" s="83">
        <v>44466</v>
      </c>
      <c r="AL69">
        <v>2</v>
      </c>
      <c r="AM69">
        <v>2024</v>
      </c>
      <c r="AN69" s="84" t="s">
        <v>4320</v>
      </c>
      <c r="AO69" t="s">
        <v>4321</v>
      </c>
      <c r="AP69">
        <v>2020</v>
      </c>
      <c r="AQ69">
        <v>2024</v>
      </c>
      <c r="AR69" t="s">
        <v>61</v>
      </c>
      <c r="AS69" t="s">
        <v>541</v>
      </c>
      <c r="AT69" t="s">
        <v>42</v>
      </c>
      <c r="AU69" t="s">
        <v>912</v>
      </c>
      <c r="AV69" t="s">
        <v>3431</v>
      </c>
      <c r="AW69" t="s">
        <v>3431</v>
      </c>
      <c r="AX69" t="s">
        <v>3431</v>
      </c>
      <c r="AZ69">
        <v>1</v>
      </c>
      <c r="BB69" t="s">
        <v>4322</v>
      </c>
      <c r="BC69" t="s">
        <v>4323</v>
      </c>
      <c r="BD69" t="s">
        <v>4324</v>
      </c>
      <c r="BE69" t="s">
        <v>4325</v>
      </c>
      <c r="BF69" s="79" t="s">
        <v>3457</v>
      </c>
      <c r="BG69">
        <v>4</v>
      </c>
      <c r="BH69" s="83">
        <v>45204</v>
      </c>
      <c r="BI69" t="s">
        <v>4181</v>
      </c>
      <c r="BJ69" t="s">
        <v>3048</v>
      </c>
      <c r="BK69">
        <v>100</v>
      </c>
      <c r="BL69">
        <v>100</v>
      </c>
      <c r="BM69">
        <v>100</v>
      </c>
      <c r="BN69">
        <v>100</v>
      </c>
      <c r="BO69">
        <v>100</v>
      </c>
      <c r="BP69">
        <v>100</v>
      </c>
      <c r="BQ69">
        <v>3129099984</v>
      </c>
      <c r="BR69">
        <v>227209248</v>
      </c>
      <c r="BS69">
        <v>700537751</v>
      </c>
      <c r="BT69">
        <v>1015847615</v>
      </c>
      <c r="BU69">
        <v>589223370</v>
      </c>
      <c r="BV69">
        <v>596282000</v>
      </c>
      <c r="BW69">
        <v>100</v>
      </c>
      <c r="BX69">
        <v>100</v>
      </c>
      <c r="BY69">
        <v>100</v>
      </c>
      <c r="BZ69">
        <v>100</v>
      </c>
      <c r="CA69">
        <v>100</v>
      </c>
      <c r="CB69">
        <v>100</v>
      </c>
      <c r="CC69">
        <v>100</v>
      </c>
      <c r="CD69">
        <v>100</v>
      </c>
      <c r="CE69">
        <v>100</v>
      </c>
      <c r="CF69">
        <v>221671973</v>
      </c>
      <c r="CG69">
        <v>206880074</v>
      </c>
      <c r="CH69">
        <v>700194104</v>
      </c>
      <c r="CI69">
        <v>692052312</v>
      </c>
      <c r="CJ69">
        <v>1015847147</v>
      </c>
      <c r="CK69">
        <v>1003819499</v>
      </c>
      <c r="CL69">
        <v>588878885</v>
      </c>
      <c r="CM69">
        <v>474100767</v>
      </c>
      <c r="CN69">
        <v>100</v>
      </c>
      <c r="CO69">
        <v>100</v>
      </c>
      <c r="CP69">
        <v>100</v>
      </c>
      <c r="CQ69">
        <v>100</v>
      </c>
      <c r="CR69" t="s">
        <v>43</v>
      </c>
      <c r="CS69" t="s">
        <v>61</v>
      </c>
      <c r="CT69">
        <v>0</v>
      </c>
      <c r="CU69">
        <v>0</v>
      </c>
      <c r="CV69">
        <v>100</v>
      </c>
      <c r="CW69">
        <v>0</v>
      </c>
      <c r="CX69">
        <v>100</v>
      </c>
      <c r="CY69">
        <v>0</v>
      </c>
      <c r="CZ69">
        <v>0</v>
      </c>
      <c r="DA69">
        <v>0</v>
      </c>
      <c r="DB69">
        <v>0</v>
      </c>
      <c r="DC69">
        <v>0</v>
      </c>
      <c r="DD69">
        <v>0</v>
      </c>
      <c r="DE69">
        <v>0</v>
      </c>
      <c r="DF69">
        <v>100</v>
      </c>
      <c r="DG69">
        <v>100</v>
      </c>
      <c r="DH69">
        <v>100</v>
      </c>
      <c r="DI69">
        <v>100</v>
      </c>
      <c r="DJ69">
        <v>0</v>
      </c>
      <c r="DK69">
        <v>0</v>
      </c>
      <c r="DL69">
        <v>50</v>
      </c>
      <c r="DM69">
        <v>0</v>
      </c>
      <c r="DN69">
        <v>50</v>
      </c>
      <c r="DO69">
        <v>0</v>
      </c>
      <c r="DP69">
        <v>0</v>
      </c>
      <c r="DQ69">
        <v>0</v>
      </c>
      <c r="DR69">
        <v>0</v>
      </c>
      <c r="DS69">
        <v>0</v>
      </c>
      <c r="DT69">
        <v>0</v>
      </c>
      <c r="DU69">
        <v>0</v>
      </c>
      <c r="DV69" t="s">
        <v>1304</v>
      </c>
      <c r="DW69">
        <v>0</v>
      </c>
      <c r="DX69">
        <v>0</v>
      </c>
      <c r="DY69">
        <v>0</v>
      </c>
      <c r="DZ69">
        <v>0</v>
      </c>
      <c r="EA69">
        <v>0</v>
      </c>
      <c r="EB69">
        <v>0</v>
      </c>
      <c r="EC69">
        <v>0</v>
      </c>
      <c r="ED69">
        <v>0</v>
      </c>
      <c r="EE69">
        <v>0</v>
      </c>
      <c r="EF69">
        <v>0</v>
      </c>
      <c r="EG69">
        <v>0</v>
      </c>
      <c r="EH69">
        <v>0</v>
      </c>
      <c r="EI69">
        <v>0</v>
      </c>
      <c r="EJ69" t="s">
        <v>1304</v>
      </c>
      <c r="EK69" t="s">
        <v>3473</v>
      </c>
      <c r="EL69" t="s">
        <v>3473</v>
      </c>
      <c r="EM69" t="s">
        <v>4326</v>
      </c>
      <c r="EN69" t="s">
        <v>3473</v>
      </c>
      <c r="EO69" t="s">
        <v>4326</v>
      </c>
      <c r="EP69">
        <v>0</v>
      </c>
      <c r="EQ69">
        <v>0</v>
      </c>
      <c r="ER69">
        <v>0</v>
      </c>
      <c r="ES69">
        <v>0</v>
      </c>
      <c r="ET69">
        <v>0</v>
      </c>
      <c r="EU69">
        <v>0</v>
      </c>
      <c r="EV69">
        <v>0</v>
      </c>
      <c r="EW69">
        <v>0</v>
      </c>
      <c r="EX69">
        <v>0</v>
      </c>
      <c r="EY69">
        <v>0</v>
      </c>
      <c r="EZ69">
        <v>0</v>
      </c>
      <c r="FA69">
        <v>0</v>
      </c>
      <c r="FB69">
        <v>0</v>
      </c>
      <c r="FC69">
        <v>0</v>
      </c>
      <c r="FD69">
        <v>0</v>
      </c>
      <c r="FE69">
        <v>0</v>
      </c>
      <c r="FF69">
        <v>0</v>
      </c>
      <c r="FG69">
        <v>0</v>
      </c>
      <c r="FH69">
        <v>0</v>
      </c>
      <c r="FI69">
        <v>596282000</v>
      </c>
      <c r="FJ69">
        <v>596282000</v>
      </c>
      <c r="FK69">
        <v>596282000</v>
      </c>
      <c r="FL69">
        <v>596282000</v>
      </c>
      <c r="FM69">
        <v>596282000</v>
      </c>
      <c r="FN69">
        <v>0</v>
      </c>
      <c r="FO69">
        <v>0</v>
      </c>
      <c r="FP69">
        <v>0</v>
      </c>
      <c r="FQ69">
        <v>0</v>
      </c>
      <c r="FR69">
        <v>0</v>
      </c>
      <c r="FS69">
        <v>0</v>
      </c>
      <c r="FT69">
        <v>0</v>
      </c>
      <c r="FU69">
        <v>596282000</v>
      </c>
      <c r="FV69">
        <v>596282000</v>
      </c>
      <c r="FW69">
        <v>596282000</v>
      </c>
      <c r="FX69">
        <v>596282000</v>
      </c>
      <c r="FY69">
        <v>596282000</v>
      </c>
      <c r="FZ69">
        <v>596282000</v>
      </c>
      <c r="GA69">
        <v>0</v>
      </c>
      <c r="GB69">
        <v>0</v>
      </c>
      <c r="GC69">
        <v>0</v>
      </c>
      <c r="GD69">
        <v>0</v>
      </c>
      <c r="GE69">
        <v>0</v>
      </c>
      <c r="GF69">
        <v>0</v>
      </c>
      <c r="GG69">
        <v>0</v>
      </c>
      <c r="GH69">
        <v>596282000</v>
      </c>
      <c r="GI69">
        <v>0</v>
      </c>
      <c r="GJ69">
        <v>0</v>
      </c>
      <c r="GK69">
        <v>0</v>
      </c>
      <c r="GL69">
        <v>0</v>
      </c>
      <c r="GM69">
        <v>0</v>
      </c>
      <c r="GN69">
        <v>0</v>
      </c>
      <c r="GO69">
        <v>0</v>
      </c>
      <c r="GP69">
        <v>0</v>
      </c>
      <c r="GQ69">
        <v>0</v>
      </c>
      <c r="GR69">
        <v>0</v>
      </c>
      <c r="GS69">
        <v>0</v>
      </c>
      <c r="GT69">
        <v>0</v>
      </c>
      <c r="GU69">
        <v>0</v>
      </c>
      <c r="GV69">
        <v>0</v>
      </c>
      <c r="GW69">
        <v>0</v>
      </c>
      <c r="GX69">
        <v>0</v>
      </c>
      <c r="GY69">
        <v>0</v>
      </c>
      <c r="GZ69">
        <v>0</v>
      </c>
      <c r="HA69">
        <v>0</v>
      </c>
      <c r="HB69">
        <v>0</v>
      </c>
      <c r="HC69">
        <v>0</v>
      </c>
      <c r="HD69">
        <v>0</v>
      </c>
      <c r="HE69">
        <v>0</v>
      </c>
      <c r="HF69">
        <v>0</v>
      </c>
      <c r="HG69">
        <v>0</v>
      </c>
      <c r="HH69">
        <v>0</v>
      </c>
      <c r="HI69">
        <v>0</v>
      </c>
      <c r="HJ69">
        <v>0</v>
      </c>
      <c r="HK69">
        <v>0</v>
      </c>
      <c r="HL69">
        <v>0</v>
      </c>
      <c r="HM69">
        <v>0</v>
      </c>
      <c r="HN69">
        <v>0</v>
      </c>
      <c r="HO69">
        <v>0</v>
      </c>
      <c r="HP69">
        <v>0</v>
      </c>
      <c r="HQ69">
        <v>0</v>
      </c>
      <c r="HR69">
        <v>0</v>
      </c>
      <c r="HS69">
        <v>0</v>
      </c>
      <c r="HT69">
        <v>0</v>
      </c>
      <c r="HU69">
        <v>0</v>
      </c>
      <c r="HV69">
        <v>0</v>
      </c>
      <c r="HW69">
        <v>0</v>
      </c>
      <c r="HX69">
        <v>0</v>
      </c>
      <c r="HY69">
        <v>0</v>
      </c>
      <c r="HZ69">
        <v>0</v>
      </c>
      <c r="IA69">
        <v>0</v>
      </c>
      <c r="IB69">
        <v>0</v>
      </c>
      <c r="IC69">
        <v>0</v>
      </c>
      <c r="ID69">
        <v>0</v>
      </c>
      <c r="IE69">
        <v>0</v>
      </c>
      <c r="IF69">
        <v>0</v>
      </c>
      <c r="IG69">
        <v>0</v>
      </c>
      <c r="IH69">
        <v>0</v>
      </c>
      <c r="II69" t="s">
        <v>1304</v>
      </c>
      <c r="IJ69" t="s">
        <v>1304</v>
      </c>
      <c r="IK69" t="s">
        <v>1304</v>
      </c>
      <c r="IL69" t="s">
        <v>1304</v>
      </c>
      <c r="IM69" t="s">
        <v>1304</v>
      </c>
      <c r="IN69" t="s">
        <v>1304</v>
      </c>
      <c r="IO69" t="s">
        <v>1304</v>
      </c>
      <c r="IP69" t="s">
        <v>1304</v>
      </c>
      <c r="IQ69" t="s">
        <v>1304</v>
      </c>
      <c r="IR69" t="s">
        <v>1304</v>
      </c>
      <c r="IS69" t="s">
        <v>1304</v>
      </c>
      <c r="IT69" t="s">
        <v>1304</v>
      </c>
      <c r="IU69" t="s">
        <v>1304</v>
      </c>
      <c r="IV69" t="s">
        <v>1304</v>
      </c>
      <c r="IW69" t="s">
        <v>1304</v>
      </c>
      <c r="IX69">
        <v>0</v>
      </c>
      <c r="IY69">
        <v>0</v>
      </c>
      <c r="IZ69">
        <v>0</v>
      </c>
      <c r="JA69">
        <v>0</v>
      </c>
      <c r="JB69">
        <v>0</v>
      </c>
      <c r="JC69">
        <v>0</v>
      </c>
      <c r="JD69">
        <v>0</v>
      </c>
      <c r="JE69">
        <v>0</v>
      </c>
      <c r="JF69">
        <v>0</v>
      </c>
      <c r="JG69">
        <v>0</v>
      </c>
      <c r="JH69">
        <v>0</v>
      </c>
      <c r="JI69">
        <v>0</v>
      </c>
      <c r="JJ69" s="85">
        <v>0</v>
      </c>
      <c r="JK69" s="85" t="s">
        <v>3473</v>
      </c>
      <c r="JL69" s="85" t="s">
        <v>3473</v>
      </c>
      <c r="JM69" s="85">
        <v>0</v>
      </c>
      <c r="JN69" s="85" t="s">
        <v>3473</v>
      </c>
      <c r="JO69" s="85">
        <v>0</v>
      </c>
      <c r="JP69" s="85" t="s">
        <v>3473</v>
      </c>
      <c r="JQ69" s="85" t="s">
        <v>3473</v>
      </c>
      <c r="JR69" s="85" t="s">
        <v>3473</v>
      </c>
      <c r="JS69" s="85" t="s">
        <v>3473</v>
      </c>
      <c r="JT69" s="85" t="s">
        <v>3473</v>
      </c>
      <c r="JU69" s="85" t="s">
        <v>3473</v>
      </c>
      <c r="JV69" s="85" t="s">
        <v>3473</v>
      </c>
      <c r="JW69" t="s">
        <v>1304</v>
      </c>
      <c r="JX69" t="s">
        <v>3440</v>
      </c>
      <c r="JY69" t="s">
        <v>3440</v>
      </c>
      <c r="JZ69">
        <v>0</v>
      </c>
      <c r="KA69">
        <v>0</v>
      </c>
      <c r="KB69">
        <v>0</v>
      </c>
      <c r="KC69" t="s">
        <v>1304</v>
      </c>
      <c r="KD69" t="s">
        <v>1304</v>
      </c>
      <c r="KE69" t="s">
        <v>1304</v>
      </c>
      <c r="KF69" t="s">
        <v>1304</v>
      </c>
      <c r="KG69" t="s">
        <v>1304</v>
      </c>
      <c r="KH69" t="s">
        <v>1304</v>
      </c>
      <c r="KI69">
        <v>0</v>
      </c>
      <c r="KJ69" s="79" t="s">
        <v>3440</v>
      </c>
      <c r="KK69" t="s">
        <v>1304</v>
      </c>
      <c r="KL69">
        <v>0</v>
      </c>
      <c r="KM69" t="s">
        <v>1304</v>
      </c>
      <c r="KN69">
        <v>0</v>
      </c>
      <c r="KO69" t="s">
        <v>1304</v>
      </c>
      <c r="KP69" t="s">
        <v>1304</v>
      </c>
      <c r="KQ69" t="s">
        <v>1304</v>
      </c>
      <c r="KR69" t="s">
        <v>1304</v>
      </c>
      <c r="KS69" t="s">
        <v>1304</v>
      </c>
      <c r="KT69" t="s">
        <v>1304</v>
      </c>
      <c r="KU69" s="79" t="s">
        <v>1304</v>
      </c>
      <c r="KV69" t="s">
        <v>3440</v>
      </c>
      <c r="KW69" t="s">
        <v>3440</v>
      </c>
      <c r="KX69">
        <v>0</v>
      </c>
      <c r="KY69" s="79">
        <v>0</v>
      </c>
      <c r="KZ69">
        <v>0</v>
      </c>
      <c r="LA69" t="s">
        <v>1304</v>
      </c>
      <c r="LB69" t="s">
        <v>1304</v>
      </c>
      <c r="LC69" t="s">
        <v>1304</v>
      </c>
      <c r="LD69" t="s">
        <v>1304</v>
      </c>
      <c r="LE69" t="s">
        <v>1304</v>
      </c>
      <c r="LF69" t="s">
        <v>1304</v>
      </c>
      <c r="LG69" t="s">
        <v>1304</v>
      </c>
      <c r="LH69" s="85">
        <v>0</v>
      </c>
      <c r="LI69" s="85" t="s">
        <v>4201</v>
      </c>
      <c r="LJ69" s="85" t="s">
        <v>4314</v>
      </c>
      <c r="LK69" s="85">
        <v>0</v>
      </c>
      <c r="LL69" s="85">
        <v>0</v>
      </c>
      <c r="LM69" s="85" t="s">
        <v>1304</v>
      </c>
      <c r="LN69" s="85" t="s">
        <v>1304</v>
      </c>
      <c r="LO69" s="85">
        <v>0</v>
      </c>
      <c r="LP69" s="85">
        <v>0</v>
      </c>
      <c r="LQ69" s="85">
        <v>27832225000</v>
      </c>
      <c r="LR69" s="85">
        <v>0</v>
      </c>
      <c r="LS69" s="85">
        <v>0</v>
      </c>
      <c r="LT69" s="85">
        <v>0</v>
      </c>
      <c r="LU69" s="85">
        <v>0</v>
      </c>
      <c r="LV69" t="s">
        <v>3440</v>
      </c>
      <c r="LW69" t="s">
        <v>3440</v>
      </c>
      <c r="LX69" s="79">
        <v>0</v>
      </c>
      <c r="LY69" s="79">
        <v>0</v>
      </c>
      <c r="LZ69">
        <v>0</v>
      </c>
      <c r="MA69" t="s">
        <v>1304</v>
      </c>
      <c r="MB69" t="s">
        <v>1304</v>
      </c>
      <c r="MC69" t="s">
        <v>1304</v>
      </c>
      <c r="MD69" t="s">
        <v>1304</v>
      </c>
      <c r="ME69" t="s">
        <v>1304</v>
      </c>
      <c r="MF69" t="s">
        <v>1304</v>
      </c>
      <c r="MG69" t="s">
        <v>1304</v>
      </c>
      <c r="MH69">
        <v>0</v>
      </c>
      <c r="MI69">
        <v>0</v>
      </c>
      <c r="MJ69">
        <v>0</v>
      </c>
      <c r="MK69">
        <v>0</v>
      </c>
      <c r="ML69">
        <v>0</v>
      </c>
      <c r="MM69">
        <v>0</v>
      </c>
      <c r="MN69">
        <v>0</v>
      </c>
      <c r="MO69">
        <v>0</v>
      </c>
      <c r="MP69">
        <v>0</v>
      </c>
      <c r="MQ69">
        <v>0</v>
      </c>
      <c r="MR69">
        <v>0</v>
      </c>
      <c r="MS69">
        <v>0</v>
      </c>
      <c r="MT69">
        <v>0</v>
      </c>
      <c r="MU69">
        <v>0</v>
      </c>
      <c r="MV69">
        <v>0</v>
      </c>
      <c r="MW69">
        <v>0</v>
      </c>
      <c r="MX69">
        <v>0</v>
      </c>
      <c r="MY69">
        <v>0</v>
      </c>
      <c r="MZ69">
        <v>0</v>
      </c>
      <c r="NA69">
        <v>0</v>
      </c>
      <c r="NB69">
        <v>0</v>
      </c>
      <c r="NC69">
        <v>0</v>
      </c>
      <c r="ND69">
        <v>0</v>
      </c>
      <c r="NE69">
        <v>0</v>
      </c>
      <c r="NF69">
        <v>0</v>
      </c>
      <c r="NG69">
        <v>0</v>
      </c>
      <c r="NH69">
        <v>0</v>
      </c>
      <c r="NI69" t="s">
        <v>3440</v>
      </c>
      <c r="NJ69" t="s">
        <v>3440</v>
      </c>
      <c r="NK69">
        <v>0</v>
      </c>
      <c r="NL69">
        <v>0</v>
      </c>
      <c r="NM69">
        <v>0</v>
      </c>
      <c r="NN69" t="s">
        <v>1304</v>
      </c>
      <c r="NO69" t="s">
        <v>1304</v>
      </c>
      <c r="NP69" t="s">
        <v>1304</v>
      </c>
      <c r="NQ69" t="s">
        <v>1304</v>
      </c>
      <c r="NR69" t="s">
        <v>1304</v>
      </c>
      <c r="NS69" t="s">
        <v>1304</v>
      </c>
      <c r="NT69" t="s">
        <v>1304</v>
      </c>
      <c r="NU69">
        <v>0</v>
      </c>
      <c r="NV69">
        <v>0</v>
      </c>
      <c r="NW69">
        <v>0</v>
      </c>
      <c r="NX69">
        <v>0</v>
      </c>
      <c r="NY69">
        <v>0</v>
      </c>
      <c r="NZ69">
        <v>0</v>
      </c>
      <c r="OA69">
        <v>0</v>
      </c>
      <c r="OB69">
        <v>0</v>
      </c>
      <c r="OC69">
        <v>0</v>
      </c>
      <c r="OD69">
        <v>0</v>
      </c>
      <c r="OE69">
        <v>0</v>
      </c>
      <c r="OF69">
        <v>0</v>
      </c>
      <c r="OG69">
        <v>0</v>
      </c>
      <c r="OH69">
        <v>0</v>
      </c>
      <c r="OI69">
        <v>0</v>
      </c>
      <c r="OJ69">
        <v>0</v>
      </c>
      <c r="OK69">
        <v>0</v>
      </c>
      <c r="OL69">
        <v>0</v>
      </c>
      <c r="OM69">
        <v>0</v>
      </c>
      <c r="ON69">
        <v>0</v>
      </c>
      <c r="OO69">
        <v>0</v>
      </c>
      <c r="OP69">
        <v>0</v>
      </c>
      <c r="OQ69">
        <v>0</v>
      </c>
      <c r="OR69">
        <v>0</v>
      </c>
      <c r="OT69" s="84"/>
      <c r="OU69" t="s">
        <v>4315</v>
      </c>
      <c r="OV69">
        <v>100</v>
      </c>
      <c r="OW69">
        <v>0</v>
      </c>
      <c r="OX69">
        <v>0</v>
      </c>
      <c r="OY69">
        <v>0</v>
      </c>
      <c r="OZ69">
        <v>0</v>
      </c>
      <c r="PA69">
        <v>0</v>
      </c>
      <c r="PB69">
        <v>0</v>
      </c>
      <c r="PC69">
        <v>0</v>
      </c>
      <c r="PD69">
        <v>0</v>
      </c>
      <c r="PE69">
        <v>0</v>
      </c>
      <c r="PF69">
        <v>0</v>
      </c>
      <c r="PG69">
        <v>0</v>
      </c>
      <c r="PH69">
        <v>0</v>
      </c>
      <c r="PI69">
        <v>0</v>
      </c>
      <c r="PJ69">
        <v>0</v>
      </c>
      <c r="PK69">
        <v>0</v>
      </c>
      <c r="PL69">
        <v>0</v>
      </c>
      <c r="PM69">
        <v>0</v>
      </c>
      <c r="PN69">
        <v>0</v>
      </c>
      <c r="PO69">
        <v>0</v>
      </c>
      <c r="PP69">
        <v>0</v>
      </c>
      <c r="PQ69">
        <v>0</v>
      </c>
      <c r="PR69">
        <v>0</v>
      </c>
      <c r="PS69">
        <v>0</v>
      </c>
      <c r="PT69">
        <v>0</v>
      </c>
      <c r="PU69">
        <v>0</v>
      </c>
      <c r="PV69">
        <v>0</v>
      </c>
      <c r="PW69" s="85">
        <v>0</v>
      </c>
      <c r="PX69" s="85">
        <v>0</v>
      </c>
      <c r="PY69" t="s">
        <v>3443</v>
      </c>
    </row>
    <row r="70" spans="1:441" ht="15.75" customHeight="1" x14ac:dyDescent="0.3">
      <c r="A70" t="s">
        <v>4327</v>
      </c>
      <c r="B70">
        <v>7871</v>
      </c>
      <c r="C70" t="s">
        <v>4328</v>
      </c>
      <c r="D70" s="82">
        <v>2020110010188</v>
      </c>
      <c r="E70" t="s">
        <v>3412</v>
      </c>
      <c r="F70" t="s">
        <v>4160</v>
      </c>
      <c r="G70" t="s">
        <v>4161</v>
      </c>
      <c r="H70" t="s">
        <v>4162</v>
      </c>
      <c r="I70" t="s">
        <v>4302</v>
      </c>
      <c r="J70" t="s">
        <v>4164</v>
      </c>
      <c r="K70" t="s">
        <v>4165</v>
      </c>
      <c r="L70" t="s">
        <v>4166</v>
      </c>
      <c r="M70" t="s">
        <v>4167</v>
      </c>
      <c r="N70" t="s">
        <v>4165</v>
      </c>
      <c r="O70" t="s">
        <v>4166</v>
      </c>
      <c r="P70" t="s">
        <v>4167</v>
      </c>
      <c r="Q70" t="s">
        <v>4168</v>
      </c>
      <c r="R70" t="s">
        <v>4169</v>
      </c>
      <c r="S70" t="s">
        <v>4329</v>
      </c>
      <c r="T70" t="s">
        <v>4330</v>
      </c>
      <c r="AC70" t="s">
        <v>4329</v>
      </c>
      <c r="AG70" t="s">
        <v>1740</v>
      </c>
      <c r="AH70" t="s">
        <v>4173</v>
      </c>
      <c r="AI70" t="s">
        <v>4331</v>
      </c>
      <c r="AJ70">
        <v>0</v>
      </c>
      <c r="AK70" s="83">
        <v>44466</v>
      </c>
      <c r="AL70">
        <v>2</v>
      </c>
      <c r="AM70">
        <v>2024</v>
      </c>
      <c r="AN70" s="84" t="s">
        <v>4332</v>
      </c>
      <c r="AO70" s="84" t="s">
        <v>4333</v>
      </c>
      <c r="AP70">
        <v>2020</v>
      </c>
      <c r="AQ70">
        <v>2024</v>
      </c>
      <c r="AR70" t="s">
        <v>41</v>
      </c>
      <c r="AS70" t="s">
        <v>541</v>
      </c>
      <c r="AT70" t="s">
        <v>42</v>
      </c>
      <c r="AU70" t="s">
        <v>912</v>
      </c>
      <c r="AV70" t="s">
        <v>3431</v>
      </c>
      <c r="AW70" t="s">
        <v>3431</v>
      </c>
      <c r="AX70" t="s">
        <v>3431</v>
      </c>
      <c r="AZ70">
        <v>1</v>
      </c>
      <c r="BB70" t="s">
        <v>4334</v>
      </c>
      <c r="BC70" t="s">
        <v>4335</v>
      </c>
      <c r="BD70" t="s">
        <v>4336</v>
      </c>
      <c r="BE70" t="s">
        <v>4337</v>
      </c>
      <c r="BF70" s="79" t="s">
        <v>3457</v>
      </c>
      <c r="BG70">
        <v>4</v>
      </c>
      <c r="BH70" s="83">
        <v>45204</v>
      </c>
      <c r="BI70" t="s">
        <v>4181</v>
      </c>
      <c r="BJ70" t="s">
        <v>3048</v>
      </c>
      <c r="BK70">
        <v>100</v>
      </c>
      <c r="BL70">
        <v>10</v>
      </c>
      <c r="BM70">
        <v>40</v>
      </c>
      <c r="BN70">
        <v>70</v>
      </c>
      <c r="BO70">
        <v>90</v>
      </c>
      <c r="BP70">
        <v>100</v>
      </c>
      <c r="BQ70">
        <v>8541304246</v>
      </c>
      <c r="BR70">
        <v>1333761153</v>
      </c>
      <c r="BS70">
        <v>3209087825</v>
      </c>
      <c r="BT70">
        <v>2062977595</v>
      </c>
      <c r="BU70">
        <v>1067888673</v>
      </c>
      <c r="BV70">
        <v>867589000</v>
      </c>
      <c r="BW70">
        <v>10</v>
      </c>
      <c r="BX70">
        <v>40</v>
      </c>
      <c r="BY70">
        <v>70</v>
      </c>
      <c r="BZ70">
        <v>90</v>
      </c>
      <c r="CA70">
        <v>100</v>
      </c>
      <c r="CB70">
        <v>30</v>
      </c>
      <c r="CC70">
        <v>30.000000000000004</v>
      </c>
      <c r="CD70">
        <v>20</v>
      </c>
      <c r="CE70">
        <v>10</v>
      </c>
      <c r="CF70">
        <v>1333761153</v>
      </c>
      <c r="CG70">
        <v>1236538856</v>
      </c>
      <c r="CH70">
        <v>3208876350</v>
      </c>
      <c r="CI70">
        <v>2993578375</v>
      </c>
      <c r="CJ70">
        <v>2057743587</v>
      </c>
      <c r="CK70">
        <v>1958396358</v>
      </c>
      <c r="CL70">
        <v>1052028035</v>
      </c>
      <c r="CM70">
        <v>816089838</v>
      </c>
      <c r="CN70">
        <v>10.454545454545455</v>
      </c>
      <c r="CO70">
        <v>40</v>
      </c>
      <c r="CP70">
        <v>70</v>
      </c>
      <c r="CQ70">
        <v>90</v>
      </c>
      <c r="CR70">
        <v>90</v>
      </c>
      <c r="CS70" t="s">
        <v>48</v>
      </c>
      <c r="CT70">
        <v>0</v>
      </c>
      <c r="CU70">
        <v>3.34</v>
      </c>
      <c r="CV70">
        <v>0</v>
      </c>
      <c r="CW70">
        <v>0</v>
      </c>
      <c r="CX70">
        <v>6.66</v>
      </c>
      <c r="CY70">
        <v>0</v>
      </c>
      <c r="CZ70">
        <v>0</v>
      </c>
      <c r="DA70">
        <v>0</v>
      </c>
      <c r="DB70">
        <v>0</v>
      </c>
      <c r="DC70">
        <v>0</v>
      </c>
      <c r="DD70">
        <v>0</v>
      </c>
      <c r="DE70">
        <v>0</v>
      </c>
      <c r="DF70">
        <v>100</v>
      </c>
      <c r="DG70">
        <v>100</v>
      </c>
      <c r="DH70">
        <v>10</v>
      </c>
      <c r="DI70">
        <v>10</v>
      </c>
      <c r="DJ70">
        <v>0</v>
      </c>
      <c r="DK70">
        <v>3.34</v>
      </c>
      <c r="DL70">
        <v>0</v>
      </c>
      <c r="DM70">
        <v>0</v>
      </c>
      <c r="DN70">
        <v>6.66</v>
      </c>
      <c r="DO70">
        <v>0</v>
      </c>
      <c r="DP70">
        <v>0</v>
      </c>
      <c r="DQ70">
        <v>0</v>
      </c>
      <c r="DR70">
        <v>0</v>
      </c>
      <c r="DS70">
        <v>0</v>
      </c>
      <c r="DT70">
        <v>0</v>
      </c>
      <c r="DU70">
        <v>0</v>
      </c>
      <c r="DV70">
        <v>10</v>
      </c>
      <c r="DW70">
        <v>0</v>
      </c>
      <c r="DX70">
        <v>0</v>
      </c>
      <c r="DY70">
        <v>0</v>
      </c>
      <c r="DZ70">
        <v>0</v>
      </c>
      <c r="EA70">
        <v>0</v>
      </c>
      <c r="EB70">
        <v>0</v>
      </c>
      <c r="EC70">
        <v>0</v>
      </c>
      <c r="ED70">
        <v>0</v>
      </c>
      <c r="EE70">
        <v>0</v>
      </c>
      <c r="EF70">
        <v>0</v>
      </c>
      <c r="EG70">
        <v>0</v>
      </c>
      <c r="EH70">
        <v>0</v>
      </c>
      <c r="EI70">
        <v>0</v>
      </c>
      <c r="EJ70">
        <v>0</v>
      </c>
      <c r="EK70" t="s">
        <v>3473</v>
      </c>
      <c r="EL70" t="s">
        <v>4338</v>
      </c>
      <c r="EM70" t="s">
        <v>3473</v>
      </c>
      <c r="EN70" t="s">
        <v>3473</v>
      </c>
      <c r="EO70" t="s">
        <v>4339</v>
      </c>
      <c r="EP70">
        <v>0</v>
      </c>
      <c r="EQ70">
        <v>0</v>
      </c>
      <c r="ER70">
        <v>0</v>
      </c>
      <c r="ES70">
        <v>0</v>
      </c>
      <c r="ET70">
        <v>0</v>
      </c>
      <c r="EU70">
        <v>0</v>
      </c>
      <c r="EV70">
        <v>0</v>
      </c>
      <c r="EW70">
        <v>0</v>
      </c>
      <c r="EX70">
        <v>0</v>
      </c>
      <c r="EY70">
        <v>0</v>
      </c>
      <c r="EZ70">
        <v>0</v>
      </c>
      <c r="FA70">
        <v>0</v>
      </c>
      <c r="FB70">
        <v>0</v>
      </c>
      <c r="FC70">
        <v>0</v>
      </c>
      <c r="FD70">
        <v>0</v>
      </c>
      <c r="FE70">
        <v>0</v>
      </c>
      <c r="FF70">
        <v>0</v>
      </c>
      <c r="FG70">
        <v>0</v>
      </c>
      <c r="FH70">
        <v>0</v>
      </c>
      <c r="FI70">
        <v>867589000</v>
      </c>
      <c r="FJ70">
        <v>867589000</v>
      </c>
      <c r="FK70">
        <v>867589000</v>
      </c>
      <c r="FL70">
        <v>867589000</v>
      </c>
      <c r="FM70">
        <v>867589000</v>
      </c>
      <c r="FN70">
        <v>0</v>
      </c>
      <c r="FO70">
        <v>0</v>
      </c>
      <c r="FP70">
        <v>0</v>
      </c>
      <c r="FQ70">
        <v>0</v>
      </c>
      <c r="FR70">
        <v>0</v>
      </c>
      <c r="FS70">
        <v>0</v>
      </c>
      <c r="FT70">
        <v>0</v>
      </c>
      <c r="FU70">
        <v>867589000</v>
      </c>
      <c r="FV70">
        <v>867589000</v>
      </c>
      <c r="FW70">
        <v>867589000</v>
      </c>
      <c r="FX70">
        <v>867589000</v>
      </c>
      <c r="FY70">
        <v>867589000</v>
      </c>
      <c r="FZ70">
        <v>867589000</v>
      </c>
      <c r="GA70">
        <v>0</v>
      </c>
      <c r="GB70">
        <v>0</v>
      </c>
      <c r="GC70">
        <v>0</v>
      </c>
      <c r="GD70">
        <v>0</v>
      </c>
      <c r="GE70">
        <v>0</v>
      </c>
      <c r="GF70">
        <v>0</v>
      </c>
      <c r="GG70">
        <v>0</v>
      </c>
      <c r="GH70">
        <v>867589000</v>
      </c>
      <c r="GI70">
        <v>0</v>
      </c>
      <c r="GJ70">
        <v>0</v>
      </c>
      <c r="GK70">
        <v>0</v>
      </c>
      <c r="GL70">
        <v>0</v>
      </c>
      <c r="GM70">
        <v>0</v>
      </c>
      <c r="GN70">
        <v>0</v>
      </c>
      <c r="GO70">
        <v>0</v>
      </c>
      <c r="GP70">
        <v>0</v>
      </c>
      <c r="GQ70">
        <v>0</v>
      </c>
      <c r="GR70">
        <v>0</v>
      </c>
      <c r="GS70">
        <v>0</v>
      </c>
      <c r="GT70">
        <v>0</v>
      </c>
      <c r="GU70">
        <v>0</v>
      </c>
      <c r="GV70">
        <v>0</v>
      </c>
      <c r="GW70">
        <v>0</v>
      </c>
      <c r="GX70">
        <v>0</v>
      </c>
      <c r="GY70">
        <v>0</v>
      </c>
      <c r="GZ70">
        <v>0</v>
      </c>
      <c r="HA70">
        <v>0</v>
      </c>
      <c r="HB70">
        <v>0</v>
      </c>
      <c r="HC70">
        <v>0</v>
      </c>
      <c r="HD70">
        <v>0</v>
      </c>
      <c r="HE70">
        <v>0</v>
      </c>
      <c r="HF70">
        <v>0</v>
      </c>
      <c r="HG70">
        <v>0</v>
      </c>
      <c r="HH70">
        <v>0</v>
      </c>
      <c r="HI70">
        <v>0</v>
      </c>
      <c r="HJ70">
        <v>0</v>
      </c>
      <c r="HK70">
        <v>0</v>
      </c>
      <c r="HL70">
        <v>0</v>
      </c>
      <c r="HM70">
        <v>0</v>
      </c>
      <c r="HN70">
        <v>0</v>
      </c>
      <c r="HO70">
        <v>0</v>
      </c>
      <c r="HP70">
        <v>0</v>
      </c>
      <c r="HQ70">
        <v>0</v>
      </c>
      <c r="HR70">
        <v>0</v>
      </c>
      <c r="HS70">
        <v>0</v>
      </c>
      <c r="HT70">
        <v>0</v>
      </c>
      <c r="HU70">
        <v>0</v>
      </c>
      <c r="HV70">
        <v>0</v>
      </c>
      <c r="HW70">
        <v>0</v>
      </c>
      <c r="HX70">
        <v>0</v>
      </c>
      <c r="HY70">
        <v>0</v>
      </c>
      <c r="HZ70">
        <v>0</v>
      </c>
      <c r="IA70">
        <v>0</v>
      </c>
      <c r="IB70">
        <v>0</v>
      </c>
      <c r="IC70">
        <v>0</v>
      </c>
      <c r="ID70">
        <v>0</v>
      </c>
      <c r="IE70">
        <v>0</v>
      </c>
      <c r="IF70">
        <v>0</v>
      </c>
      <c r="IG70">
        <v>0</v>
      </c>
      <c r="IH70">
        <v>0</v>
      </c>
      <c r="II70" t="s">
        <v>1304</v>
      </c>
      <c r="IJ70" t="s">
        <v>1304</v>
      </c>
      <c r="IK70" t="s">
        <v>1304</v>
      </c>
      <c r="IL70" t="s">
        <v>1304</v>
      </c>
      <c r="IM70" t="s">
        <v>1304</v>
      </c>
      <c r="IN70" t="s">
        <v>1304</v>
      </c>
      <c r="IO70" t="s">
        <v>1304</v>
      </c>
      <c r="IP70" t="s">
        <v>1304</v>
      </c>
      <c r="IQ70" t="s">
        <v>1304</v>
      </c>
      <c r="IR70" t="s">
        <v>1304</v>
      </c>
      <c r="IS70" t="s">
        <v>1304</v>
      </c>
      <c r="IT70" t="s">
        <v>1304</v>
      </c>
      <c r="IU70" t="s">
        <v>1304</v>
      </c>
      <c r="IV70" t="s">
        <v>1304</v>
      </c>
      <c r="IW70" t="s">
        <v>1304</v>
      </c>
      <c r="IX70">
        <v>0</v>
      </c>
      <c r="IY70">
        <v>0</v>
      </c>
      <c r="IZ70">
        <v>0</v>
      </c>
      <c r="JA70">
        <v>0</v>
      </c>
      <c r="JB70">
        <v>0</v>
      </c>
      <c r="JC70">
        <v>0</v>
      </c>
      <c r="JD70">
        <v>0</v>
      </c>
      <c r="JE70">
        <v>0</v>
      </c>
      <c r="JF70">
        <v>0</v>
      </c>
      <c r="JG70">
        <v>0</v>
      </c>
      <c r="JH70">
        <v>0</v>
      </c>
      <c r="JI70">
        <v>0</v>
      </c>
      <c r="JJ70" s="85">
        <v>0</v>
      </c>
      <c r="JK70" s="85">
        <v>0</v>
      </c>
      <c r="JL70" s="85">
        <v>0</v>
      </c>
      <c r="JM70" s="85">
        <v>0</v>
      </c>
      <c r="JN70" s="85">
        <v>0</v>
      </c>
      <c r="JO70" s="85">
        <v>0</v>
      </c>
      <c r="JP70" s="85">
        <v>0</v>
      </c>
      <c r="JQ70" s="85">
        <v>0</v>
      </c>
      <c r="JR70" s="85">
        <v>0</v>
      </c>
      <c r="JS70" s="85">
        <v>0</v>
      </c>
      <c r="JT70" s="85">
        <v>0</v>
      </c>
      <c r="JU70" s="85">
        <v>0</v>
      </c>
      <c r="JV70" s="85">
        <v>0</v>
      </c>
      <c r="JW70">
        <v>0</v>
      </c>
      <c r="JX70">
        <v>0</v>
      </c>
      <c r="JY70">
        <v>0</v>
      </c>
      <c r="JZ70">
        <v>0</v>
      </c>
      <c r="KA70">
        <v>0</v>
      </c>
      <c r="KB70">
        <v>0</v>
      </c>
      <c r="KC70">
        <v>0</v>
      </c>
      <c r="KD70">
        <v>0</v>
      </c>
      <c r="KE70">
        <v>0</v>
      </c>
      <c r="KF70">
        <v>0</v>
      </c>
      <c r="KG70">
        <v>0</v>
      </c>
      <c r="KH70">
        <v>0</v>
      </c>
      <c r="KI70">
        <v>0</v>
      </c>
      <c r="KJ70" s="79" t="s">
        <v>3440</v>
      </c>
      <c r="KK70">
        <v>0</v>
      </c>
      <c r="KL70" t="s">
        <v>1304</v>
      </c>
      <c r="KM70" t="s">
        <v>1304</v>
      </c>
      <c r="KN70">
        <v>0</v>
      </c>
      <c r="KO70" t="s">
        <v>1304</v>
      </c>
      <c r="KP70" t="s">
        <v>1304</v>
      </c>
      <c r="KQ70" t="s">
        <v>1304</v>
      </c>
      <c r="KR70" t="s">
        <v>1304</v>
      </c>
      <c r="KS70" t="s">
        <v>1304</v>
      </c>
      <c r="KT70" t="s">
        <v>1304</v>
      </c>
      <c r="KU70" s="79" t="s">
        <v>1304</v>
      </c>
      <c r="KV70" t="s">
        <v>3440</v>
      </c>
      <c r="KW70">
        <v>0</v>
      </c>
      <c r="KX70">
        <v>0</v>
      </c>
      <c r="KY70" s="79">
        <v>0</v>
      </c>
      <c r="KZ70">
        <v>0</v>
      </c>
      <c r="LA70" t="s">
        <v>1304</v>
      </c>
      <c r="LB70" t="s">
        <v>1304</v>
      </c>
      <c r="LC70" t="s">
        <v>1304</v>
      </c>
      <c r="LD70" t="s">
        <v>1304</v>
      </c>
      <c r="LE70" t="s">
        <v>1304</v>
      </c>
      <c r="LF70" t="s">
        <v>1304</v>
      </c>
      <c r="LG70" t="s">
        <v>1304</v>
      </c>
      <c r="LH70" s="85">
        <v>0</v>
      </c>
      <c r="LI70" s="85" t="s">
        <v>4201</v>
      </c>
      <c r="LJ70" s="85" t="s">
        <v>4314</v>
      </c>
      <c r="LK70" s="85">
        <v>0</v>
      </c>
      <c r="LL70" s="85">
        <v>0</v>
      </c>
      <c r="LM70" s="85" t="s">
        <v>1304</v>
      </c>
      <c r="LN70" s="85" t="s">
        <v>1304</v>
      </c>
      <c r="LO70" s="85">
        <v>0</v>
      </c>
      <c r="LP70" s="85">
        <v>0</v>
      </c>
      <c r="LQ70" s="85">
        <v>27832225000</v>
      </c>
      <c r="LR70" s="85">
        <v>0</v>
      </c>
      <c r="LS70" s="85">
        <v>0</v>
      </c>
      <c r="LT70" s="85">
        <v>0</v>
      </c>
      <c r="LU70" s="85">
        <v>0</v>
      </c>
      <c r="LV70" t="s">
        <v>3440</v>
      </c>
      <c r="LW70">
        <v>0</v>
      </c>
      <c r="LX70" s="79">
        <v>0</v>
      </c>
      <c r="LY70" s="79">
        <v>0</v>
      </c>
      <c r="LZ70">
        <v>0</v>
      </c>
      <c r="MA70" t="s">
        <v>1304</v>
      </c>
      <c r="MB70" t="s">
        <v>1304</v>
      </c>
      <c r="MC70" t="s">
        <v>1304</v>
      </c>
      <c r="MD70" t="s">
        <v>1304</v>
      </c>
      <c r="ME70" t="s">
        <v>1304</v>
      </c>
      <c r="MF70" t="s">
        <v>1304</v>
      </c>
      <c r="MG70" t="s">
        <v>1304</v>
      </c>
      <c r="MH70">
        <v>0</v>
      </c>
      <c r="MI70">
        <v>0</v>
      </c>
      <c r="MJ70">
        <v>90</v>
      </c>
      <c r="MK70">
        <v>0</v>
      </c>
      <c r="ML70">
        <v>0</v>
      </c>
      <c r="MM70">
        <v>0</v>
      </c>
      <c r="MN70">
        <v>0</v>
      </c>
      <c r="MO70">
        <v>0</v>
      </c>
      <c r="MP70">
        <v>0</v>
      </c>
      <c r="MQ70">
        <v>0</v>
      </c>
      <c r="MR70">
        <v>0</v>
      </c>
      <c r="MS70">
        <v>0</v>
      </c>
      <c r="MT70">
        <v>0</v>
      </c>
      <c r="MU70">
        <v>0</v>
      </c>
      <c r="MV70">
        <v>0</v>
      </c>
      <c r="MW70">
        <v>0</v>
      </c>
      <c r="MX70">
        <v>0</v>
      </c>
      <c r="MY70">
        <v>0</v>
      </c>
      <c r="MZ70">
        <v>0</v>
      </c>
      <c r="NA70">
        <v>0</v>
      </c>
      <c r="NB70">
        <v>0</v>
      </c>
      <c r="NC70">
        <v>0</v>
      </c>
      <c r="ND70">
        <v>0</v>
      </c>
      <c r="NE70">
        <v>0</v>
      </c>
      <c r="NF70">
        <v>0</v>
      </c>
      <c r="NG70">
        <v>0</v>
      </c>
      <c r="NH70">
        <v>0</v>
      </c>
      <c r="NI70" t="s">
        <v>3440</v>
      </c>
      <c r="NJ70">
        <v>0</v>
      </c>
      <c r="NK70">
        <v>0</v>
      </c>
      <c r="NL70">
        <v>0</v>
      </c>
      <c r="NM70">
        <v>0</v>
      </c>
      <c r="NN70" t="s">
        <v>1304</v>
      </c>
      <c r="NO70" t="s">
        <v>1304</v>
      </c>
      <c r="NP70" t="s">
        <v>1304</v>
      </c>
      <c r="NQ70" t="s">
        <v>1304</v>
      </c>
      <c r="NR70" t="s">
        <v>1304</v>
      </c>
      <c r="NS70" t="s">
        <v>1304</v>
      </c>
      <c r="NT70" t="s">
        <v>1304</v>
      </c>
      <c r="NU70">
        <v>0</v>
      </c>
      <c r="NV70">
        <v>0</v>
      </c>
      <c r="NW70">
        <v>0</v>
      </c>
      <c r="NX70">
        <v>0</v>
      </c>
      <c r="NY70">
        <v>0</v>
      </c>
      <c r="NZ70">
        <v>0</v>
      </c>
      <c r="OA70">
        <v>0</v>
      </c>
      <c r="OB70">
        <v>0</v>
      </c>
      <c r="OC70">
        <v>0</v>
      </c>
      <c r="OD70">
        <v>0</v>
      </c>
      <c r="OE70">
        <v>0</v>
      </c>
      <c r="OF70">
        <v>0</v>
      </c>
      <c r="OG70">
        <v>0</v>
      </c>
      <c r="OH70">
        <v>0</v>
      </c>
      <c r="OI70">
        <v>0</v>
      </c>
      <c r="OJ70">
        <v>0</v>
      </c>
      <c r="OK70">
        <v>0</v>
      </c>
      <c r="OL70">
        <v>0</v>
      </c>
      <c r="OM70">
        <v>0</v>
      </c>
      <c r="ON70">
        <v>0</v>
      </c>
      <c r="OO70">
        <v>0</v>
      </c>
      <c r="OP70">
        <v>0</v>
      </c>
      <c r="OQ70">
        <v>0</v>
      </c>
      <c r="OR70">
        <v>0</v>
      </c>
      <c r="OT70" s="84"/>
      <c r="OU70" t="s">
        <v>4327</v>
      </c>
      <c r="OV70">
        <v>50</v>
      </c>
      <c r="OW70">
        <v>0</v>
      </c>
      <c r="OX70">
        <v>0</v>
      </c>
      <c r="OY70">
        <v>0</v>
      </c>
      <c r="OZ70">
        <v>0</v>
      </c>
      <c r="PA70">
        <v>0</v>
      </c>
      <c r="PB70">
        <v>0</v>
      </c>
      <c r="PC70">
        <v>0</v>
      </c>
      <c r="PD70">
        <v>0</v>
      </c>
      <c r="PE70">
        <v>0</v>
      </c>
      <c r="PF70">
        <v>0</v>
      </c>
      <c r="PG70">
        <v>0</v>
      </c>
      <c r="PH70">
        <v>0</v>
      </c>
      <c r="PI70">
        <v>0</v>
      </c>
      <c r="PJ70">
        <v>0</v>
      </c>
      <c r="PK70">
        <v>0</v>
      </c>
      <c r="PL70">
        <v>0</v>
      </c>
      <c r="PM70">
        <v>0</v>
      </c>
      <c r="PN70">
        <v>0</v>
      </c>
      <c r="PO70">
        <v>0</v>
      </c>
      <c r="PP70">
        <v>0</v>
      </c>
      <c r="PQ70">
        <v>0</v>
      </c>
      <c r="PR70">
        <v>0</v>
      </c>
      <c r="PS70">
        <v>0</v>
      </c>
      <c r="PT70">
        <v>0</v>
      </c>
      <c r="PU70">
        <v>0</v>
      </c>
      <c r="PV70">
        <v>0</v>
      </c>
      <c r="PW70" s="85">
        <v>0</v>
      </c>
      <c r="PX70" s="85">
        <v>0</v>
      </c>
      <c r="PY70" t="s">
        <v>3443</v>
      </c>
    </row>
    <row r="71" spans="1:441" ht="15.75" customHeight="1" x14ac:dyDescent="0.3">
      <c r="A71" t="s">
        <v>4340</v>
      </c>
      <c r="B71">
        <v>7871</v>
      </c>
      <c r="D71" s="82">
        <v>2020110010188</v>
      </c>
      <c r="E71" t="s">
        <v>3412</v>
      </c>
      <c r="F71" t="s">
        <v>4160</v>
      </c>
      <c r="G71" t="s">
        <v>4161</v>
      </c>
      <c r="H71" t="s">
        <v>4162</v>
      </c>
      <c r="I71" t="s">
        <v>435</v>
      </c>
      <c r="J71" t="s">
        <v>4164</v>
      </c>
      <c r="K71" t="s">
        <v>4165</v>
      </c>
      <c r="L71" t="s">
        <v>4166</v>
      </c>
      <c r="M71" t="s">
        <v>4167</v>
      </c>
      <c r="N71" t="s">
        <v>4165</v>
      </c>
      <c r="O71" t="s">
        <v>4166</v>
      </c>
      <c r="P71" t="s">
        <v>4167</v>
      </c>
      <c r="Q71" t="s">
        <v>4168</v>
      </c>
      <c r="R71" t="s">
        <v>4169</v>
      </c>
      <c r="S71" t="s">
        <v>4341</v>
      </c>
      <c r="T71" t="s">
        <v>4342</v>
      </c>
      <c r="Z71" t="s">
        <v>4341</v>
      </c>
      <c r="AA71" t="s">
        <v>4342</v>
      </c>
      <c r="AG71" t="s">
        <v>1304</v>
      </c>
      <c r="AH71" t="s">
        <v>1304</v>
      </c>
      <c r="AI71" t="s">
        <v>4343</v>
      </c>
      <c r="AJ71">
        <v>0</v>
      </c>
      <c r="AK71" s="83">
        <v>44466</v>
      </c>
      <c r="AL71">
        <v>2</v>
      </c>
      <c r="AM71">
        <v>2024</v>
      </c>
      <c r="AN71" s="84" t="s">
        <v>4344</v>
      </c>
      <c r="AO71" t="s">
        <v>4345</v>
      </c>
      <c r="AP71">
        <v>2020</v>
      </c>
      <c r="AQ71">
        <v>2024</v>
      </c>
      <c r="AR71" t="s">
        <v>61</v>
      </c>
      <c r="AS71" t="s">
        <v>541</v>
      </c>
      <c r="AT71" t="s">
        <v>42</v>
      </c>
      <c r="AU71" t="s">
        <v>912</v>
      </c>
      <c r="AW71" t="s">
        <v>3431</v>
      </c>
      <c r="AX71" t="s">
        <v>4346</v>
      </c>
      <c r="AZ71">
        <v>1</v>
      </c>
      <c r="BB71" t="s">
        <v>4347</v>
      </c>
      <c r="BC71" t="s">
        <v>4348</v>
      </c>
      <c r="BD71" t="s">
        <v>4349</v>
      </c>
      <c r="BE71" t="s">
        <v>4350</v>
      </c>
      <c r="BF71" s="79" t="s">
        <v>3457</v>
      </c>
      <c r="BG71">
        <v>4</v>
      </c>
      <c r="BH71" s="83">
        <v>45204</v>
      </c>
      <c r="BI71" t="s">
        <v>4181</v>
      </c>
      <c r="BJ71" t="s">
        <v>3048</v>
      </c>
      <c r="BK71">
        <v>100</v>
      </c>
      <c r="BL71">
        <v>100</v>
      </c>
      <c r="BM71">
        <v>100</v>
      </c>
      <c r="BN71">
        <v>100</v>
      </c>
      <c r="BO71">
        <v>100</v>
      </c>
      <c r="BP71">
        <v>100</v>
      </c>
      <c r="BW71">
        <v>100</v>
      </c>
      <c r="BX71">
        <v>100</v>
      </c>
      <c r="BY71">
        <v>100</v>
      </c>
      <c r="BZ71">
        <v>100</v>
      </c>
      <c r="CA71">
        <v>100</v>
      </c>
      <c r="CB71">
        <v>100</v>
      </c>
      <c r="CC71">
        <v>100.00122432987122</v>
      </c>
      <c r="CD71">
        <v>100</v>
      </c>
      <c r="CE71">
        <v>100</v>
      </c>
      <c r="CF71">
        <v>0</v>
      </c>
      <c r="CG71">
        <v>0</v>
      </c>
      <c r="CH71">
        <v>0</v>
      </c>
      <c r="CI71">
        <v>0</v>
      </c>
      <c r="CJ71" t="s">
        <v>435</v>
      </c>
      <c r="CK71" t="s">
        <v>435</v>
      </c>
      <c r="CL71" t="s">
        <v>435</v>
      </c>
      <c r="CM71" t="s">
        <v>435</v>
      </c>
      <c r="CN71">
        <v>100</v>
      </c>
      <c r="CO71">
        <v>87.433500000000009</v>
      </c>
      <c r="CP71">
        <v>100.00122432987122</v>
      </c>
      <c r="CQ71">
        <v>100</v>
      </c>
      <c r="CR71" t="s">
        <v>43</v>
      </c>
      <c r="CS71" t="s">
        <v>61</v>
      </c>
      <c r="CT71">
        <v>100</v>
      </c>
      <c r="CU71">
        <v>100</v>
      </c>
      <c r="CV71">
        <v>100</v>
      </c>
      <c r="CW71">
        <v>100</v>
      </c>
      <c r="CX71">
        <v>100</v>
      </c>
      <c r="CY71">
        <v>0</v>
      </c>
      <c r="CZ71">
        <v>0</v>
      </c>
      <c r="DA71">
        <v>0</v>
      </c>
      <c r="DB71">
        <v>0</v>
      </c>
      <c r="DC71">
        <v>0</v>
      </c>
      <c r="DD71">
        <v>0</v>
      </c>
      <c r="DE71">
        <v>0</v>
      </c>
      <c r="DF71">
        <v>100</v>
      </c>
      <c r="DG71">
        <v>100</v>
      </c>
      <c r="DH71">
        <v>100</v>
      </c>
      <c r="DI71">
        <v>100</v>
      </c>
      <c r="DJ71">
        <v>500</v>
      </c>
      <c r="DK71">
        <v>500</v>
      </c>
      <c r="DL71">
        <v>500</v>
      </c>
      <c r="DM71">
        <v>500</v>
      </c>
      <c r="DN71">
        <v>500</v>
      </c>
      <c r="DO71">
        <v>0</v>
      </c>
      <c r="DP71">
        <v>0</v>
      </c>
      <c r="DQ71">
        <v>0</v>
      </c>
      <c r="DR71">
        <v>0</v>
      </c>
      <c r="DS71">
        <v>0</v>
      </c>
      <c r="DT71">
        <v>0</v>
      </c>
      <c r="DU71">
        <v>0</v>
      </c>
      <c r="DV71" t="s">
        <v>1304</v>
      </c>
      <c r="DW71" t="s">
        <v>1304</v>
      </c>
      <c r="DX71" t="s">
        <v>1304</v>
      </c>
      <c r="DY71" t="s">
        <v>1304</v>
      </c>
      <c r="DZ71" t="s">
        <v>1304</v>
      </c>
      <c r="EA71" t="s">
        <v>1304</v>
      </c>
      <c r="EB71">
        <v>0</v>
      </c>
      <c r="EC71">
        <v>0</v>
      </c>
      <c r="ED71">
        <v>0</v>
      </c>
      <c r="EE71">
        <v>0</v>
      </c>
      <c r="EF71">
        <v>0</v>
      </c>
      <c r="EG71">
        <v>0</v>
      </c>
      <c r="EH71">
        <v>0</v>
      </c>
      <c r="EI71">
        <v>0</v>
      </c>
      <c r="EJ71" t="s">
        <v>1304</v>
      </c>
      <c r="EK71" t="s">
        <v>4351</v>
      </c>
      <c r="EL71" t="s">
        <v>4352</v>
      </c>
      <c r="EM71" t="s">
        <v>4353</v>
      </c>
      <c r="EN71" t="s">
        <v>4354</v>
      </c>
      <c r="EO71" t="s">
        <v>4355</v>
      </c>
      <c r="EP71">
        <v>0</v>
      </c>
      <c r="EQ71">
        <v>0</v>
      </c>
      <c r="ER71">
        <v>0</v>
      </c>
      <c r="ES71">
        <v>0</v>
      </c>
      <c r="ET71">
        <v>0</v>
      </c>
      <c r="EU71">
        <v>0</v>
      </c>
      <c r="EV71">
        <v>0</v>
      </c>
      <c r="EW71">
        <v>0</v>
      </c>
      <c r="EX71">
        <v>0</v>
      </c>
      <c r="EY71">
        <v>0</v>
      </c>
      <c r="EZ71">
        <v>0</v>
      </c>
      <c r="FA71">
        <v>0</v>
      </c>
      <c r="FB71">
        <v>0</v>
      </c>
      <c r="FC71">
        <v>0</v>
      </c>
      <c r="FD71">
        <v>0</v>
      </c>
      <c r="FE71">
        <v>0</v>
      </c>
      <c r="FF71">
        <v>0</v>
      </c>
      <c r="FG71">
        <v>0</v>
      </c>
      <c r="FH71">
        <v>0</v>
      </c>
      <c r="FI71">
        <v>0</v>
      </c>
      <c r="FJ71">
        <v>0</v>
      </c>
      <c r="FK71">
        <v>0</v>
      </c>
      <c r="FL71">
        <v>0</v>
      </c>
      <c r="FM71">
        <v>0</v>
      </c>
      <c r="FN71">
        <v>0</v>
      </c>
      <c r="FO71">
        <v>0</v>
      </c>
      <c r="FP71">
        <v>0</v>
      </c>
      <c r="FQ71">
        <v>0</v>
      </c>
      <c r="FR71">
        <v>0</v>
      </c>
      <c r="FS71">
        <v>0</v>
      </c>
      <c r="FT71">
        <v>0</v>
      </c>
      <c r="FU71">
        <v>0</v>
      </c>
      <c r="FV71">
        <v>0</v>
      </c>
      <c r="FW71">
        <v>0</v>
      </c>
      <c r="FX71">
        <v>0</v>
      </c>
      <c r="FY71">
        <v>0</v>
      </c>
      <c r="FZ71">
        <v>0</v>
      </c>
      <c r="GA71">
        <v>0</v>
      </c>
      <c r="GB71">
        <v>0</v>
      </c>
      <c r="GC71">
        <v>0</v>
      </c>
      <c r="GD71">
        <v>0</v>
      </c>
      <c r="GE71">
        <v>0</v>
      </c>
      <c r="GF71">
        <v>0</v>
      </c>
      <c r="GG71">
        <v>0</v>
      </c>
      <c r="GH71">
        <v>0</v>
      </c>
      <c r="GI71">
        <v>0</v>
      </c>
      <c r="GJ71">
        <v>0</v>
      </c>
      <c r="GK71">
        <v>0</v>
      </c>
      <c r="GL71">
        <v>0</v>
      </c>
      <c r="GM71">
        <v>0</v>
      </c>
      <c r="GN71">
        <v>0</v>
      </c>
      <c r="GO71">
        <v>0</v>
      </c>
      <c r="GP71">
        <v>0</v>
      </c>
      <c r="GQ71">
        <v>0</v>
      </c>
      <c r="GR71">
        <v>0</v>
      </c>
      <c r="GS71">
        <v>0</v>
      </c>
      <c r="GT71">
        <v>0</v>
      </c>
      <c r="GU71">
        <v>0</v>
      </c>
      <c r="GV71">
        <v>0</v>
      </c>
      <c r="GW71">
        <v>0</v>
      </c>
      <c r="GX71">
        <v>0</v>
      </c>
      <c r="GY71">
        <v>0</v>
      </c>
      <c r="GZ71">
        <v>0</v>
      </c>
      <c r="HA71">
        <v>0</v>
      </c>
      <c r="HB71">
        <v>0</v>
      </c>
      <c r="HC71">
        <v>0</v>
      </c>
      <c r="HD71">
        <v>0</v>
      </c>
      <c r="HE71">
        <v>0</v>
      </c>
      <c r="HF71">
        <v>0</v>
      </c>
      <c r="HG71">
        <v>0</v>
      </c>
      <c r="HH71">
        <v>0</v>
      </c>
      <c r="HI71">
        <v>0</v>
      </c>
      <c r="HJ71">
        <v>0</v>
      </c>
      <c r="HK71">
        <v>0</v>
      </c>
      <c r="HL71">
        <v>0</v>
      </c>
      <c r="HM71">
        <v>0</v>
      </c>
      <c r="HN71">
        <v>0</v>
      </c>
      <c r="HO71">
        <v>0</v>
      </c>
      <c r="HP71">
        <v>0</v>
      </c>
      <c r="HQ71">
        <v>0</v>
      </c>
      <c r="HR71">
        <v>0</v>
      </c>
      <c r="HS71">
        <v>0</v>
      </c>
      <c r="HT71">
        <v>0</v>
      </c>
      <c r="HU71">
        <v>0</v>
      </c>
      <c r="HV71">
        <v>0</v>
      </c>
      <c r="HW71">
        <v>0</v>
      </c>
      <c r="HX71">
        <v>0</v>
      </c>
      <c r="HY71">
        <v>0</v>
      </c>
      <c r="HZ71">
        <v>0</v>
      </c>
      <c r="IA71">
        <v>0</v>
      </c>
      <c r="IB71">
        <v>0</v>
      </c>
      <c r="IC71">
        <v>0</v>
      </c>
      <c r="ID71">
        <v>0</v>
      </c>
      <c r="IE71">
        <v>0</v>
      </c>
      <c r="IF71">
        <v>0</v>
      </c>
      <c r="IG71">
        <v>0</v>
      </c>
      <c r="IH71">
        <v>0</v>
      </c>
      <c r="II71" t="s">
        <v>1304</v>
      </c>
      <c r="IJ71" t="s">
        <v>1304</v>
      </c>
      <c r="IK71" t="s">
        <v>1304</v>
      </c>
      <c r="IL71" t="s">
        <v>1304</v>
      </c>
      <c r="IM71" t="s">
        <v>1304</v>
      </c>
      <c r="IN71" t="s">
        <v>1304</v>
      </c>
      <c r="IO71" t="s">
        <v>1304</v>
      </c>
      <c r="IP71" t="s">
        <v>1304</v>
      </c>
      <c r="IQ71" t="s">
        <v>1304</v>
      </c>
      <c r="IR71" t="s">
        <v>1304</v>
      </c>
      <c r="IS71" t="s">
        <v>1304</v>
      </c>
      <c r="IT71" t="s">
        <v>1304</v>
      </c>
      <c r="IU71" t="s">
        <v>1304</v>
      </c>
      <c r="IV71" t="s">
        <v>1304</v>
      </c>
      <c r="IW71" t="s">
        <v>1304</v>
      </c>
      <c r="IX71" t="s">
        <v>1304</v>
      </c>
      <c r="IY71" t="s">
        <v>1304</v>
      </c>
      <c r="IZ71" t="s">
        <v>1304</v>
      </c>
      <c r="JA71" t="s">
        <v>1304</v>
      </c>
      <c r="JB71" t="s">
        <v>1304</v>
      </c>
      <c r="JC71">
        <v>0</v>
      </c>
      <c r="JD71">
        <v>0</v>
      </c>
      <c r="JE71">
        <v>0</v>
      </c>
      <c r="JF71">
        <v>0</v>
      </c>
      <c r="JG71">
        <v>0</v>
      </c>
      <c r="JH71">
        <v>0</v>
      </c>
      <c r="JI71">
        <v>0</v>
      </c>
      <c r="JJ71" s="85">
        <v>0</v>
      </c>
      <c r="JK71" s="85">
        <v>0</v>
      </c>
      <c r="JL71" s="85">
        <v>0</v>
      </c>
      <c r="JM71" s="85">
        <v>0</v>
      </c>
      <c r="JN71" s="85">
        <v>0</v>
      </c>
      <c r="JO71" s="85">
        <v>0</v>
      </c>
      <c r="JP71" s="85" t="s">
        <v>3473</v>
      </c>
      <c r="JQ71" s="85" t="s">
        <v>3473</v>
      </c>
      <c r="JR71" s="85" t="s">
        <v>3473</v>
      </c>
      <c r="JS71" s="85" t="s">
        <v>3473</v>
      </c>
      <c r="JT71" s="85" t="s">
        <v>3473</v>
      </c>
      <c r="JU71" s="85" t="s">
        <v>3473</v>
      </c>
      <c r="JV71" s="85" t="s">
        <v>3473</v>
      </c>
      <c r="JW71" t="s">
        <v>1304</v>
      </c>
      <c r="JX71">
        <v>0</v>
      </c>
      <c r="JY71">
        <v>0</v>
      </c>
      <c r="JZ71">
        <v>0</v>
      </c>
      <c r="KA71">
        <v>0</v>
      </c>
      <c r="KB71">
        <v>0</v>
      </c>
      <c r="KC71" t="s">
        <v>1304</v>
      </c>
      <c r="KD71" t="s">
        <v>1304</v>
      </c>
      <c r="KE71" t="s">
        <v>1304</v>
      </c>
      <c r="KF71" t="s">
        <v>1304</v>
      </c>
      <c r="KG71" t="s">
        <v>1304</v>
      </c>
      <c r="KH71" t="s">
        <v>1304</v>
      </c>
      <c r="KI71">
        <v>0</v>
      </c>
      <c r="KJ71" s="79">
        <v>0</v>
      </c>
      <c r="KK71" t="s">
        <v>1304</v>
      </c>
      <c r="KL71" t="s">
        <v>1304</v>
      </c>
      <c r="KM71" t="s">
        <v>1304</v>
      </c>
      <c r="KN71" t="s">
        <v>1304</v>
      </c>
      <c r="KO71" t="s">
        <v>1304</v>
      </c>
      <c r="KP71" t="s">
        <v>1304</v>
      </c>
      <c r="KQ71" t="s">
        <v>1304</v>
      </c>
      <c r="KR71" t="s">
        <v>1304</v>
      </c>
      <c r="KS71" t="s">
        <v>1304</v>
      </c>
      <c r="KT71" t="s">
        <v>1304</v>
      </c>
      <c r="KU71" s="79" t="s">
        <v>1304</v>
      </c>
      <c r="KV71">
        <v>0</v>
      </c>
      <c r="KW71">
        <v>0</v>
      </c>
      <c r="KX71">
        <v>0</v>
      </c>
      <c r="KY71" s="79">
        <v>0</v>
      </c>
      <c r="KZ71">
        <v>0</v>
      </c>
      <c r="LA71" t="s">
        <v>1304</v>
      </c>
      <c r="LB71" t="s">
        <v>1304</v>
      </c>
      <c r="LC71" t="s">
        <v>1304</v>
      </c>
      <c r="LD71" t="s">
        <v>1304</v>
      </c>
      <c r="LE71" t="s">
        <v>1304</v>
      </c>
      <c r="LF71" t="s">
        <v>1304</v>
      </c>
      <c r="LG71" t="s">
        <v>1304</v>
      </c>
      <c r="LH71" s="85">
        <v>0</v>
      </c>
      <c r="LI71" s="85" t="s">
        <v>4356</v>
      </c>
      <c r="LJ71" s="85" t="s">
        <v>435</v>
      </c>
      <c r="LK71" s="85" t="s">
        <v>3473</v>
      </c>
      <c r="LL71" s="85" t="s">
        <v>1304</v>
      </c>
      <c r="LM71" s="85" t="s">
        <v>1304</v>
      </c>
      <c r="LN71" s="85" t="s">
        <v>1304</v>
      </c>
      <c r="LO71" s="85">
        <v>0</v>
      </c>
      <c r="LP71" s="85">
        <v>0</v>
      </c>
      <c r="LQ71" s="85">
        <v>27832225000</v>
      </c>
      <c r="LR71" s="85">
        <v>0</v>
      </c>
      <c r="LS71" s="85">
        <v>0</v>
      </c>
      <c r="LT71" s="85">
        <v>0</v>
      </c>
      <c r="LU71" s="85">
        <v>0</v>
      </c>
      <c r="LV71">
        <v>0</v>
      </c>
      <c r="LW71">
        <v>0</v>
      </c>
      <c r="LX71" s="79">
        <v>0</v>
      </c>
      <c r="LY71" s="79">
        <v>0</v>
      </c>
      <c r="LZ71">
        <v>0</v>
      </c>
      <c r="MA71" t="s">
        <v>1304</v>
      </c>
      <c r="MB71" t="s">
        <v>1304</v>
      </c>
      <c r="MC71" t="s">
        <v>1304</v>
      </c>
      <c r="MD71" t="s">
        <v>1304</v>
      </c>
      <c r="ME71" t="s">
        <v>1304</v>
      </c>
      <c r="MF71" t="s">
        <v>1304</v>
      </c>
      <c r="MG71" t="s">
        <v>1304</v>
      </c>
      <c r="MH71">
        <v>0</v>
      </c>
      <c r="MI71">
        <v>0</v>
      </c>
      <c r="MJ71">
        <v>0</v>
      </c>
      <c r="MK71">
        <v>0</v>
      </c>
      <c r="ML71">
        <v>0</v>
      </c>
      <c r="MM71">
        <v>0</v>
      </c>
      <c r="MN71">
        <v>0</v>
      </c>
      <c r="MO71">
        <v>0</v>
      </c>
      <c r="MP71">
        <v>0</v>
      </c>
      <c r="MQ71">
        <v>0</v>
      </c>
      <c r="MR71">
        <v>0</v>
      </c>
      <c r="MS71">
        <v>0</v>
      </c>
      <c r="MT71">
        <v>0</v>
      </c>
      <c r="MU71">
        <v>0</v>
      </c>
      <c r="MV71">
        <v>0</v>
      </c>
      <c r="MW71">
        <v>0</v>
      </c>
      <c r="MX71">
        <v>0</v>
      </c>
      <c r="MY71">
        <v>0</v>
      </c>
      <c r="MZ71">
        <v>0</v>
      </c>
      <c r="NA71">
        <v>0</v>
      </c>
      <c r="NB71">
        <v>0</v>
      </c>
      <c r="NC71">
        <v>0</v>
      </c>
      <c r="ND71">
        <v>0</v>
      </c>
      <c r="NE71">
        <v>0</v>
      </c>
      <c r="NF71">
        <v>0</v>
      </c>
      <c r="NG71">
        <v>0</v>
      </c>
      <c r="NH71">
        <v>0</v>
      </c>
      <c r="NI71">
        <v>0</v>
      </c>
      <c r="NJ71">
        <v>0</v>
      </c>
      <c r="NK71">
        <v>0</v>
      </c>
      <c r="NL71">
        <v>0</v>
      </c>
      <c r="NM71">
        <v>0</v>
      </c>
      <c r="NN71" t="s">
        <v>1304</v>
      </c>
      <c r="NO71" t="s">
        <v>1304</v>
      </c>
      <c r="NP71" t="s">
        <v>1304</v>
      </c>
      <c r="NQ71" t="s">
        <v>1304</v>
      </c>
      <c r="NR71" t="s">
        <v>1304</v>
      </c>
      <c r="NS71" t="s">
        <v>1304</v>
      </c>
      <c r="NT71" t="s">
        <v>1304</v>
      </c>
      <c r="NU71">
        <v>0</v>
      </c>
      <c r="NV71">
        <v>0</v>
      </c>
      <c r="NW71">
        <v>0</v>
      </c>
      <c r="NX71">
        <v>0</v>
      </c>
      <c r="NY71">
        <v>0</v>
      </c>
      <c r="NZ71">
        <v>0</v>
      </c>
      <c r="OA71">
        <v>0</v>
      </c>
      <c r="OB71">
        <v>0</v>
      </c>
      <c r="OC71">
        <v>0</v>
      </c>
      <c r="OD71">
        <v>0</v>
      </c>
      <c r="OE71">
        <v>0</v>
      </c>
      <c r="OF71">
        <v>0</v>
      </c>
      <c r="OG71">
        <v>0</v>
      </c>
      <c r="OH71">
        <v>0</v>
      </c>
      <c r="OI71">
        <v>0</v>
      </c>
      <c r="OJ71">
        <v>0</v>
      </c>
      <c r="OK71">
        <v>0</v>
      </c>
      <c r="OL71">
        <v>0</v>
      </c>
      <c r="OM71">
        <v>0</v>
      </c>
      <c r="ON71">
        <v>0</v>
      </c>
      <c r="OO71">
        <v>0</v>
      </c>
      <c r="OP71">
        <v>0</v>
      </c>
      <c r="OQ71">
        <v>0</v>
      </c>
      <c r="OR71">
        <v>0</v>
      </c>
      <c r="OT71" s="84"/>
      <c r="OU71" t="s">
        <v>4340</v>
      </c>
      <c r="OV71">
        <v>100</v>
      </c>
      <c r="OW71">
        <v>0</v>
      </c>
      <c r="OX71">
        <v>0</v>
      </c>
      <c r="OY71">
        <v>0</v>
      </c>
      <c r="OZ71">
        <v>0</v>
      </c>
      <c r="PA71">
        <v>0</v>
      </c>
      <c r="PB71">
        <v>0</v>
      </c>
      <c r="PC71">
        <v>0</v>
      </c>
      <c r="PD71">
        <v>0</v>
      </c>
      <c r="PE71">
        <v>0</v>
      </c>
      <c r="PF71">
        <v>0</v>
      </c>
      <c r="PG71">
        <v>0</v>
      </c>
      <c r="PH71">
        <v>0</v>
      </c>
      <c r="PI71">
        <v>0</v>
      </c>
      <c r="PJ71">
        <v>0</v>
      </c>
      <c r="PK71">
        <v>0</v>
      </c>
      <c r="PL71">
        <v>0</v>
      </c>
      <c r="PM71">
        <v>0</v>
      </c>
      <c r="PN71">
        <v>0</v>
      </c>
      <c r="PO71">
        <v>0</v>
      </c>
      <c r="PP71">
        <v>0</v>
      </c>
      <c r="PQ71">
        <v>0</v>
      </c>
      <c r="PR71">
        <v>0</v>
      </c>
      <c r="PS71">
        <v>0</v>
      </c>
      <c r="PT71">
        <v>0</v>
      </c>
      <c r="PU71">
        <v>0</v>
      </c>
      <c r="PV71">
        <v>0</v>
      </c>
      <c r="PW71" s="85">
        <v>0</v>
      </c>
      <c r="PX71" s="85">
        <v>0</v>
      </c>
      <c r="PY71" t="s">
        <v>3781</v>
      </c>
    </row>
    <row r="72" spans="1:441" ht="15.75" customHeight="1" x14ac:dyDescent="0.3">
      <c r="A72" t="s">
        <v>4357</v>
      </c>
      <c r="B72">
        <v>7871</v>
      </c>
      <c r="D72" s="82">
        <v>2020110010188</v>
      </c>
      <c r="E72" t="s">
        <v>3412</v>
      </c>
      <c r="F72" t="s">
        <v>4160</v>
      </c>
      <c r="G72" t="s">
        <v>4161</v>
      </c>
      <c r="H72" t="s">
        <v>4162</v>
      </c>
      <c r="I72" t="s">
        <v>435</v>
      </c>
      <c r="J72" t="s">
        <v>4164</v>
      </c>
      <c r="K72" t="s">
        <v>4165</v>
      </c>
      <c r="L72" t="s">
        <v>4166</v>
      </c>
      <c r="M72" t="s">
        <v>4167</v>
      </c>
      <c r="N72" t="s">
        <v>4165</v>
      </c>
      <c r="O72" t="s">
        <v>4166</v>
      </c>
      <c r="P72" t="s">
        <v>4167</v>
      </c>
      <c r="Q72" t="s">
        <v>4168</v>
      </c>
      <c r="R72" t="s">
        <v>4169</v>
      </c>
      <c r="S72" t="s">
        <v>4341</v>
      </c>
      <c r="T72" t="s">
        <v>4358</v>
      </c>
      <c r="Z72" t="s">
        <v>4341</v>
      </c>
      <c r="AA72" t="s">
        <v>4358</v>
      </c>
      <c r="AG72" t="s">
        <v>1304</v>
      </c>
      <c r="AH72" t="s">
        <v>1304</v>
      </c>
      <c r="AI72" t="s">
        <v>4359</v>
      </c>
      <c r="AJ72">
        <v>0</v>
      </c>
      <c r="AK72" s="83">
        <v>44466</v>
      </c>
      <c r="AL72">
        <v>2</v>
      </c>
      <c r="AM72">
        <v>2024</v>
      </c>
      <c r="AN72" t="s">
        <v>4250</v>
      </c>
      <c r="AO72" t="s">
        <v>4251</v>
      </c>
      <c r="AP72">
        <v>2020</v>
      </c>
      <c r="AQ72">
        <v>2024</v>
      </c>
      <c r="AR72" t="s">
        <v>61</v>
      </c>
      <c r="AS72" t="s">
        <v>557</v>
      </c>
      <c r="AT72" t="s">
        <v>42</v>
      </c>
      <c r="AU72" t="s">
        <v>912</v>
      </c>
      <c r="AW72" t="s">
        <v>3431</v>
      </c>
      <c r="AX72" t="s">
        <v>4346</v>
      </c>
      <c r="AZ72">
        <v>1</v>
      </c>
      <c r="BB72" t="s">
        <v>4360</v>
      </c>
      <c r="BC72" t="s">
        <v>4361</v>
      </c>
      <c r="BD72" t="s">
        <v>4362</v>
      </c>
      <c r="BE72" t="s">
        <v>4363</v>
      </c>
      <c r="BF72" t="s">
        <v>3457</v>
      </c>
      <c r="BG72">
        <v>4</v>
      </c>
      <c r="BH72" s="83">
        <v>45204</v>
      </c>
      <c r="BI72" t="s">
        <v>4181</v>
      </c>
      <c r="BJ72" t="s">
        <v>3048</v>
      </c>
      <c r="BK72">
        <v>100</v>
      </c>
      <c r="BL72">
        <v>100</v>
      </c>
      <c r="BM72">
        <v>100</v>
      </c>
      <c r="BN72">
        <v>100</v>
      </c>
      <c r="BO72">
        <v>100</v>
      </c>
      <c r="BP72">
        <v>100</v>
      </c>
      <c r="BW72">
        <v>100</v>
      </c>
      <c r="BX72">
        <v>100</v>
      </c>
      <c r="BY72">
        <v>100</v>
      </c>
      <c r="BZ72">
        <v>100</v>
      </c>
      <c r="CA72">
        <v>100</v>
      </c>
      <c r="CB72">
        <v>100</v>
      </c>
      <c r="CC72">
        <v>100</v>
      </c>
      <c r="CD72">
        <v>100</v>
      </c>
      <c r="CE72">
        <v>100</v>
      </c>
      <c r="CF72">
        <v>0</v>
      </c>
      <c r="CG72">
        <v>0</v>
      </c>
      <c r="CH72">
        <v>0</v>
      </c>
      <c r="CI72">
        <v>0</v>
      </c>
      <c r="CJ72" t="s">
        <v>435</v>
      </c>
      <c r="CK72" t="s">
        <v>435</v>
      </c>
      <c r="CL72" t="s">
        <v>435</v>
      </c>
      <c r="CM72" t="s">
        <v>435</v>
      </c>
      <c r="CN72">
        <v>100</v>
      </c>
      <c r="CO72">
        <v>100</v>
      </c>
      <c r="CP72">
        <v>100</v>
      </c>
      <c r="CQ72">
        <v>100</v>
      </c>
      <c r="CR72" t="s">
        <v>43</v>
      </c>
      <c r="CS72" t="s">
        <v>61</v>
      </c>
      <c r="CT72">
        <v>100</v>
      </c>
      <c r="CU72">
        <v>100</v>
      </c>
      <c r="CV72">
        <v>100</v>
      </c>
      <c r="CW72">
        <v>100</v>
      </c>
      <c r="CX72">
        <v>100</v>
      </c>
      <c r="CY72">
        <v>0</v>
      </c>
      <c r="CZ72">
        <v>0</v>
      </c>
      <c r="DA72">
        <v>0</v>
      </c>
      <c r="DB72">
        <v>0</v>
      </c>
      <c r="DC72">
        <v>0</v>
      </c>
      <c r="DD72">
        <v>0</v>
      </c>
      <c r="DE72">
        <v>0</v>
      </c>
      <c r="DF72">
        <v>100</v>
      </c>
      <c r="DG72">
        <v>100</v>
      </c>
      <c r="DH72">
        <v>100</v>
      </c>
      <c r="DI72">
        <v>100</v>
      </c>
      <c r="DJ72" t="s">
        <v>1304</v>
      </c>
      <c r="DK72" t="s">
        <v>1304</v>
      </c>
      <c r="DL72" t="s">
        <v>1304</v>
      </c>
      <c r="DM72" t="s">
        <v>1304</v>
      </c>
      <c r="DN72" t="s">
        <v>1304</v>
      </c>
      <c r="DO72">
        <v>0</v>
      </c>
      <c r="DP72">
        <v>0</v>
      </c>
      <c r="DQ72">
        <v>0</v>
      </c>
      <c r="DR72">
        <v>0</v>
      </c>
      <c r="DS72">
        <v>0</v>
      </c>
      <c r="DT72">
        <v>0</v>
      </c>
      <c r="DU72">
        <v>0</v>
      </c>
      <c r="DV72" t="s">
        <v>1304</v>
      </c>
      <c r="DW72" t="s">
        <v>1304</v>
      </c>
      <c r="DX72" t="s">
        <v>1304</v>
      </c>
      <c r="DY72" t="s">
        <v>1304</v>
      </c>
      <c r="DZ72" t="s">
        <v>1304</v>
      </c>
      <c r="EA72" t="s">
        <v>1304</v>
      </c>
      <c r="EB72">
        <v>0</v>
      </c>
      <c r="EC72">
        <v>0</v>
      </c>
      <c r="ED72">
        <v>0</v>
      </c>
      <c r="EE72">
        <v>0</v>
      </c>
      <c r="EF72">
        <v>0</v>
      </c>
      <c r="EG72">
        <v>0</v>
      </c>
      <c r="EH72">
        <v>0</v>
      </c>
      <c r="EI72">
        <v>0</v>
      </c>
      <c r="EJ72" t="s">
        <v>1304</v>
      </c>
      <c r="EK72" t="s">
        <v>4257</v>
      </c>
      <c r="EL72" t="s">
        <v>4257</v>
      </c>
      <c r="EM72" t="s">
        <v>4257</v>
      </c>
      <c r="EN72" t="s">
        <v>4258</v>
      </c>
      <c r="EO72" t="s">
        <v>4259</v>
      </c>
      <c r="EP72">
        <v>0</v>
      </c>
      <c r="EQ72">
        <v>0</v>
      </c>
      <c r="ER72">
        <v>0</v>
      </c>
      <c r="ES72">
        <v>0</v>
      </c>
      <c r="ET72">
        <v>0</v>
      </c>
      <c r="EU72">
        <v>0</v>
      </c>
      <c r="EV72">
        <v>0</v>
      </c>
      <c r="EW72">
        <v>0</v>
      </c>
      <c r="EX72">
        <v>0</v>
      </c>
      <c r="EY72">
        <v>0</v>
      </c>
      <c r="EZ72">
        <v>0</v>
      </c>
      <c r="FA72">
        <v>0</v>
      </c>
      <c r="FB72">
        <v>0</v>
      </c>
      <c r="FC72">
        <v>0</v>
      </c>
      <c r="FD72">
        <v>0</v>
      </c>
      <c r="FE72">
        <v>0</v>
      </c>
      <c r="FF72">
        <v>0</v>
      </c>
      <c r="FG72">
        <v>0</v>
      </c>
      <c r="FH72">
        <v>0</v>
      </c>
      <c r="FI72">
        <v>0</v>
      </c>
      <c r="FJ72">
        <v>0</v>
      </c>
      <c r="FK72">
        <v>0</v>
      </c>
      <c r="FL72">
        <v>0</v>
      </c>
      <c r="FM72">
        <v>0</v>
      </c>
      <c r="FN72">
        <v>0</v>
      </c>
      <c r="FO72">
        <v>0</v>
      </c>
      <c r="FP72">
        <v>0</v>
      </c>
      <c r="FQ72">
        <v>0</v>
      </c>
      <c r="FR72">
        <v>0</v>
      </c>
      <c r="FS72">
        <v>0</v>
      </c>
      <c r="FT72">
        <v>0</v>
      </c>
      <c r="FU72">
        <v>0</v>
      </c>
      <c r="FV72">
        <v>0</v>
      </c>
      <c r="FW72">
        <v>0</v>
      </c>
      <c r="FX72">
        <v>0</v>
      </c>
      <c r="FY72">
        <v>0</v>
      </c>
      <c r="FZ72">
        <v>0</v>
      </c>
      <c r="GA72">
        <v>0</v>
      </c>
      <c r="GB72">
        <v>0</v>
      </c>
      <c r="GC72">
        <v>0</v>
      </c>
      <c r="GD72">
        <v>0</v>
      </c>
      <c r="GE72">
        <v>0</v>
      </c>
      <c r="GF72">
        <v>0</v>
      </c>
      <c r="GG72">
        <v>0</v>
      </c>
      <c r="GH72">
        <v>0</v>
      </c>
      <c r="GI72">
        <v>0</v>
      </c>
      <c r="GJ72">
        <v>0</v>
      </c>
      <c r="GK72">
        <v>0</v>
      </c>
      <c r="GL72">
        <v>0</v>
      </c>
      <c r="GM72">
        <v>0</v>
      </c>
      <c r="GN72">
        <v>0</v>
      </c>
      <c r="GO72">
        <v>0</v>
      </c>
      <c r="GP72">
        <v>0</v>
      </c>
      <c r="GQ72">
        <v>0</v>
      </c>
      <c r="GR72">
        <v>0</v>
      </c>
      <c r="GS72">
        <v>0</v>
      </c>
      <c r="GT72">
        <v>0</v>
      </c>
      <c r="GU72">
        <v>0</v>
      </c>
      <c r="GV72">
        <v>0</v>
      </c>
      <c r="GW72">
        <v>0</v>
      </c>
      <c r="GX72">
        <v>0</v>
      </c>
      <c r="GY72">
        <v>0</v>
      </c>
      <c r="GZ72">
        <v>0</v>
      </c>
      <c r="HA72">
        <v>0</v>
      </c>
      <c r="HB72">
        <v>0</v>
      </c>
      <c r="HC72">
        <v>0</v>
      </c>
      <c r="HD72">
        <v>0</v>
      </c>
      <c r="HE72">
        <v>0</v>
      </c>
      <c r="HF72">
        <v>0</v>
      </c>
      <c r="HG72">
        <v>0</v>
      </c>
      <c r="HH72">
        <v>0</v>
      </c>
      <c r="HI72">
        <v>0</v>
      </c>
      <c r="HJ72">
        <v>0</v>
      </c>
      <c r="HK72">
        <v>0</v>
      </c>
      <c r="HL72">
        <v>0</v>
      </c>
      <c r="HM72">
        <v>0</v>
      </c>
      <c r="HN72">
        <v>0</v>
      </c>
      <c r="HO72">
        <v>0</v>
      </c>
      <c r="HP72">
        <v>0</v>
      </c>
      <c r="HQ72">
        <v>0</v>
      </c>
      <c r="HR72">
        <v>0</v>
      </c>
      <c r="HS72">
        <v>0</v>
      </c>
      <c r="HT72">
        <v>0</v>
      </c>
      <c r="HU72">
        <v>0</v>
      </c>
      <c r="HV72">
        <v>0</v>
      </c>
      <c r="HW72">
        <v>0</v>
      </c>
      <c r="HX72">
        <v>0</v>
      </c>
      <c r="HY72">
        <v>0</v>
      </c>
      <c r="HZ72">
        <v>0</v>
      </c>
      <c r="IA72">
        <v>0</v>
      </c>
      <c r="IB72">
        <v>0</v>
      </c>
      <c r="IC72">
        <v>0</v>
      </c>
      <c r="ID72">
        <v>0</v>
      </c>
      <c r="IE72">
        <v>0</v>
      </c>
      <c r="IF72">
        <v>0</v>
      </c>
      <c r="IG72">
        <v>0</v>
      </c>
      <c r="IH72">
        <v>0</v>
      </c>
      <c r="II72" t="s">
        <v>1304</v>
      </c>
      <c r="IJ72" t="s">
        <v>1304</v>
      </c>
      <c r="IK72" t="s">
        <v>1304</v>
      </c>
      <c r="IL72" t="s">
        <v>1304</v>
      </c>
      <c r="IM72" t="s">
        <v>1304</v>
      </c>
      <c r="IN72" t="s">
        <v>1304</v>
      </c>
      <c r="IO72" t="s">
        <v>1304</v>
      </c>
      <c r="IP72" t="s">
        <v>1304</v>
      </c>
      <c r="IQ72" t="s">
        <v>1304</v>
      </c>
      <c r="IR72" t="s">
        <v>1304</v>
      </c>
      <c r="IS72" t="s">
        <v>1304</v>
      </c>
      <c r="IT72" t="s">
        <v>1304</v>
      </c>
      <c r="IU72" t="s">
        <v>1304</v>
      </c>
      <c r="IV72" t="s">
        <v>1304</v>
      </c>
      <c r="IW72" t="s">
        <v>1304</v>
      </c>
      <c r="IX72" t="s">
        <v>1304</v>
      </c>
      <c r="IY72" t="s">
        <v>1304</v>
      </c>
      <c r="IZ72" t="s">
        <v>1304</v>
      </c>
      <c r="JA72" t="s">
        <v>1304</v>
      </c>
      <c r="JB72" t="s">
        <v>1304</v>
      </c>
      <c r="JC72">
        <v>0</v>
      </c>
      <c r="JD72">
        <v>0</v>
      </c>
      <c r="JE72">
        <v>0</v>
      </c>
      <c r="JF72">
        <v>0</v>
      </c>
      <c r="JG72">
        <v>0</v>
      </c>
      <c r="JH72">
        <v>0</v>
      </c>
      <c r="JI72">
        <v>0</v>
      </c>
      <c r="JJ72" s="85">
        <v>0</v>
      </c>
      <c r="JK72" s="85">
        <v>0</v>
      </c>
      <c r="JL72" s="85">
        <v>0</v>
      </c>
      <c r="JM72" s="85">
        <v>0</v>
      </c>
      <c r="JN72" s="85">
        <v>0</v>
      </c>
      <c r="JO72" s="85">
        <v>0</v>
      </c>
      <c r="JP72" s="85" t="s">
        <v>3473</v>
      </c>
      <c r="JQ72" s="85" t="s">
        <v>3473</v>
      </c>
      <c r="JR72" s="85" t="s">
        <v>3473</v>
      </c>
      <c r="JS72" s="85" t="s">
        <v>3473</v>
      </c>
      <c r="JT72" s="85" t="s">
        <v>3473</v>
      </c>
      <c r="JU72" s="85" t="s">
        <v>3473</v>
      </c>
      <c r="JV72" s="85" t="s">
        <v>3473</v>
      </c>
      <c r="JW72" t="s">
        <v>1304</v>
      </c>
      <c r="JX72" t="s">
        <v>3440</v>
      </c>
      <c r="JY72" t="s">
        <v>3440</v>
      </c>
      <c r="JZ72" t="s">
        <v>3440</v>
      </c>
      <c r="KA72" t="s">
        <v>3440</v>
      </c>
      <c r="KB72" t="s">
        <v>3440</v>
      </c>
      <c r="KC72" t="s">
        <v>1304</v>
      </c>
      <c r="KD72" t="s">
        <v>1304</v>
      </c>
      <c r="KE72" t="s">
        <v>1304</v>
      </c>
      <c r="KF72" t="s">
        <v>1304</v>
      </c>
      <c r="KG72" t="s">
        <v>1304</v>
      </c>
      <c r="KH72" t="s">
        <v>1304</v>
      </c>
      <c r="KI72" t="s">
        <v>3440</v>
      </c>
      <c r="KJ72" s="79" t="s">
        <v>3440</v>
      </c>
      <c r="KK72" t="s">
        <v>1304</v>
      </c>
      <c r="KL72" t="s">
        <v>1304</v>
      </c>
      <c r="KM72" t="s">
        <v>1304</v>
      </c>
      <c r="KN72" t="s">
        <v>1304</v>
      </c>
      <c r="KO72" t="s">
        <v>1304</v>
      </c>
      <c r="KP72" t="s">
        <v>1304</v>
      </c>
      <c r="KQ72" t="s">
        <v>1304</v>
      </c>
      <c r="KR72" t="s">
        <v>1304</v>
      </c>
      <c r="KS72" t="s">
        <v>1304</v>
      </c>
      <c r="KT72" t="s">
        <v>1304</v>
      </c>
      <c r="KU72" s="79" t="s">
        <v>1304</v>
      </c>
      <c r="KV72" t="s">
        <v>3440</v>
      </c>
      <c r="KW72" t="s">
        <v>3440</v>
      </c>
      <c r="KX72" t="s">
        <v>3440</v>
      </c>
      <c r="KY72" s="79" t="s">
        <v>3440</v>
      </c>
      <c r="KZ72" t="s">
        <v>3440</v>
      </c>
      <c r="LA72" t="s">
        <v>1304</v>
      </c>
      <c r="LB72" t="s">
        <v>1304</v>
      </c>
      <c r="LC72" t="s">
        <v>1304</v>
      </c>
      <c r="LD72" t="s">
        <v>1304</v>
      </c>
      <c r="LE72" t="s">
        <v>1304</v>
      </c>
      <c r="LF72" t="s">
        <v>1304</v>
      </c>
      <c r="LG72" t="s">
        <v>1304</v>
      </c>
      <c r="LH72" s="85" t="s">
        <v>3440</v>
      </c>
      <c r="LI72" s="85" t="s">
        <v>4356</v>
      </c>
      <c r="LJ72" s="85" t="s">
        <v>435</v>
      </c>
      <c r="LK72" s="85" t="s">
        <v>3473</v>
      </c>
      <c r="LL72" s="85" t="s">
        <v>1304</v>
      </c>
      <c r="LM72" s="85" t="s">
        <v>1304</v>
      </c>
      <c r="LN72" s="85" t="s">
        <v>1304</v>
      </c>
      <c r="LO72" s="85">
        <v>0</v>
      </c>
      <c r="LP72" s="85">
        <v>0</v>
      </c>
      <c r="LQ72" s="85">
        <v>27832225000</v>
      </c>
      <c r="LR72" s="85">
        <v>0</v>
      </c>
      <c r="LS72" s="85">
        <v>0</v>
      </c>
      <c r="LT72" s="85">
        <v>0</v>
      </c>
      <c r="LU72" s="85">
        <v>0</v>
      </c>
      <c r="LV72" t="s">
        <v>3440</v>
      </c>
      <c r="LW72" t="s">
        <v>3440</v>
      </c>
      <c r="LX72" s="79" t="s">
        <v>3440</v>
      </c>
      <c r="LY72" s="79" t="s">
        <v>3440</v>
      </c>
      <c r="LZ72" t="s">
        <v>3440</v>
      </c>
      <c r="MA72" t="s">
        <v>1304</v>
      </c>
      <c r="MB72" t="s">
        <v>1304</v>
      </c>
      <c r="MC72" t="s">
        <v>1304</v>
      </c>
      <c r="MD72" t="s">
        <v>1304</v>
      </c>
      <c r="ME72" t="s">
        <v>1304</v>
      </c>
      <c r="MF72" t="s">
        <v>1304</v>
      </c>
      <c r="MG72" t="s">
        <v>1304</v>
      </c>
      <c r="MH72" t="s">
        <v>3440</v>
      </c>
      <c r="MI72" t="s">
        <v>3440</v>
      </c>
      <c r="MJ72" t="s">
        <v>3440</v>
      </c>
      <c r="MK72">
        <v>0</v>
      </c>
      <c r="ML72">
        <v>0</v>
      </c>
      <c r="MM72">
        <v>0</v>
      </c>
      <c r="MN72">
        <v>0</v>
      </c>
      <c r="MO72">
        <v>0</v>
      </c>
      <c r="MP72">
        <v>0</v>
      </c>
      <c r="MQ72">
        <v>0</v>
      </c>
      <c r="MR72">
        <v>0</v>
      </c>
      <c r="MS72">
        <v>0</v>
      </c>
      <c r="MT72">
        <v>0</v>
      </c>
      <c r="MU72">
        <v>0</v>
      </c>
      <c r="MV72">
        <v>0</v>
      </c>
      <c r="MW72">
        <v>0</v>
      </c>
      <c r="MX72">
        <v>0</v>
      </c>
      <c r="MY72">
        <v>0</v>
      </c>
      <c r="MZ72">
        <v>0</v>
      </c>
      <c r="NA72">
        <v>0</v>
      </c>
      <c r="NB72">
        <v>0</v>
      </c>
      <c r="NC72">
        <v>0</v>
      </c>
      <c r="ND72">
        <v>0</v>
      </c>
      <c r="NE72">
        <v>0</v>
      </c>
      <c r="NF72">
        <v>0</v>
      </c>
      <c r="NG72">
        <v>0</v>
      </c>
      <c r="NH72">
        <v>0</v>
      </c>
      <c r="NI72" t="s">
        <v>3440</v>
      </c>
      <c r="NJ72" t="s">
        <v>3440</v>
      </c>
      <c r="NK72" t="s">
        <v>3440</v>
      </c>
      <c r="NL72" t="s">
        <v>3440</v>
      </c>
      <c r="NM72" t="s">
        <v>3440</v>
      </c>
      <c r="NN72" t="s">
        <v>1304</v>
      </c>
      <c r="NO72" t="s">
        <v>1304</v>
      </c>
      <c r="NP72" t="s">
        <v>1304</v>
      </c>
      <c r="NQ72" t="s">
        <v>1304</v>
      </c>
      <c r="NR72" t="s">
        <v>1304</v>
      </c>
      <c r="NS72" t="s">
        <v>1304</v>
      </c>
      <c r="NT72" t="s">
        <v>1304</v>
      </c>
      <c r="NU72">
        <v>0</v>
      </c>
      <c r="NV72">
        <v>0</v>
      </c>
      <c r="NW72">
        <v>0</v>
      </c>
      <c r="NX72">
        <v>0</v>
      </c>
      <c r="NY72">
        <v>0</v>
      </c>
      <c r="NZ72">
        <v>0</v>
      </c>
      <c r="OA72">
        <v>0</v>
      </c>
      <c r="OB72">
        <v>0</v>
      </c>
      <c r="OC72">
        <v>0</v>
      </c>
      <c r="OD72">
        <v>0</v>
      </c>
      <c r="OE72">
        <v>0</v>
      </c>
      <c r="OF72">
        <v>0</v>
      </c>
      <c r="OG72">
        <v>0</v>
      </c>
      <c r="OH72">
        <v>0</v>
      </c>
      <c r="OI72">
        <v>0</v>
      </c>
      <c r="OJ72">
        <v>0</v>
      </c>
      <c r="OK72">
        <v>0</v>
      </c>
      <c r="OL72">
        <v>0</v>
      </c>
      <c r="OM72">
        <v>0</v>
      </c>
      <c r="ON72">
        <v>0</v>
      </c>
      <c r="OO72">
        <v>0</v>
      </c>
      <c r="OP72">
        <v>0</v>
      </c>
      <c r="OQ72">
        <v>0</v>
      </c>
      <c r="OR72">
        <v>0</v>
      </c>
      <c r="OT72" s="84"/>
      <c r="OU72" t="s">
        <v>4357</v>
      </c>
      <c r="OV72">
        <v>100</v>
      </c>
      <c r="OW72">
        <v>0</v>
      </c>
      <c r="OX72">
        <v>0</v>
      </c>
      <c r="OY72">
        <v>0</v>
      </c>
      <c r="OZ72">
        <v>0</v>
      </c>
      <c r="PA72">
        <v>0</v>
      </c>
      <c r="PB72">
        <v>0</v>
      </c>
      <c r="PC72">
        <v>0</v>
      </c>
      <c r="PD72">
        <v>0</v>
      </c>
      <c r="PE72">
        <v>0</v>
      </c>
      <c r="PF72">
        <v>0</v>
      </c>
      <c r="PG72">
        <v>0</v>
      </c>
      <c r="PH72">
        <v>0</v>
      </c>
      <c r="PI72">
        <v>0</v>
      </c>
      <c r="PJ72">
        <v>0</v>
      </c>
      <c r="PK72">
        <v>0</v>
      </c>
      <c r="PL72">
        <v>0</v>
      </c>
      <c r="PM72">
        <v>0</v>
      </c>
      <c r="PN72">
        <v>0</v>
      </c>
      <c r="PO72">
        <v>0</v>
      </c>
      <c r="PP72">
        <v>0</v>
      </c>
      <c r="PQ72">
        <v>0</v>
      </c>
      <c r="PR72">
        <v>0</v>
      </c>
      <c r="PS72">
        <v>0</v>
      </c>
      <c r="PT72">
        <v>0</v>
      </c>
      <c r="PU72">
        <v>0</v>
      </c>
      <c r="PV72">
        <v>0</v>
      </c>
      <c r="PW72" s="85">
        <v>0</v>
      </c>
      <c r="PX72" s="85">
        <v>0</v>
      </c>
      <c r="PY72" t="s">
        <v>3781</v>
      </c>
    </row>
    <row r="73" spans="1:441" ht="15.75" customHeight="1" x14ac:dyDescent="0.3">
      <c r="A73" t="s">
        <v>4364</v>
      </c>
      <c r="B73">
        <v>7871</v>
      </c>
      <c r="D73" s="82">
        <v>2020110010188</v>
      </c>
      <c r="E73" t="s">
        <v>3412</v>
      </c>
      <c r="F73" t="s">
        <v>4160</v>
      </c>
      <c r="G73" t="s">
        <v>4161</v>
      </c>
      <c r="H73" t="s">
        <v>4162</v>
      </c>
      <c r="I73" t="s">
        <v>435</v>
      </c>
      <c r="J73" t="s">
        <v>4164</v>
      </c>
      <c r="K73" t="s">
        <v>4165</v>
      </c>
      <c r="L73" t="s">
        <v>4166</v>
      </c>
      <c r="M73" t="s">
        <v>4167</v>
      </c>
      <c r="N73" t="s">
        <v>4165</v>
      </c>
      <c r="O73" t="s">
        <v>4166</v>
      </c>
      <c r="P73" t="s">
        <v>4167</v>
      </c>
      <c r="Q73" t="s">
        <v>4168</v>
      </c>
      <c r="R73" t="s">
        <v>4169</v>
      </c>
      <c r="S73" t="s">
        <v>4341</v>
      </c>
      <c r="T73" t="s">
        <v>4365</v>
      </c>
      <c r="Z73" t="s">
        <v>4341</v>
      </c>
      <c r="AA73" t="s">
        <v>4366</v>
      </c>
      <c r="AG73" t="s">
        <v>1304</v>
      </c>
      <c r="AH73" t="s">
        <v>1304</v>
      </c>
      <c r="AI73" t="s">
        <v>4367</v>
      </c>
      <c r="AJ73">
        <v>0</v>
      </c>
      <c r="AK73" s="83">
        <v>44466</v>
      </c>
      <c r="AL73">
        <v>2</v>
      </c>
      <c r="AM73">
        <v>2024</v>
      </c>
      <c r="AN73" t="s">
        <v>4368</v>
      </c>
      <c r="AO73" t="s">
        <v>4266</v>
      </c>
      <c r="AP73">
        <v>2020</v>
      </c>
      <c r="AQ73">
        <v>2024</v>
      </c>
      <c r="AR73" t="s">
        <v>61</v>
      </c>
      <c r="AS73" t="s">
        <v>541</v>
      </c>
      <c r="AT73" t="s">
        <v>42</v>
      </c>
      <c r="AU73" t="s">
        <v>912</v>
      </c>
      <c r="AW73" t="s">
        <v>3431</v>
      </c>
      <c r="AX73" t="s">
        <v>4346</v>
      </c>
      <c r="AZ73">
        <v>1</v>
      </c>
      <c r="BB73" t="s">
        <v>4369</v>
      </c>
      <c r="BC73" t="s">
        <v>4370</v>
      </c>
      <c r="BD73" t="s">
        <v>4371</v>
      </c>
      <c r="BE73" t="s">
        <v>4372</v>
      </c>
      <c r="BF73" t="s">
        <v>3457</v>
      </c>
      <c r="BG73">
        <v>4</v>
      </c>
      <c r="BH73" s="83">
        <v>45204</v>
      </c>
      <c r="BI73" t="s">
        <v>4181</v>
      </c>
      <c r="BJ73" t="s">
        <v>3048</v>
      </c>
      <c r="BK73">
        <v>100</v>
      </c>
      <c r="BL73">
        <v>100</v>
      </c>
      <c r="BM73">
        <v>100</v>
      </c>
      <c r="BN73">
        <v>100</v>
      </c>
      <c r="BO73">
        <v>100</v>
      </c>
      <c r="BP73">
        <v>100</v>
      </c>
      <c r="BW73">
        <v>100</v>
      </c>
      <c r="BX73">
        <v>100</v>
      </c>
      <c r="BY73">
        <v>100</v>
      </c>
      <c r="BZ73">
        <v>100</v>
      </c>
      <c r="CA73">
        <v>100</v>
      </c>
      <c r="CB73">
        <v>100</v>
      </c>
      <c r="CC73">
        <v>99.999999999999986</v>
      </c>
      <c r="CD73">
        <v>100</v>
      </c>
      <c r="CE73">
        <v>100</v>
      </c>
      <c r="CF73">
        <v>0</v>
      </c>
      <c r="CG73">
        <v>0</v>
      </c>
      <c r="CH73">
        <v>0</v>
      </c>
      <c r="CI73">
        <v>0</v>
      </c>
      <c r="CJ73" t="s">
        <v>435</v>
      </c>
      <c r="CK73" t="s">
        <v>435</v>
      </c>
      <c r="CL73" t="s">
        <v>435</v>
      </c>
      <c r="CM73" t="s">
        <v>435</v>
      </c>
      <c r="CN73">
        <v>100</v>
      </c>
      <c r="CO73">
        <v>100</v>
      </c>
      <c r="CP73">
        <v>99.999999999999986</v>
      </c>
      <c r="CQ73">
        <v>100</v>
      </c>
      <c r="CR73" t="s">
        <v>43</v>
      </c>
      <c r="CS73" t="s">
        <v>61</v>
      </c>
      <c r="CT73">
        <v>0</v>
      </c>
      <c r="CU73">
        <v>0</v>
      </c>
      <c r="CV73">
        <v>100</v>
      </c>
      <c r="CW73">
        <v>0</v>
      </c>
      <c r="CX73">
        <v>100</v>
      </c>
      <c r="CY73">
        <v>0</v>
      </c>
      <c r="CZ73">
        <v>0</v>
      </c>
      <c r="DA73">
        <v>0</v>
      </c>
      <c r="DB73">
        <v>0</v>
      </c>
      <c r="DC73">
        <v>0</v>
      </c>
      <c r="DD73">
        <v>0</v>
      </c>
      <c r="DE73">
        <v>0</v>
      </c>
      <c r="DF73">
        <v>100</v>
      </c>
      <c r="DG73">
        <v>100</v>
      </c>
      <c r="DH73">
        <v>100</v>
      </c>
      <c r="DI73">
        <v>100</v>
      </c>
      <c r="DJ73" t="s">
        <v>1304</v>
      </c>
      <c r="DK73" t="s">
        <v>1304</v>
      </c>
      <c r="DL73">
        <v>37.5</v>
      </c>
      <c r="DM73" t="s">
        <v>1304</v>
      </c>
      <c r="DN73">
        <v>62.5</v>
      </c>
      <c r="DO73">
        <v>0</v>
      </c>
      <c r="DP73">
        <v>0</v>
      </c>
      <c r="DQ73">
        <v>0</v>
      </c>
      <c r="DR73">
        <v>0</v>
      </c>
      <c r="DS73">
        <v>0</v>
      </c>
      <c r="DT73">
        <v>0</v>
      </c>
      <c r="DU73">
        <v>0</v>
      </c>
      <c r="DV73" t="s">
        <v>1304</v>
      </c>
      <c r="DW73" t="s">
        <v>1304</v>
      </c>
      <c r="DX73" t="s">
        <v>1304</v>
      </c>
      <c r="DY73" t="s">
        <v>1304</v>
      </c>
      <c r="DZ73" t="s">
        <v>1304</v>
      </c>
      <c r="EA73" t="s">
        <v>1304</v>
      </c>
      <c r="EB73">
        <v>0</v>
      </c>
      <c r="EC73">
        <v>0</v>
      </c>
      <c r="ED73">
        <v>0</v>
      </c>
      <c r="EE73">
        <v>0</v>
      </c>
      <c r="EF73">
        <v>0</v>
      </c>
      <c r="EG73">
        <v>0</v>
      </c>
      <c r="EH73">
        <v>0</v>
      </c>
      <c r="EI73">
        <v>0</v>
      </c>
      <c r="EJ73" t="s">
        <v>1304</v>
      </c>
      <c r="EK73" t="s">
        <v>3473</v>
      </c>
      <c r="EL73" t="s">
        <v>3440</v>
      </c>
      <c r="EM73" t="s">
        <v>4271</v>
      </c>
      <c r="EN73" t="s">
        <v>3473</v>
      </c>
      <c r="EO73" t="s">
        <v>4272</v>
      </c>
      <c r="EP73">
        <v>0</v>
      </c>
      <c r="EQ73">
        <v>0</v>
      </c>
      <c r="ER73">
        <v>0</v>
      </c>
      <c r="ES73">
        <v>0</v>
      </c>
      <c r="ET73">
        <v>0</v>
      </c>
      <c r="EU73">
        <v>0</v>
      </c>
      <c r="EV73">
        <v>0</v>
      </c>
      <c r="EW73">
        <v>0</v>
      </c>
      <c r="EX73">
        <v>0</v>
      </c>
      <c r="EY73">
        <v>0</v>
      </c>
      <c r="EZ73">
        <v>0</v>
      </c>
      <c r="FA73">
        <v>0</v>
      </c>
      <c r="FB73">
        <v>0</v>
      </c>
      <c r="FC73">
        <v>0</v>
      </c>
      <c r="FD73">
        <v>0</v>
      </c>
      <c r="FE73">
        <v>0</v>
      </c>
      <c r="FF73">
        <v>0</v>
      </c>
      <c r="FG73">
        <v>0</v>
      </c>
      <c r="FH73">
        <v>0</v>
      </c>
      <c r="FI73">
        <v>0</v>
      </c>
      <c r="FJ73">
        <v>0</v>
      </c>
      <c r="FK73">
        <v>0</v>
      </c>
      <c r="FL73">
        <v>0</v>
      </c>
      <c r="FM73">
        <v>0</v>
      </c>
      <c r="FN73">
        <v>0</v>
      </c>
      <c r="FO73">
        <v>0</v>
      </c>
      <c r="FP73">
        <v>0</v>
      </c>
      <c r="FQ73">
        <v>0</v>
      </c>
      <c r="FR73">
        <v>0</v>
      </c>
      <c r="FS73">
        <v>0</v>
      </c>
      <c r="FT73">
        <v>0</v>
      </c>
      <c r="FU73">
        <v>0</v>
      </c>
      <c r="FV73">
        <v>0</v>
      </c>
      <c r="FW73">
        <v>0</v>
      </c>
      <c r="FX73">
        <v>0</v>
      </c>
      <c r="FY73">
        <v>0</v>
      </c>
      <c r="FZ73">
        <v>0</v>
      </c>
      <c r="GA73">
        <v>0</v>
      </c>
      <c r="GB73">
        <v>0</v>
      </c>
      <c r="GC73">
        <v>0</v>
      </c>
      <c r="GD73">
        <v>0</v>
      </c>
      <c r="GE73">
        <v>0</v>
      </c>
      <c r="GF73">
        <v>0</v>
      </c>
      <c r="GG73">
        <v>0</v>
      </c>
      <c r="GH73">
        <v>0</v>
      </c>
      <c r="GI73">
        <v>0</v>
      </c>
      <c r="GJ73">
        <v>0</v>
      </c>
      <c r="GK73">
        <v>0</v>
      </c>
      <c r="GL73">
        <v>0</v>
      </c>
      <c r="GM73">
        <v>0</v>
      </c>
      <c r="GN73">
        <v>0</v>
      </c>
      <c r="GO73">
        <v>0</v>
      </c>
      <c r="GP73">
        <v>0</v>
      </c>
      <c r="GQ73">
        <v>0</v>
      </c>
      <c r="GR73">
        <v>0</v>
      </c>
      <c r="GS73">
        <v>0</v>
      </c>
      <c r="GT73">
        <v>0</v>
      </c>
      <c r="GU73">
        <v>0</v>
      </c>
      <c r="GV73">
        <v>0</v>
      </c>
      <c r="GW73">
        <v>0</v>
      </c>
      <c r="GX73">
        <v>0</v>
      </c>
      <c r="GY73">
        <v>0</v>
      </c>
      <c r="GZ73">
        <v>0</v>
      </c>
      <c r="HA73">
        <v>0</v>
      </c>
      <c r="HB73">
        <v>0</v>
      </c>
      <c r="HC73">
        <v>0</v>
      </c>
      <c r="HD73">
        <v>0</v>
      </c>
      <c r="HE73">
        <v>0</v>
      </c>
      <c r="HF73">
        <v>0</v>
      </c>
      <c r="HG73">
        <v>0</v>
      </c>
      <c r="HH73">
        <v>0</v>
      </c>
      <c r="HI73">
        <v>0</v>
      </c>
      <c r="HJ73">
        <v>0</v>
      </c>
      <c r="HK73">
        <v>0</v>
      </c>
      <c r="HL73">
        <v>0</v>
      </c>
      <c r="HM73">
        <v>0</v>
      </c>
      <c r="HN73">
        <v>0</v>
      </c>
      <c r="HO73">
        <v>0</v>
      </c>
      <c r="HP73">
        <v>0</v>
      </c>
      <c r="HQ73">
        <v>0</v>
      </c>
      <c r="HR73">
        <v>0</v>
      </c>
      <c r="HS73">
        <v>0</v>
      </c>
      <c r="HT73">
        <v>0</v>
      </c>
      <c r="HU73">
        <v>0</v>
      </c>
      <c r="HV73">
        <v>0</v>
      </c>
      <c r="HW73">
        <v>0</v>
      </c>
      <c r="HX73">
        <v>0</v>
      </c>
      <c r="HY73">
        <v>0</v>
      </c>
      <c r="HZ73">
        <v>0</v>
      </c>
      <c r="IA73">
        <v>0</v>
      </c>
      <c r="IB73">
        <v>0</v>
      </c>
      <c r="IC73">
        <v>0</v>
      </c>
      <c r="ID73">
        <v>0</v>
      </c>
      <c r="IE73">
        <v>0</v>
      </c>
      <c r="IF73">
        <v>0</v>
      </c>
      <c r="IG73">
        <v>0</v>
      </c>
      <c r="IH73">
        <v>0</v>
      </c>
      <c r="II73" t="s">
        <v>1304</v>
      </c>
      <c r="IJ73" t="s">
        <v>1304</v>
      </c>
      <c r="IK73" t="s">
        <v>1304</v>
      </c>
      <c r="IL73" t="s">
        <v>1304</v>
      </c>
      <c r="IM73" t="s">
        <v>1304</v>
      </c>
      <c r="IN73" t="s">
        <v>1304</v>
      </c>
      <c r="IO73" t="s">
        <v>1304</v>
      </c>
      <c r="IP73" t="s">
        <v>1304</v>
      </c>
      <c r="IQ73" t="s">
        <v>1304</v>
      </c>
      <c r="IR73" t="s">
        <v>1304</v>
      </c>
      <c r="IS73" t="s">
        <v>1304</v>
      </c>
      <c r="IT73" t="s">
        <v>1304</v>
      </c>
      <c r="IU73" t="s">
        <v>1304</v>
      </c>
      <c r="IV73" t="s">
        <v>1304</v>
      </c>
      <c r="IW73" t="s">
        <v>1304</v>
      </c>
      <c r="IX73" t="s">
        <v>1304</v>
      </c>
      <c r="IY73" t="s">
        <v>1304</v>
      </c>
      <c r="IZ73" t="s">
        <v>1304</v>
      </c>
      <c r="JA73" t="s">
        <v>1304</v>
      </c>
      <c r="JB73" t="s">
        <v>1304</v>
      </c>
      <c r="JC73">
        <v>0</v>
      </c>
      <c r="JD73">
        <v>0</v>
      </c>
      <c r="JE73">
        <v>0</v>
      </c>
      <c r="JF73">
        <v>0</v>
      </c>
      <c r="JG73">
        <v>0</v>
      </c>
      <c r="JH73">
        <v>0</v>
      </c>
      <c r="JI73">
        <v>0</v>
      </c>
      <c r="JJ73" s="85">
        <v>0</v>
      </c>
      <c r="JK73" s="85" t="s">
        <v>3473</v>
      </c>
      <c r="JL73" s="85" t="s">
        <v>3473</v>
      </c>
      <c r="JM73" s="85">
        <v>0</v>
      </c>
      <c r="JN73" s="85" t="s">
        <v>3473</v>
      </c>
      <c r="JO73" s="85">
        <v>0</v>
      </c>
      <c r="JP73" s="85" t="s">
        <v>3473</v>
      </c>
      <c r="JQ73" s="85" t="s">
        <v>3473</v>
      </c>
      <c r="JR73" s="85" t="s">
        <v>3473</v>
      </c>
      <c r="JS73" s="85" t="s">
        <v>3473</v>
      </c>
      <c r="JT73" s="85" t="s">
        <v>3473</v>
      </c>
      <c r="JU73" s="85" t="s">
        <v>3473</v>
      </c>
      <c r="JV73" s="85" t="s">
        <v>3473</v>
      </c>
      <c r="JW73" t="s">
        <v>1304</v>
      </c>
      <c r="JX73" t="s">
        <v>3440</v>
      </c>
      <c r="JY73" t="s">
        <v>3440</v>
      </c>
      <c r="JZ73">
        <v>0</v>
      </c>
      <c r="KA73">
        <v>0</v>
      </c>
      <c r="KB73">
        <v>0</v>
      </c>
      <c r="KC73" t="s">
        <v>1304</v>
      </c>
      <c r="KD73" t="s">
        <v>1304</v>
      </c>
      <c r="KE73" t="s">
        <v>1304</v>
      </c>
      <c r="KF73" t="s">
        <v>1304</v>
      </c>
      <c r="KG73" t="s">
        <v>1304</v>
      </c>
      <c r="KH73" t="s">
        <v>1304</v>
      </c>
      <c r="KI73">
        <v>0</v>
      </c>
      <c r="KJ73" s="79" t="s">
        <v>3440</v>
      </c>
      <c r="KK73" t="s">
        <v>1304</v>
      </c>
      <c r="KL73" t="s">
        <v>1304</v>
      </c>
      <c r="KM73" t="s">
        <v>1304</v>
      </c>
      <c r="KN73" t="s">
        <v>1304</v>
      </c>
      <c r="KO73" t="s">
        <v>1304</v>
      </c>
      <c r="KP73" t="s">
        <v>1304</v>
      </c>
      <c r="KQ73" t="s">
        <v>1304</v>
      </c>
      <c r="KR73" t="s">
        <v>1304</v>
      </c>
      <c r="KS73" t="s">
        <v>1304</v>
      </c>
      <c r="KT73" t="s">
        <v>1304</v>
      </c>
      <c r="KU73" s="79" t="s">
        <v>1304</v>
      </c>
      <c r="KV73" t="s">
        <v>3440</v>
      </c>
      <c r="KW73" t="s">
        <v>3440</v>
      </c>
      <c r="KX73">
        <v>0</v>
      </c>
      <c r="KY73" s="79">
        <v>0</v>
      </c>
      <c r="KZ73">
        <v>0</v>
      </c>
      <c r="LA73" t="s">
        <v>1304</v>
      </c>
      <c r="LB73" t="s">
        <v>1304</v>
      </c>
      <c r="LC73" t="s">
        <v>1304</v>
      </c>
      <c r="LD73" t="s">
        <v>1304</v>
      </c>
      <c r="LE73" t="s">
        <v>1304</v>
      </c>
      <c r="LF73" t="s">
        <v>1304</v>
      </c>
      <c r="LG73" t="s">
        <v>1304</v>
      </c>
      <c r="LH73" s="85">
        <v>0</v>
      </c>
      <c r="LI73" s="85" t="s">
        <v>4356</v>
      </c>
      <c r="LJ73" s="85" t="s">
        <v>435</v>
      </c>
      <c r="LK73" s="85" t="s">
        <v>3473</v>
      </c>
      <c r="LL73" s="85" t="s">
        <v>1304</v>
      </c>
      <c r="LM73" s="85" t="s">
        <v>1304</v>
      </c>
      <c r="LN73" s="85" t="s">
        <v>1304</v>
      </c>
      <c r="LO73" s="85">
        <v>0</v>
      </c>
      <c r="LP73" s="85">
        <v>0</v>
      </c>
      <c r="LQ73" s="85">
        <v>27832225000</v>
      </c>
      <c r="LR73" s="85">
        <v>0</v>
      </c>
      <c r="LS73" s="85">
        <v>0</v>
      </c>
      <c r="LT73" s="85">
        <v>0</v>
      </c>
      <c r="LU73" s="85">
        <v>0</v>
      </c>
      <c r="LV73" t="s">
        <v>3440</v>
      </c>
      <c r="LW73" t="s">
        <v>3440</v>
      </c>
      <c r="LX73" s="79">
        <v>0</v>
      </c>
      <c r="LY73" s="79">
        <v>0</v>
      </c>
      <c r="LZ73">
        <v>0</v>
      </c>
      <c r="MA73" t="s">
        <v>1304</v>
      </c>
      <c r="MB73" t="s">
        <v>1304</v>
      </c>
      <c r="MC73" t="s">
        <v>1304</v>
      </c>
      <c r="MD73" t="s">
        <v>1304</v>
      </c>
      <c r="ME73" t="s">
        <v>1304</v>
      </c>
      <c r="MF73" t="s">
        <v>1304</v>
      </c>
      <c r="MG73" t="s">
        <v>1304</v>
      </c>
      <c r="MH73">
        <v>0</v>
      </c>
      <c r="MI73">
        <v>0</v>
      </c>
      <c r="MJ73">
        <v>0</v>
      </c>
      <c r="MK73">
        <v>0</v>
      </c>
      <c r="ML73">
        <v>0</v>
      </c>
      <c r="MM73">
        <v>0</v>
      </c>
      <c r="MN73">
        <v>0</v>
      </c>
      <c r="MO73">
        <v>0</v>
      </c>
      <c r="MP73">
        <v>0</v>
      </c>
      <c r="MQ73">
        <v>0</v>
      </c>
      <c r="MR73">
        <v>0</v>
      </c>
      <c r="MS73">
        <v>0</v>
      </c>
      <c r="MT73">
        <v>0</v>
      </c>
      <c r="MU73">
        <v>0</v>
      </c>
      <c r="MV73">
        <v>0</v>
      </c>
      <c r="MW73">
        <v>0</v>
      </c>
      <c r="MX73">
        <v>0</v>
      </c>
      <c r="MY73">
        <v>0</v>
      </c>
      <c r="MZ73">
        <v>0</v>
      </c>
      <c r="NA73">
        <v>0</v>
      </c>
      <c r="NB73">
        <v>0</v>
      </c>
      <c r="NC73">
        <v>0</v>
      </c>
      <c r="ND73">
        <v>0</v>
      </c>
      <c r="NE73">
        <v>0</v>
      </c>
      <c r="NF73">
        <v>0</v>
      </c>
      <c r="NG73">
        <v>0</v>
      </c>
      <c r="NH73">
        <v>0</v>
      </c>
      <c r="NI73" t="s">
        <v>3440</v>
      </c>
      <c r="NJ73" t="s">
        <v>3440</v>
      </c>
      <c r="NK73">
        <v>0</v>
      </c>
      <c r="NL73">
        <v>0</v>
      </c>
      <c r="NM73">
        <v>0</v>
      </c>
      <c r="NN73" t="s">
        <v>1304</v>
      </c>
      <c r="NO73" t="s">
        <v>1304</v>
      </c>
      <c r="NP73" t="s">
        <v>1304</v>
      </c>
      <c r="NQ73" t="s">
        <v>1304</v>
      </c>
      <c r="NR73" t="s">
        <v>1304</v>
      </c>
      <c r="NS73" t="s">
        <v>1304</v>
      </c>
      <c r="NT73" t="s">
        <v>1304</v>
      </c>
      <c r="NU73">
        <v>0</v>
      </c>
      <c r="NV73">
        <v>0</v>
      </c>
      <c r="NW73">
        <v>0</v>
      </c>
      <c r="NX73">
        <v>0</v>
      </c>
      <c r="NY73">
        <v>0</v>
      </c>
      <c r="NZ73">
        <v>0</v>
      </c>
      <c r="OA73">
        <v>0</v>
      </c>
      <c r="OB73">
        <v>0</v>
      </c>
      <c r="OC73">
        <v>0</v>
      </c>
      <c r="OD73">
        <v>0</v>
      </c>
      <c r="OE73">
        <v>0</v>
      </c>
      <c r="OF73">
        <v>0</v>
      </c>
      <c r="OG73">
        <v>0</v>
      </c>
      <c r="OH73">
        <v>0</v>
      </c>
      <c r="OI73">
        <v>0</v>
      </c>
      <c r="OJ73">
        <v>0</v>
      </c>
      <c r="OK73">
        <v>0</v>
      </c>
      <c r="OL73">
        <v>0</v>
      </c>
      <c r="OM73">
        <v>0</v>
      </c>
      <c r="ON73">
        <v>0</v>
      </c>
      <c r="OO73">
        <v>0</v>
      </c>
      <c r="OP73">
        <v>0</v>
      </c>
      <c r="OQ73">
        <v>0</v>
      </c>
      <c r="OR73">
        <v>0</v>
      </c>
      <c r="OT73" s="84"/>
      <c r="OU73" t="s">
        <v>4364</v>
      </c>
      <c r="OV73">
        <v>100</v>
      </c>
      <c r="OW73">
        <v>0</v>
      </c>
      <c r="OX73">
        <v>0</v>
      </c>
      <c r="OY73">
        <v>0</v>
      </c>
      <c r="OZ73">
        <v>0</v>
      </c>
      <c r="PA73">
        <v>0</v>
      </c>
      <c r="PB73">
        <v>0</v>
      </c>
      <c r="PC73">
        <v>0</v>
      </c>
      <c r="PD73">
        <v>0</v>
      </c>
      <c r="PE73">
        <v>0</v>
      </c>
      <c r="PF73">
        <v>0</v>
      </c>
      <c r="PG73">
        <v>0</v>
      </c>
      <c r="PH73">
        <v>0</v>
      </c>
      <c r="PI73">
        <v>0</v>
      </c>
      <c r="PJ73">
        <v>0</v>
      </c>
      <c r="PK73">
        <v>0</v>
      </c>
      <c r="PL73">
        <v>0</v>
      </c>
      <c r="PM73">
        <v>0</v>
      </c>
      <c r="PN73">
        <v>0</v>
      </c>
      <c r="PO73">
        <v>0</v>
      </c>
      <c r="PP73">
        <v>0</v>
      </c>
      <c r="PQ73">
        <v>0</v>
      </c>
      <c r="PR73">
        <v>0</v>
      </c>
      <c r="PS73">
        <v>0</v>
      </c>
      <c r="PT73">
        <v>0</v>
      </c>
      <c r="PU73">
        <v>0</v>
      </c>
      <c r="PV73">
        <v>0</v>
      </c>
      <c r="PW73" s="85">
        <v>0</v>
      </c>
      <c r="PX73" s="85">
        <v>0</v>
      </c>
      <c r="PY73" t="s">
        <v>3781</v>
      </c>
    </row>
    <row r="74" spans="1:441" ht="15.75" customHeight="1" x14ac:dyDescent="0.3">
      <c r="A74" t="s">
        <v>4373</v>
      </c>
      <c r="B74">
        <v>7871</v>
      </c>
      <c r="D74" s="82">
        <v>2020110010188</v>
      </c>
      <c r="E74" t="s">
        <v>3412</v>
      </c>
      <c r="F74" t="s">
        <v>4160</v>
      </c>
      <c r="G74" t="s">
        <v>4161</v>
      </c>
      <c r="H74" t="s">
        <v>4162</v>
      </c>
      <c r="I74" t="s">
        <v>435</v>
      </c>
      <c r="J74" t="s">
        <v>4164</v>
      </c>
      <c r="K74" t="s">
        <v>4165</v>
      </c>
      <c r="L74" t="s">
        <v>4166</v>
      </c>
      <c r="M74" t="s">
        <v>4167</v>
      </c>
      <c r="N74" t="s">
        <v>4165</v>
      </c>
      <c r="O74" t="s">
        <v>4166</v>
      </c>
      <c r="P74" t="s">
        <v>4167</v>
      </c>
      <c r="Q74" t="s">
        <v>4168</v>
      </c>
      <c r="R74" t="s">
        <v>4169</v>
      </c>
      <c r="S74" t="s">
        <v>4374</v>
      </c>
      <c r="T74" t="s">
        <v>4375</v>
      </c>
      <c r="X74" t="s">
        <v>4376</v>
      </c>
      <c r="Y74" t="s">
        <v>4377</v>
      </c>
      <c r="Z74" t="s">
        <v>4374</v>
      </c>
      <c r="AA74" t="s">
        <v>4378</v>
      </c>
      <c r="AG74" t="s">
        <v>1304</v>
      </c>
      <c r="AH74" t="s">
        <v>1304</v>
      </c>
      <c r="AI74" t="s">
        <v>4379</v>
      </c>
      <c r="AJ74">
        <v>0</v>
      </c>
      <c r="AK74" s="83">
        <v>44466</v>
      </c>
      <c r="AL74">
        <v>2</v>
      </c>
      <c r="AM74">
        <v>2024</v>
      </c>
      <c r="AN74" s="84" t="s">
        <v>4175</v>
      </c>
      <c r="AO74" s="107" t="s">
        <v>4380</v>
      </c>
      <c r="AP74">
        <v>2020</v>
      </c>
      <c r="AQ74">
        <v>2024</v>
      </c>
      <c r="AR74" t="s">
        <v>41</v>
      </c>
      <c r="AS74" t="s">
        <v>541</v>
      </c>
      <c r="AT74" t="s">
        <v>42</v>
      </c>
      <c r="AU74" t="s">
        <v>912</v>
      </c>
      <c r="AV74" t="s">
        <v>3431</v>
      </c>
      <c r="AW74" t="s">
        <v>3431</v>
      </c>
      <c r="AX74" t="s">
        <v>3431</v>
      </c>
      <c r="AZ74">
        <v>1</v>
      </c>
      <c r="BB74" t="s">
        <v>4381</v>
      </c>
      <c r="BC74" t="s">
        <v>4382</v>
      </c>
      <c r="BD74" t="s">
        <v>4383</v>
      </c>
      <c r="BE74" t="s">
        <v>4384</v>
      </c>
      <c r="BF74" t="s">
        <v>3457</v>
      </c>
      <c r="BG74">
        <v>4</v>
      </c>
      <c r="BH74" s="83">
        <v>45204</v>
      </c>
      <c r="BI74" t="s">
        <v>4181</v>
      </c>
      <c r="BJ74" t="s">
        <v>3048</v>
      </c>
      <c r="BK74">
        <v>100</v>
      </c>
      <c r="BL74">
        <v>5</v>
      </c>
      <c r="BM74">
        <v>20</v>
      </c>
      <c r="BN74">
        <v>55</v>
      </c>
      <c r="BO74">
        <v>90</v>
      </c>
      <c r="BP74">
        <v>100</v>
      </c>
      <c r="BW74">
        <v>5</v>
      </c>
      <c r="BX74">
        <v>20</v>
      </c>
      <c r="BY74">
        <v>55</v>
      </c>
      <c r="BZ74">
        <v>90</v>
      </c>
      <c r="CA74">
        <v>100</v>
      </c>
      <c r="CB74">
        <v>15</v>
      </c>
      <c r="CC74">
        <v>35</v>
      </c>
      <c r="CD74">
        <v>35</v>
      </c>
      <c r="CE74">
        <v>10</v>
      </c>
      <c r="CF74">
        <v>0</v>
      </c>
      <c r="CG74">
        <v>0</v>
      </c>
      <c r="CH74">
        <v>0</v>
      </c>
      <c r="CI74">
        <v>0</v>
      </c>
      <c r="CJ74" t="s">
        <v>435</v>
      </c>
      <c r="CK74" t="s">
        <v>435</v>
      </c>
      <c r="CL74" t="s">
        <v>435</v>
      </c>
      <c r="CM74" t="s">
        <v>435</v>
      </c>
      <c r="CN74">
        <v>5</v>
      </c>
      <c r="CO74">
        <v>20</v>
      </c>
      <c r="CP74">
        <v>55</v>
      </c>
      <c r="CQ74">
        <v>90</v>
      </c>
      <c r="CR74">
        <v>90</v>
      </c>
      <c r="CS74" t="s">
        <v>48</v>
      </c>
      <c r="CT74">
        <v>1.6670000000000003</v>
      </c>
      <c r="CU74">
        <v>1.6664999999999999</v>
      </c>
      <c r="CV74">
        <v>0</v>
      </c>
      <c r="CW74">
        <v>1.6664999999999999</v>
      </c>
      <c r="CX74">
        <v>5</v>
      </c>
      <c r="CY74">
        <v>0</v>
      </c>
      <c r="CZ74">
        <v>0</v>
      </c>
      <c r="DA74">
        <v>0</v>
      </c>
      <c r="DB74">
        <v>0</v>
      </c>
      <c r="DC74">
        <v>0</v>
      </c>
      <c r="DD74">
        <v>0</v>
      </c>
      <c r="DE74">
        <v>0</v>
      </c>
      <c r="DF74">
        <v>100</v>
      </c>
      <c r="DG74">
        <v>100</v>
      </c>
      <c r="DH74">
        <v>10</v>
      </c>
      <c r="DI74">
        <v>10</v>
      </c>
      <c r="DJ74">
        <v>33.340000000000003</v>
      </c>
      <c r="DK74">
        <v>33.33</v>
      </c>
      <c r="DL74">
        <v>0</v>
      </c>
      <c r="DM74">
        <v>33.33</v>
      </c>
      <c r="DN74">
        <v>100</v>
      </c>
      <c r="DO74">
        <v>0</v>
      </c>
      <c r="DP74">
        <v>0</v>
      </c>
      <c r="DQ74">
        <v>0</v>
      </c>
      <c r="DR74">
        <v>0</v>
      </c>
      <c r="DS74">
        <v>0</v>
      </c>
      <c r="DT74">
        <v>0</v>
      </c>
      <c r="DU74">
        <v>0</v>
      </c>
      <c r="DV74">
        <v>200</v>
      </c>
      <c r="DW74">
        <v>0</v>
      </c>
      <c r="DX74">
        <v>0</v>
      </c>
      <c r="DY74">
        <v>0</v>
      </c>
      <c r="DZ74">
        <v>0</v>
      </c>
      <c r="EA74">
        <v>0</v>
      </c>
      <c r="EB74">
        <v>0</v>
      </c>
      <c r="EC74">
        <v>0</v>
      </c>
      <c r="ED74">
        <v>0</v>
      </c>
      <c r="EE74">
        <v>0</v>
      </c>
      <c r="EF74">
        <v>0</v>
      </c>
      <c r="EG74">
        <v>0</v>
      </c>
      <c r="EH74">
        <v>0</v>
      </c>
      <c r="EI74">
        <v>0</v>
      </c>
      <c r="EJ74">
        <v>0</v>
      </c>
      <c r="EK74" t="s">
        <v>3440</v>
      </c>
      <c r="EL74" t="s">
        <v>4184</v>
      </c>
      <c r="EM74" t="s">
        <v>3440</v>
      </c>
      <c r="EN74" t="s">
        <v>4183</v>
      </c>
      <c r="EO74" t="s">
        <v>4185</v>
      </c>
      <c r="EP74">
        <v>0</v>
      </c>
      <c r="EQ74">
        <v>0</v>
      </c>
      <c r="ER74">
        <v>0</v>
      </c>
      <c r="ES74">
        <v>0</v>
      </c>
      <c r="ET74">
        <v>0</v>
      </c>
      <c r="EU74">
        <v>0</v>
      </c>
      <c r="EV74">
        <v>0</v>
      </c>
      <c r="EW74">
        <v>0</v>
      </c>
      <c r="EX74">
        <v>0</v>
      </c>
      <c r="EY74">
        <v>0</v>
      </c>
      <c r="EZ74">
        <v>0</v>
      </c>
      <c r="FA74">
        <v>0</v>
      </c>
      <c r="FB74">
        <v>0</v>
      </c>
      <c r="FC74">
        <v>0</v>
      </c>
      <c r="FD74">
        <v>0</v>
      </c>
      <c r="FE74">
        <v>0</v>
      </c>
      <c r="FF74">
        <v>0</v>
      </c>
      <c r="FG74">
        <v>0</v>
      </c>
      <c r="FH74">
        <v>0</v>
      </c>
      <c r="FI74">
        <v>0</v>
      </c>
      <c r="FJ74">
        <v>0</v>
      </c>
      <c r="FK74">
        <v>0</v>
      </c>
      <c r="FL74">
        <v>0</v>
      </c>
      <c r="FM74">
        <v>0</v>
      </c>
      <c r="FN74">
        <v>0</v>
      </c>
      <c r="FO74">
        <v>0</v>
      </c>
      <c r="FP74">
        <v>0</v>
      </c>
      <c r="FQ74">
        <v>0</v>
      </c>
      <c r="FR74">
        <v>0</v>
      </c>
      <c r="FS74">
        <v>0</v>
      </c>
      <c r="FT74">
        <v>0</v>
      </c>
      <c r="FU74">
        <v>0</v>
      </c>
      <c r="FV74">
        <v>0</v>
      </c>
      <c r="FW74">
        <v>0</v>
      </c>
      <c r="FX74">
        <v>0</v>
      </c>
      <c r="FY74">
        <v>0</v>
      </c>
      <c r="FZ74">
        <v>0</v>
      </c>
      <c r="GA74">
        <v>0</v>
      </c>
      <c r="GB74">
        <v>0</v>
      </c>
      <c r="GC74">
        <v>0</v>
      </c>
      <c r="GD74">
        <v>0</v>
      </c>
      <c r="GE74">
        <v>0</v>
      </c>
      <c r="GF74">
        <v>0</v>
      </c>
      <c r="GG74">
        <v>0</v>
      </c>
      <c r="GH74">
        <v>0</v>
      </c>
      <c r="GI74">
        <v>0</v>
      </c>
      <c r="GJ74">
        <v>0</v>
      </c>
      <c r="GK74">
        <v>0</v>
      </c>
      <c r="GL74">
        <v>0</v>
      </c>
      <c r="GM74">
        <v>0</v>
      </c>
      <c r="GN74">
        <v>0</v>
      </c>
      <c r="GO74">
        <v>0</v>
      </c>
      <c r="GP74">
        <v>0</v>
      </c>
      <c r="GQ74">
        <v>0</v>
      </c>
      <c r="GR74">
        <v>0</v>
      </c>
      <c r="GS74">
        <v>0</v>
      </c>
      <c r="GT74">
        <v>0</v>
      </c>
      <c r="GU74">
        <v>0</v>
      </c>
      <c r="GV74">
        <v>0</v>
      </c>
      <c r="GW74">
        <v>0</v>
      </c>
      <c r="GX74">
        <v>0</v>
      </c>
      <c r="GY74">
        <v>0</v>
      </c>
      <c r="GZ74">
        <v>0</v>
      </c>
      <c r="HA74">
        <v>0</v>
      </c>
      <c r="HB74">
        <v>0</v>
      </c>
      <c r="HC74">
        <v>0</v>
      </c>
      <c r="HD74">
        <v>0</v>
      </c>
      <c r="HE74">
        <v>0</v>
      </c>
      <c r="HF74">
        <v>0</v>
      </c>
      <c r="HG74">
        <v>0</v>
      </c>
      <c r="HH74">
        <v>0</v>
      </c>
      <c r="HI74">
        <v>0</v>
      </c>
      <c r="HJ74">
        <v>0</v>
      </c>
      <c r="HK74">
        <v>0</v>
      </c>
      <c r="HL74">
        <v>0</v>
      </c>
      <c r="HM74">
        <v>0</v>
      </c>
      <c r="HN74">
        <v>0</v>
      </c>
      <c r="HO74">
        <v>0</v>
      </c>
      <c r="HP74">
        <v>0</v>
      </c>
      <c r="HQ74">
        <v>0</v>
      </c>
      <c r="HR74">
        <v>0</v>
      </c>
      <c r="HS74">
        <v>0</v>
      </c>
      <c r="HT74">
        <v>0</v>
      </c>
      <c r="HU74">
        <v>0</v>
      </c>
      <c r="HV74">
        <v>0</v>
      </c>
      <c r="HW74">
        <v>0</v>
      </c>
      <c r="HX74">
        <v>0</v>
      </c>
      <c r="HY74">
        <v>0</v>
      </c>
      <c r="HZ74">
        <v>0</v>
      </c>
      <c r="IA74">
        <v>0</v>
      </c>
      <c r="IB74">
        <v>0</v>
      </c>
      <c r="IC74">
        <v>0</v>
      </c>
      <c r="ID74">
        <v>0</v>
      </c>
      <c r="IE74">
        <v>0</v>
      </c>
      <c r="IF74">
        <v>0</v>
      </c>
      <c r="IG74">
        <v>0</v>
      </c>
      <c r="IH74">
        <v>0</v>
      </c>
      <c r="II74" t="s">
        <v>1304</v>
      </c>
      <c r="IJ74" t="s">
        <v>1304</v>
      </c>
      <c r="IK74" t="s">
        <v>1304</v>
      </c>
      <c r="IL74" t="s">
        <v>1304</v>
      </c>
      <c r="IM74" t="s">
        <v>1304</v>
      </c>
      <c r="IN74" t="s">
        <v>1304</v>
      </c>
      <c r="IO74" t="s">
        <v>1304</v>
      </c>
      <c r="IP74" t="s">
        <v>1304</v>
      </c>
      <c r="IQ74" t="s">
        <v>1304</v>
      </c>
      <c r="IR74" t="s">
        <v>1304</v>
      </c>
      <c r="IS74" t="s">
        <v>1304</v>
      </c>
      <c r="IT74" t="s">
        <v>1304</v>
      </c>
      <c r="IU74" t="s">
        <v>1304</v>
      </c>
      <c r="IV74" t="s">
        <v>1304</v>
      </c>
      <c r="IW74" t="s">
        <v>1304</v>
      </c>
      <c r="IX74">
        <v>0</v>
      </c>
      <c r="IY74">
        <v>0</v>
      </c>
      <c r="IZ74">
        <v>0</v>
      </c>
      <c r="JA74">
        <v>0</v>
      </c>
      <c r="JB74">
        <v>0</v>
      </c>
      <c r="JC74">
        <v>0</v>
      </c>
      <c r="JD74">
        <v>0</v>
      </c>
      <c r="JE74">
        <v>0</v>
      </c>
      <c r="JF74">
        <v>0</v>
      </c>
      <c r="JG74">
        <v>0</v>
      </c>
      <c r="JH74">
        <v>0</v>
      </c>
      <c r="JI74">
        <v>0</v>
      </c>
      <c r="JJ74" s="85">
        <v>0</v>
      </c>
      <c r="JK74" s="85">
        <v>0</v>
      </c>
      <c r="JL74" s="85">
        <v>0</v>
      </c>
      <c r="JM74" s="85">
        <v>0</v>
      </c>
      <c r="JN74" s="85">
        <v>0</v>
      </c>
      <c r="JO74" s="85">
        <v>0</v>
      </c>
      <c r="JP74" s="85">
        <v>0</v>
      </c>
      <c r="JQ74" s="85">
        <v>0</v>
      </c>
      <c r="JR74" s="85">
        <v>0</v>
      </c>
      <c r="JS74" s="85">
        <v>0</v>
      </c>
      <c r="JT74" s="85">
        <v>0</v>
      </c>
      <c r="JU74" s="85">
        <v>0</v>
      </c>
      <c r="JV74" s="85">
        <v>0</v>
      </c>
      <c r="JW74">
        <v>0</v>
      </c>
      <c r="JX74">
        <v>0</v>
      </c>
      <c r="JY74">
        <v>0</v>
      </c>
      <c r="JZ74">
        <v>0</v>
      </c>
      <c r="KA74">
        <v>0</v>
      </c>
      <c r="KB74">
        <v>0</v>
      </c>
      <c r="KC74">
        <v>0</v>
      </c>
      <c r="KD74">
        <v>0</v>
      </c>
      <c r="KE74">
        <v>0</v>
      </c>
      <c r="KF74">
        <v>0</v>
      </c>
      <c r="KG74">
        <v>0</v>
      </c>
      <c r="KH74">
        <v>0</v>
      </c>
      <c r="KI74">
        <v>0</v>
      </c>
      <c r="KJ74" s="79">
        <v>0</v>
      </c>
      <c r="KK74">
        <v>0</v>
      </c>
      <c r="KL74" t="s">
        <v>1304</v>
      </c>
      <c r="KM74">
        <v>0</v>
      </c>
      <c r="KN74">
        <v>0</v>
      </c>
      <c r="KO74" t="s">
        <v>1304</v>
      </c>
      <c r="KP74" t="s">
        <v>1304</v>
      </c>
      <c r="KQ74" t="s">
        <v>1304</v>
      </c>
      <c r="KR74" t="s">
        <v>1304</v>
      </c>
      <c r="KS74" t="s">
        <v>1304</v>
      </c>
      <c r="KT74" t="s">
        <v>1304</v>
      </c>
      <c r="KU74" s="79" t="s">
        <v>1304</v>
      </c>
      <c r="KV74">
        <v>0</v>
      </c>
      <c r="KW74">
        <v>0</v>
      </c>
      <c r="KX74">
        <v>0</v>
      </c>
      <c r="KY74" s="79">
        <v>0</v>
      </c>
      <c r="KZ74">
        <v>0</v>
      </c>
      <c r="LA74" t="s">
        <v>1304</v>
      </c>
      <c r="LB74" t="s">
        <v>1304</v>
      </c>
      <c r="LC74" t="s">
        <v>1304</v>
      </c>
      <c r="LD74" t="s">
        <v>1304</v>
      </c>
      <c r="LE74" t="s">
        <v>1304</v>
      </c>
      <c r="LF74" t="s">
        <v>1304</v>
      </c>
      <c r="LG74" t="s">
        <v>1304</v>
      </c>
      <c r="LH74" s="85">
        <v>0</v>
      </c>
      <c r="LI74" s="85" t="s">
        <v>4356</v>
      </c>
      <c r="LJ74" s="85" t="s">
        <v>435</v>
      </c>
      <c r="LK74" s="85" t="s">
        <v>3473</v>
      </c>
      <c r="LL74" s="85" t="s">
        <v>1304</v>
      </c>
      <c r="LM74" s="85" t="s">
        <v>1304</v>
      </c>
      <c r="LN74" s="85" t="s">
        <v>1304</v>
      </c>
      <c r="LO74" s="85">
        <v>0</v>
      </c>
      <c r="LP74" s="85">
        <v>0</v>
      </c>
      <c r="LQ74" s="85">
        <v>27832225000</v>
      </c>
      <c r="LR74" s="85">
        <v>0</v>
      </c>
      <c r="LS74" s="85">
        <v>0</v>
      </c>
      <c r="LT74" s="85">
        <v>0</v>
      </c>
      <c r="LU74" s="85">
        <v>0</v>
      </c>
      <c r="LV74">
        <v>0</v>
      </c>
      <c r="LW74">
        <v>0</v>
      </c>
      <c r="LX74" s="79">
        <v>0</v>
      </c>
      <c r="LY74" s="79">
        <v>0</v>
      </c>
      <c r="LZ74">
        <v>0</v>
      </c>
      <c r="MA74" t="s">
        <v>1304</v>
      </c>
      <c r="MB74" t="s">
        <v>1304</v>
      </c>
      <c r="MC74" t="s">
        <v>1304</v>
      </c>
      <c r="MD74" t="s">
        <v>1304</v>
      </c>
      <c r="ME74" t="s">
        <v>1304</v>
      </c>
      <c r="MF74" t="s">
        <v>1304</v>
      </c>
      <c r="MG74" t="s">
        <v>1304</v>
      </c>
      <c r="MH74">
        <v>0</v>
      </c>
      <c r="MI74">
        <v>0</v>
      </c>
      <c r="MJ74">
        <v>90</v>
      </c>
      <c r="MK74">
        <v>0</v>
      </c>
      <c r="ML74">
        <v>0</v>
      </c>
      <c r="MM74">
        <v>0</v>
      </c>
      <c r="MN74">
        <v>0</v>
      </c>
      <c r="MO74">
        <v>0</v>
      </c>
      <c r="MP74">
        <v>0</v>
      </c>
      <c r="MQ74">
        <v>0</v>
      </c>
      <c r="MR74">
        <v>0</v>
      </c>
      <c r="MS74">
        <v>0</v>
      </c>
      <c r="MT74">
        <v>0</v>
      </c>
      <c r="MU74">
        <v>0</v>
      </c>
      <c r="MV74">
        <v>0</v>
      </c>
      <c r="MW74">
        <v>0</v>
      </c>
      <c r="MX74">
        <v>0</v>
      </c>
      <c r="MY74">
        <v>0</v>
      </c>
      <c r="MZ74">
        <v>0</v>
      </c>
      <c r="NA74">
        <v>0</v>
      </c>
      <c r="NB74">
        <v>0</v>
      </c>
      <c r="NC74">
        <v>0</v>
      </c>
      <c r="ND74">
        <v>0</v>
      </c>
      <c r="NE74">
        <v>0</v>
      </c>
      <c r="NF74">
        <v>0</v>
      </c>
      <c r="NG74">
        <v>0</v>
      </c>
      <c r="NH74">
        <v>0</v>
      </c>
      <c r="NI74">
        <v>0</v>
      </c>
      <c r="NJ74">
        <v>0</v>
      </c>
      <c r="NK74">
        <v>0</v>
      </c>
      <c r="NL74">
        <v>0</v>
      </c>
      <c r="NM74">
        <v>0</v>
      </c>
      <c r="NN74" t="s">
        <v>1304</v>
      </c>
      <c r="NO74" t="s">
        <v>1304</v>
      </c>
      <c r="NP74" t="s">
        <v>1304</v>
      </c>
      <c r="NQ74" t="s">
        <v>1304</v>
      </c>
      <c r="NR74" t="s">
        <v>1304</v>
      </c>
      <c r="NS74" t="s">
        <v>1304</v>
      </c>
      <c r="NT74" t="s">
        <v>1304</v>
      </c>
      <c r="NU74">
        <v>0</v>
      </c>
      <c r="NV74">
        <v>0</v>
      </c>
      <c r="NW74">
        <v>0</v>
      </c>
      <c r="NX74">
        <v>0</v>
      </c>
      <c r="NY74">
        <v>0</v>
      </c>
      <c r="NZ74">
        <v>0</v>
      </c>
      <c r="OA74">
        <v>0</v>
      </c>
      <c r="OB74">
        <v>0</v>
      </c>
      <c r="OC74">
        <v>0</v>
      </c>
      <c r="OD74">
        <v>0</v>
      </c>
      <c r="OE74">
        <v>0</v>
      </c>
      <c r="OF74">
        <v>0</v>
      </c>
      <c r="OG74">
        <v>0</v>
      </c>
      <c r="OH74">
        <v>0</v>
      </c>
      <c r="OI74">
        <v>0</v>
      </c>
      <c r="OJ74">
        <v>0</v>
      </c>
      <c r="OK74">
        <v>0</v>
      </c>
      <c r="OL74">
        <v>0</v>
      </c>
      <c r="OM74">
        <v>0</v>
      </c>
      <c r="ON74">
        <v>0</v>
      </c>
      <c r="OO74">
        <v>0</v>
      </c>
      <c r="OP74">
        <v>0</v>
      </c>
      <c r="OQ74">
        <v>0</v>
      </c>
      <c r="OR74">
        <v>0</v>
      </c>
      <c r="OT74" s="84"/>
      <c r="OU74" t="s">
        <v>4373</v>
      </c>
      <c r="OV74">
        <v>30</v>
      </c>
      <c r="OW74">
        <v>0</v>
      </c>
      <c r="OX74">
        <v>0</v>
      </c>
      <c r="OY74">
        <v>0</v>
      </c>
      <c r="OZ74">
        <v>0</v>
      </c>
      <c r="PA74">
        <v>0</v>
      </c>
      <c r="PB74">
        <v>0</v>
      </c>
      <c r="PC74">
        <v>0</v>
      </c>
      <c r="PD74">
        <v>0</v>
      </c>
      <c r="PE74">
        <v>0</v>
      </c>
      <c r="PF74">
        <v>0</v>
      </c>
      <c r="PG74">
        <v>0</v>
      </c>
      <c r="PH74">
        <v>0</v>
      </c>
      <c r="PI74">
        <v>0</v>
      </c>
      <c r="PJ74">
        <v>0</v>
      </c>
      <c r="PK74">
        <v>0</v>
      </c>
      <c r="PL74">
        <v>0</v>
      </c>
      <c r="PM74">
        <v>0</v>
      </c>
      <c r="PN74">
        <v>0</v>
      </c>
      <c r="PO74">
        <v>0</v>
      </c>
      <c r="PP74">
        <v>0</v>
      </c>
      <c r="PQ74">
        <v>0</v>
      </c>
      <c r="PR74">
        <v>0</v>
      </c>
      <c r="PS74">
        <v>0</v>
      </c>
      <c r="PT74">
        <v>0</v>
      </c>
      <c r="PU74">
        <v>0</v>
      </c>
      <c r="PV74">
        <v>0</v>
      </c>
      <c r="PW74" s="85">
        <v>0</v>
      </c>
      <c r="PX74" s="85">
        <v>0</v>
      </c>
      <c r="PY74" t="s">
        <v>4385</v>
      </c>
    </row>
    <row r="75" spans="1:441" ht="15.75" customHeight="1" x14ac:dyDescent="0.3">
      <c r="A75" t="s">
        <v>4386</v>
      </c>
      <c r="B75">
        <v>7871</v>
      </c>
      <c r="D75" s="82">
        <v>2020110010188</v>
      </c>
      <c r="E75" t="s">
        <v>3412</v>
      </c>
      <c r="F75" t="s">
        <v>4160</v>
      </c>
      <c r="G75" t="s">
        <v>4161</v>
      </c>
      <c r="H75" t="s">
        <v>4162</v>
      </c>
      <c r="I75" t="s">
        <v>435</v>
      </c>
      <c r="J75" t="s">
        <v>4164</v>
      </c>
      <c r="K75" t="s">
        <v>4165</v>
      </c>
      <c r="L75" t="s">
        <v>4166</v>
      </c>
      <c r="M75" t="s">
        <v>4167</v>
      </c>
      <c r="N75" t="s">
        <v>4165</v>
      </c>
      <c r="O75" t="s">
        <v>4166</v>
      </c>
      <c r="P75" t="s">
        <v>4167</v>
      </c>
      <c r="Q75" t="s">
        <v>4168</v>
      </c>
      <c r="R75" t="s">
        <v>4169</v>
      </c>
      <c r="S75" t="s">
        <v>4387</v>
      </c>
      <c r="T75" t="s">
        <v>4388</v>
      </c>
      <c r="X75" t="s">
        <v>4389</v>
      </c>
      <c r="Y75" t="s">
        <v>4390</v>
      </c>
      <c r="Z75" t="s">
        <v>4387</v>
      </c>
      <c r="AA75" t="s">
        <v>4391</v>
      </c>
      <c r="AG75" t="s">
        <v>1304</v>
      </c>
      <c r="AH75" t="s">
        <v>1304</v>
      </c>
      <c r="AI75" t="s">
        <v>4392</v>
      </c>
      <c r="AJ75">
        <v>0</v>
      </c>
      <c r="AK75" s="83">
        <v>44466</v>
      </c>
      <c r="AL75">
        <v>2</v>
      </c>
      <c r="AM75">
        <v>2024</v>
      </c>
      <c r="AN75" s="84" t="s">
        <v>4306</v>
      </c>
      <c r="AO75" t="s">
        <v>4393</v>
      </c>
      <c r="AP75">
        <v>2020</v>
      </c>
      <c r="AQ75">
        <v>2024</v>
      </c>
      <c r="AR75" t="s">
        <v>41</v>
      </c>
      <c r="AS75" t="s">
        <v>541</v>
      </c>
      <c r="AT75" t="s">
        <v>42</v>
      </c>
      <c r="AU75" t="s">
        <v>912</v>
      </c>
      <c r="AV75" t="s">
        <v>3431</v>
      </c>
      <c r="AW75" t="s">
        <v>3431</v>
      </c>
      <c r="AX75" t="s">
        <v>3431</v>
      </c>
      <c r="AZ75">
        <v>1</v>
      </c>
      <c r="BB75" t="s">
        <v>4394</v>
      </c>
      <c r="BC75" t="s">
        <v>4395</v>
      </c>
      <c r="BD75" t="s">
        <v>4396</v>
      </c>
      <c r="BE75" t="s">
        <v>4397</v>
      </c>
      <c r="BF75" t="s">
        <v>3457</v>
      </c>
      <c r="BG75">
        <v>4</v>
      </c>
      <c r="BH75" s="83">
        <v>45204</v>
      </c>
      <c r="BI75" t="s">
        <v>4181</v>
      </c>
      <c r="BJ75" t="s">
        <v>3048</v>
      </c>
      <c r="BK75">
        <v>100</v>
      </c>
      <c r="BL75">
        <v>5</v>
      </c>
      <c r="BM75">
        <v>20</v>
      </c>
      <c r="BN75">
        <v>55</v>
      </c>
      <c r="BO75">
        <v>90</v>
      </c>
      <c r="BP75">
        <v>100</v>
      </c>
      <c r="BW75">
        <v>5</v>
      </c>
      <c r="BX75">
        <v>20</v>
      </c>
      <c r="BY75">
        <v>55</v>
      </c>
      <c r="BZ75">
        <v>90</v>
      </c>
      <c r="CA75">
        <v>100</v>
      </c>
      <c r="CB75">
        <v>15</v>
      </c>
      <c r="CC75">
        <v>35</v>
      </c>
      <c r="CD75">
        <v>35</v>
      </c>
      <c r="CE75">
        <v>10.000000000000002</v>
      </c>
      <c r="CF75">
        <v>0</v>
      </c>
      <c r="CG75">
        <v>0</v>
      </c>
      <c r="CH75">
        <v>0</v>
      </c>
      <c r="CI75">
        <v>0</v>
      </c>
      <c r="CJ75" t="s">
        <v>435</v>
      </c>
      <c r="CK75" t="s">
        <v>435</v>
      </c>
      <c r="CL75" t="s">
        <v>435</v>
      </c>
      <c r="CM75" t="s">
        <v>435</v>
      </c>
      <c r="CN75">
        <v>5</v>
      </c>
      <c r="CO75">
        <v>20</v>
      </c>
      <c r="CP75">
        <v>55</v>
      </c>
      <c r="CQ75">
        <v>90</v>
      </c>
      <c r="CR75">
        <v>90</v>
      </c>
      <c r="CS75" t="s">
        <v>48</v>
      </c>
      <c r="CT75">
        <v>1.4285714285714288</v>
      </c>
      <c r="CU75">
        <v>0</v>
      </c>
      <c r="CV75">
        <v>4.2857142857142865</v>
      </c>
      <c r="CW75">
        <v>0</v>
      </c>
      <c r="CX75">
        <v>4.2857142857142865</v>
      </c>
      <c r="CY75">
        <v>0</v>
      </c>
      <c r="CZ75">
        <v>0</v>
      </c>
      <c r="DA75">
        <v>0</v>
      </c>
      <c r="DB75">
        <v>0</v>
      </c>
      <c r="DC75">
        <v>0</v>
      </c>
      <c r="DD75">
        <v>0</v>
      </c>
      <c r="DE75">
        <v>0</v>
      </c>
      <c r="DF75">
        <v>100</v>
      </c>
      <c r="DG75">
        <v>100</v>
      </c>
      <c r="DH75">
        <v>10.000000000000002</v>
      </c>
      <c r="DI75">
        <v>10.000000000000002</v>
      </c>
      <c r="DJ75">
        <v>14.29</v>
      </c>
      <c r="DK75" t="s">
        <v>1304</v>
      </c>
      <c r="DL75">
        <v>42.86</v>
      </c>
      <c r="DM75" t="s">
        <v>1304</v>
      </c>
      <c r="DN75">
        <v>42.86</v>
      </c>
      <c r="DO75">
        <v>0</v>
      </c>
      <c r="DP75">
        <v>0</v>
      </c>
      <c r="DQ75">
        <v>0</v>
      </c>
      <c r="DR75">
        <v>0</v>
      </c>
      <c r="DS75">
        <v>0</v>
      </c>
      <c r="DT75">
        <v>0</v>
      </c>
      <c r="DU75">
        <v>0</v>
      </c>
      <c r="DV75">
        <v>100.00999999999999</v>
      </c>
      <c r="DW75" t="s">
        <v>1304</v>
      </c>
      <c r="DX75" t="s">
        <v>1304</v>
      </c>
      <c r="DY75" t="s">
        <v>1304</v>
      </c>
      <c r="DZ75" t="s">
        <v>1304</v>
      </c>
      <c r="EA75" t="s">
        <v>1304</v>
      </c>
      <c r="EB75">
        <v>0</v>
      </c>
      <c r="EC75">
        <v>0</v>
      </c>
      <c r="ED75">
        <v>0</v>
      </c>
      <c r="EE75">
        <v>0</v>
      </c>
      <c r="EF75">
        <v>0</v>
      </c>
      <c r="EG75">
        <v>0</v>
      </c>
      <c r="EH75">
        <v>0</v>
      </c>
      <c r="EI75">
        <v>0</v>
      </c>
      <c r="EJ75">
        <v>0</v>
      </c>
      <c r="EK75" t="s">
        <v>4312</v>
      </c>
      <c r="EL75" t="s">
        <v>3440</v>
      </c>
      <c r="EM75" t="s">
        <v>4313</v>
      </c>
      <c r="EN75" t="s">
        <v>3440</v>
      </c>
      <c r="EO75" t="s">
        <v>4313</v>
      </c>
      <c r="EP75">
        <v>0</v>
      </c>
      <c r="EQ75">
        <v>0</v>
      </c>
      <c r="ER75">
        <v>0</v>
      </c>
      <c r="ES75">
        <v>0</v>
      </c>
      <c r="ET75">
        <v>0</v>
      </c>
      <c r="EU75">
        <v>0</v>
      </c>
      <c r="EV75">
        <v>0</v>
      </c>
      <c r="EW75">
        <v>0</v>
      </c>
      <c r="EX75">
        <v>0</v>
      </c>
      <c r="EY75">
        <v>0</v>
      </c>
      <c r="EZ75">
        <v>0</v>
      </c>
      <c r="FA75">
        <v>0</v>
      </c>
      <c r="FB75">
        <v>0</v>
      </c>
      <c r="FC75">
        <v>0</v>
      </c>
      <c r="FD75">
        <v>0</v>
      </c>
      <c r="FE75">
        <v>0</v>
      </c>
      <c r="FF75">
        <v>0</v>
      </c>
      <c r="FG75">
        <v>0</v>
      </c>
      <c r="FH75">
        <v>0</v>
      </c>
      <c r="FI75">
        <v>0</v>
      </c>
      <c r="FJ75">
        <v>0</v>
      </c>
      <c r="FK75">
        <v>0</v>
      </c>
      <c r="FL75">
        <v>0</v>
      </c>
      <c r="FM75">
        <v>0</v>
      </c>
      <c r="FN75">
        <v>0</v>
      </c>
      <c r="FO75">
        <v>0</v>
      </c>
      <c r="FP75">
        <v>0</v>
      </c>
      <c r="FQ75">
        <v>0</v>
      </c>
      <c r="FR75">
        <v>0</v>
      </c>
      <c r="FS75">
        <v>0</v>
      </c>
      <c r="FT75">
        <v>0</v>
      </c>
      <c r="FU75">
        <v>0</v>
      </c>
      <c r="FV75">
        <v>0</v>
      </c>
      <c r="FW75">
        <v>0</v>
      </c>
      <c r="FX75">
        <v>0</v>
      </c>
      <c r="FY75">
        <v>0</v>
      </c>
      <c r="FZ75">
        <v>0</v>
      </c>
      <c r="GA75">
        <v>0</v>
      </c>
      <c r="GB75">
        <v>0</v>
      </c>
      <c r="GC75">
        <v>0</v>
      </c>
      <c r="GD75">
        <v>0</v>
      </c>
      <c r="GE75">
        <v>0</v>
      </c>
      <c r="GF75">
        <v>0</v>
      </c>
      <c r="GG75">
        <v>0</v>
      </c>
      <c r="GH75">
        <v>0</v>
      </c>
      <c r="GI75">
        <v>0</v>
      </c>
      <c r="GJ75">
        <v>0</v>
      </c>
      <c r="GK75">
        <v>0</v>
      </c>
      <c r="GL75">
        <v>0</v>
      </c>
      <c r="GM75">
        <v>0</v>
      </c>
      <c r="GN75">
        <v>0</v>
      </c>
      <c r="GO75">
        <v>0</v>
      </c>
      <c r="GP75">
        <v>0</v>
      </c>
      <c r="GQ75">
        <v>0</v>
      </c>
      <c r="GR75">
        <v>0</v>
      </c>
      <c r="GS75">
        <v>0</v>
      </c>
      <c r="GT75">
        <v>0</v>
      </c>
      <c r="GU75">
        <v>0</v>
      </c>
      <c r="GV75">
        <v>0</v>
      </c>
      <c r="GW75">
        <v>0</v>
      </c>
      <c r="GX75">
        <v>0</v>
      </c>
      <c r="GY75">
        <v>0</v>
      </c>
      <c r="GZ75">
        <v>0</v>
      </c>
      <c r="HA75">
        <v>0</v>
      </c>
      <c r="HB75">
        <v>0</v>
      </c>
      <c r="HC75">
        <v>0</v>
      </c>
      <c r="HD75">
        <v>0</v>
      </c>
      <c r="HE75">
        <v>0</v>
      </c>
      <c r="HF75">
        <v>0</v>
      </c>
      <c r="HG75">
        <v>0</v>
      </c>
      <c r="HH75">
        <v>0</v>
      </c>
      <c r="HI75">
        <v>0</v>
      </c>
      <c r="HJ75">
        <v>0</v>
      </c>
      <c r="HK75">
        <v>0</v>
      </c>
      <c r="HL75">
        <v>0</v>
      </c>
      <c r="HM75">
        <v>0</v>
      </c>
      <c r="HN75">
        <v>0</v>
      </c>
      <c r="HO75">
        <v>0</v>
      </c>
      <c r="HP75">
        <v>0</v>
      </c>
      <c r="HQ75">
        <v>0</v>
      </c>
      <c r="HR75">
        <v>0</v>
      </c>
      <c r="HS75">
        <v>0</v>
      </c>
      <c r="HT75">
        <v>0</v>
      </c>
      <c r="HU75">
        <v>0</v>
      </c>
      <c r="HV75">
        <v>0</v>
      </c>
      <c r="HW75">
        <v>0</v>
      </c>
      <c r="HX75">
        <v>0</v>
      </c>
      <c r="HY75">
        <v>0</v>
      </c>
      <c r="HZ75">
        <v>0</v>
      </c>
      <c r="IA75">
        <v>0</v>
      </c>
      <c r="IB75">
        <v>0</v>
      </c>
      <c r="IC75">
        <v>0</v>
      </c>
      <c r="ID75">
        <v>0</v>
      </c>
      <c r="IE75">
        <v>0</v>
      </c>
      <c r="IF75">
        <v>0</v>
      </c>
      <c r="IG75">
        <v>0</v>
      </c>
      <c r="IH75">
        <v>0</v>
      </c>
      <c r="II75" t="s">
        <v>1304</v>
      </c>
      <c r="IJ75" t="s">
        <v>1304</v>
      </c>
      <c r="IK75" t="s">
        <v>1304</v>
      </c>
      <c r="IL75" t="s">
        <v>1304</v>
      </c>
      <c r="IM75" t="s">
        <v>1304</v>
      </c>
      <c r="IN75" t="s">
        <v>1304</v>
      </c>
      <c r="IO75" t="s">
        <v>1304</v>
      </c>
      <c r="IP75" t="s">
        <v>1304</v>
      </c>
      <c r="IQ75" t="s">
        <v>1304</v>
      </c>
      <c r="IR75" t="s">
        <v>1304</v>
      </c>
      <c r="IS75" t="s">
        <v>1304</v>
      </c>
      <c r="IT75" t="s">
        <v>1304</v>
      </c>
      <c r="IU75" t="s">
        <v>1304</v>
      </c>
      <c r="IV75" t="s">
        <v>1304</v>
      </c>
      <c r="IW75" t="s">
        <v>1304</v>
      </c>
      <c r="IX75" t="s">
        <v>1304</v>
      </c>
      <c r="IY75" t="s">
        <v>1304</v>
      </c>
      <c r="IZ75" t="s">
        <v>1304</v>
      </c>
      <c r="JA75" t="s">
        <v>1304</v>
      </c>
      <c r="JB75" t="s">
        <v>1304</v>
      </c>
      <c r="JC75">
        <v>0</v>
      </c>
      <c r="JD75">
        <v>0</v>
      </c>
      <c r="JE75">
        <v>0</v>
      </c>
      <c r="JF75">
        <v>0</v>
      </c>
      <c r="JG75">
        <v>0</v>
      </c>
      <c r="JH75">
        <v>0</v>
      </c>
      <c r="JI75">
        <v>0</v>
      </c>
      <c r="JJ75" s="85">
        <v>0</v>
      </c>
      <c r="JK75" s="85">
        <v>0</v>
      </c>
      <c r="JL75" s="85">
        <v>0</v>
      </c>
      <c r="JM75" s="85">
        <v>0</v>
      </c>
      <c r="JN75" s="85">
        <v>0</v>
      </c>
      <c r="JO75" s="85">
        <v>0</v>
      </c>
      <c r="JP75" s="85">
        <v>0</v>
      </c>
      <c r="JQ75" s="85">
        <v>0</v>
      </c>
      <c r="JR75" s="85">
        <v>0</v>
      </c>
      <c r="JS75" s="85">
        <v>0</v>
      </c>
      <c r="JT75" s="85">
        <v>0</v>
      </c>
      <c r="JU75" s="85">
        <v>0</v>
      </c>
      <c r="JV75" s="85">
        <v>0</v>
      </c>
      <c r="JW75">
        <v>0</v>
      </c>
      <c r="JX75">
        <v>0</v>
      </c>
      <c r="JY75">
        <v>0</v>
      </c>
      <c r="JZ75">
        <v>0</v>
      </c>
      <c r="KA75">
        <v>0</v>
      </c>
      <c r="KB75">
        <v>0</v>
      </c>
      <c r="KC75">
        <v>0</v>
      </c>
      <c r="KD75">
        <v>0</v>
      </c>
      <c r="KE75">
        <v>0</v>
      </c>
      <c r="KF75">
        <v>0</v>
      </c>
      <c r="KG75">
        <v>0</v>
      </c>
      <c r="KH75">
        <v>0</v>
      </c>
      <c r="KI75">
        <v>0</v>
      </c>
      <c r="KJ75" s="79">
        <v>0</v>
      </c>
      <c r="KK75" t="s">
        <v>1304</v>
      </c>
      <c r="KL75" t="s">
        <v>1304</v>
      </c>
      <c r="KM75" t="s">
        <v>1304</v>
      </c>
      <c r="KN75" t="s">
        <v>1304</v>
      </c>
      <c r="KO75" t="s">
        <v>1304</v>
      </c>
      <c r="KP75" t="s">
        <v>1304</v>
      </c>
      <c r="KQ75" t="s">
        <v>1304</v>
      </c>
      <c r="KR75" t="s">
        <v>1304</v>
      </c>
      <c r="KS75" t="s">
        <v>1304</v>
      </c>
      <c r="KT75" t="s">
        <v>1304</v>
      </c>
      <c r="KU75" s="79" t="s">
        <v>1304</v>
      </c>
      <c r="KV75">
        <v>0</v>
      </c>
      <c r="KW75">
        <v>0</v>
      </c>
      <c r="KX75">
        <v>0</v>
      </c>
      <c r="KY75">
        <v>0</v>
      </c>
      <c r="KZ75">
        <v>0</v>
      </c>
      <c r="LA75" t="s">
        <v>1304</v>
      </c>
      <c r="LB75" t="s">
        <v>1304</v>
      </c>
      <c r="LC75" t="s">
        <v>1304</v>
      </c>
      <c r="LD75" t="s">
        <v>1304</v>
      </c>
      <c r="LE75" t="s">
        <v>1304</v>
      </c>
      <c r="LF75" t="s">
        <v>1304</v>
      </c>
      <c r="LG75" t="s">
        <v>1304</v>
      </c>
      <c r="LH75" s="85">
        <v>0</v>
      </c>
      <c r="LI75" s="85" t="s">
        <v>4356</v>
      </c>
      <c r="LJ75" s="85" t="s">
        <v>435</v>
      </c>
      <c r="LK75" s="85" t="s">
        <v>3473</v>
      </c>
      <c r="LL75" s="85" t="s">
        <v>1304</v>
      </c>
      <c r="LM75" s="85" t="s">
        <v>1304</v>
      </c>
      <c r="LN75" s="85" t="s">
        <v>1304</v>
      </c>
      <c r="LO75" s="85">
        <v>0</v>
      </c>
      <c r="LP75" s="85">
        <v>0</v>
      </c>
      <c r="LQ75" s="85">
        <v>27832225000</v>
      </c>
      <c r="LR75" s="85">
        <v>0</v>
      </c>
      <c r="LS75" s="85">
        <v>0</v>
      </c>
      <c r="LT75" s="85">
        <v>0</v>
      </c>
      <c r="LU75" s="85">
        <v>0</v>
      </c>
      <c r="LV75">
        <v>0</v>
      </c>
      <c r="LW75">
        <v>0</v>
      </c>
      <c r="LX75">
        <v>0</v>
      </c>
      <c r="LY75">
        <v>0</v>
      </c>
      <c r="LZ75">
        <v>0</v>
      </c>
      <c r="MA75" t="s">
        <v>1304</v>
      </c>
      <c r="MB75" t="s">
        <v>1304</v>
      </c>
      <c r="MC75" t="s">
        <v>1304</v>
      </c>
      <c r="MD75" t="s">
        <v>1304</v>
      </c>
      <c r="ME75" t="s">
        <v>1304</v>
      </c>
      <c r="MF75" t="s">
        <v>1304</v>
      </c>
      <c r="MG75" t="s">
        <v>1304</v>
      </c>
      <c r="MH75">
        <v>0</v>
      </c>
      <c r="MI75">
        <v>0</v>
      </c>
      <c r="MJ75">
        <v>90</v>
      </c>
      <c r="MK75">
        <v>0</v>
      </c>
      <c r="ML75">
        <v>0</v>
      </c>
      <c r="MM75">
        <v>0</v>
      </c>
      <c r="MN75">
        <v>0</v>
      </c>
      <c r="MO75">
        <v>0</v>
      </c>
      <c r="MP75">
        <v>0</v>
      </c>
      <c r="MQ75">
        <v>0</v>
      </c>
      <c r="MR75">
        <v>0</v>
      </c>
      <c r="MS75">
        <v>0</v>
      </c>
      <c r="MT75">
        <v>0</v>
      </c>
      <c r="MU75">
        <v>0</v>
      </c>
      <c r="MV75">
        <v>0</v>
      </c>
      <c r="MW75">
        <v>0</v>
      </c>
      <c r="MX75">
        <v>0</v>
      </c>
      <c r="MY75">
        <v>0</v>
      </c>
      <c r="MZ75">
        <v>0</v>
      </c>
      <c r="NA75">
        <v>0</v>
      </c>
      <c r="NB75">
        <v>0</v>
      </c>
      <c r="NC75">
        <v>0</v>
      </c>
      <c r="ND75">
        <v>0</v>
      </c>
      <c r="NE75">
        <v>0</v>
      </c>
      <c r="NF75">
        <v>0</v>
      </c>
      <c r="NG75">
        <v>0</v>
      </c>
      <c r="NH75">
        <v>0</v>
      </c>
      <c r="NI75">
        <v>0</v>
      </c>
      <c r="NJ75">
        <v>0</v>
      </c>
      <c r="NK75">
        <v>0</v>
      </c>
      <c r="NL75">
        <v>0</v>
      </c>
      <c r="NM75">
        <v>0</v>
      </c>
      <c r="NN75" t="s">
        <v>1304</v>
      </c>
      <c r="NO75" t="s">
        <v>1304</v>
      </c>
      <c r="NP75" t="s">
        <v>1304</v>
      </c>
      <c r="NQ75" t="s">
        <v>1304</v>
      </c>
      <c r="NR75" t="s">
        <v>1304</v>
      </c>
      <c r="NS75" t="s">
        <v>1304</v>
      </c>
      <c r="NT75" t="s">
        <v>1304</v>
      </c>
      <c r="NU75">
        <v>0</v>
      </c>
      <c r="NV75">
        <v>0</v>
      </c>
      <c r="NW75">
        <v>0</v>
      </c>
      <c r="NX75">
        <v>0</v>
      </c>
      <c r="NY75">
        <v>0</v>
      </c>
      <c r="NZ75">
        <v>0</v>
      </c>
      <c r="OA75">
        <v>0</v>
      </c>
      <c r="OB75">
        <v>0</v>
      </c>
      <c r="OC75">
        <v>0</v>
      </c>
      <c r="OD75">
        <v>0</v>
      </c>
      <c r="OE75">
        <v>0</v>
      </c>
      <c r="OF75">
        <v>0</v>
      </c>
      <c r="OG75">
        <v>0</v>
      </c>
      <c r="OH75">
        <v>0</v>
      </c>
      <c r="OI75">
        <v>0</v>
      </c>
      <c r="OJ75">
        <v>0</v>
      </c>
      <c r="OK75">
        <v>0</v>
      </c>
      <c r="OL75">
        <v>0</v>
      </c>
      <c r="OM75">
        <v>0</v>
      </c>
      <c r="ON75">
        <v>0</v>
      </c>
      <c r="OO75">
        <v>0</v>
      </c>
      <c r="OP75">
        <v>0</v>
      </c>
      <c r="OQ75">
        <v>0</v>
      </c>
      <c r="OR75">
        <v>0</v>
      </c>
      <c r="OT75" s="84"/>
      <c r="OU75" t="s">
        <v>4386</v>
      </c>
      <c r="OV75">
        <v>30</v>
      </c>
      <c r="OW75">
        <v>0</v>
      </c>
      <c r="OX75">
        <v>0</v>
      </c>
      <c r="OY75">
        <v>0</v>
      </c>
      <c r="OZ75">
        <v>0</v>
      </c>
      <c r="PA75">
        <v>0</v>
      </c>
      <c r="PB75">
        <v>0</v>
      </c>
      <c r="PC75">
        <v>0</v>
      </c>
      <c r="PD75">
        <v>0</v>
      </c>
      <c r="PE75">
        <v>0</v>
      </c>
      <c r="PF75">
        <v>0</v>
      </c>
      <c r="PG75">
        <v>0</v>
      </c>
      <c r="PH75">
        <v>0</v>
      </c>
      <c r="PI75">
        <v>0</v>
      </c>
      <c r="PJ75">
        <v>0</v>
      </c>
      <c r="PK75">
        <v>0</v>
      </c>
      <c r="PL75">
        <v>0</v>
      </c>
      <c r="PM75">
        <v>0</v>
      </c>
      <c r="PN75">
        <v>0</v>
      </c>
      <c r="PO75">
        <v>0</v>
      </c>
      <c r="PP75">
        <v>0</v>
      </c>
      <c r="PQ75">
        <v>0</v>
      </c>
      <c r="PR75">
        <v>0</v>
      </c>
      <c r="PS75">
        <v>0</v>
      </c>
      <c r="PT75">
        <v>0</v>
      </c>
      <c r="PU75">
        <v>0</v>
      </c>
      <c r="PV75">
        <v>0</v>
      </c>
      <c r="PW75" s="85">
        <v>0</v>
      </c>
      <c r="PX75" s="85">
        <v>0</v>
      </c>
      <c r="PY75" t="s">
        <v>4385</v>
      </c>
    </row>
    <row r="76" spans="1:441" ht="15.75" customHeight="1" x14ac:dyDescent="0.3">
      <c r="A76" t="s">
        <v>4398</v>
      </c>
      <c r="B76">
        <v>7871</v>
      </c>
      <c r="C76" t="s">
        <v>4399</v>
      </c>
      <c r="D76" s="82">
        <v>2020110010188</v>
      </c>
      <c r="E76" t="s">
        <v>3412</v>
      </c>
      <c r="F76" t="s">
        <v>4160</v>
      </c>
      <c r="G76" t="s">
        <v>4161</v>
      </c>
      <c r="H76" t="s">
        <v>4162</v>
      </c>
      <c r="I76" t="s">
        <v>435</v>
      </c>
      <c r="J76" t="s">
        <v>4164</v>
      </c>
      <c r="K76" t="s">
        <v>4165</v>
      </c>
      <c r="L76" t="s">
        <v>4166</v>
      </c>
      <c r="M76" t="s">
        <v>4167</v>
      </c>
      <c r="N76" t="s">
        <v>4165</v>
      </c>
      <c r="O76" t="s">
        <v>4166</v>
      </c>
      <c r="P76" t="s">
        <v>4167</v>
      </c>
      <c r="Q76" t="s">
        <v>4168</v>
      </c>
      <c r="R76" t="s">
        <v>4169</v>
      </c>
      <c r="S76" t="s">
        <v>4400</v>
      </c>
      <c r="T76" t="s">
        <v>4401</v>
      </c>
      <c r="AD76" t="s">
        <v>4402</v>
      </c>
      <c r="AE76" t="s">
        <v>4403</v>
      </c>
      <c r="AG76" t="s">
        <v>1304</v>
      </c>
      <c r="AH76" t="s">
        <v>1304</v>
      </c>
      <c r="AI76" t="s">
        <v>4404</v>
      </c>
      <c r="AJ76">
        <v>0</v>
      </c>
      <c r="AK76" s="83">
        <v>44466</v>
      </c>
      <c r="AL76">
        <v>2</v>
      </c>
      <c r="AM76">
        <v>2024</v>
      </c>
      <c r="AN76" s="84" t="s">
        <v>4193</v>
      </c>
      <c r="AO76" s="84" t="s">
        <v>4405</v>
      </c>
      <c r="AP76">
        <v>2020</v>
      </c>
      <c r="AQ76">
        <v>2024</v>
      </c>
      <c r="AR76" t="s">
        <v>48</v>
      </c>
      <c r="AS76" t="s">
        <v>541</v>
      </c>
      <c r="AT76" t="s">
        <v>49</v>
      </c>
      <c r="AU76" t="s">
        <v>912</v>
      </c>
      <c r="AV76" t="s">
        <v>3431</v>
      </c>
      <c r="AW76" t="s">
        <v>3431</v>
      </c>
      <c r="AX76" t="s">
        <v>3431</v>
      </c>
      <c r="AZ76">
        <v>1</v>
      </c>
      <c r="BB76" t="s">
        <v>4406</v>
      </c>
      <c r="BC76" t="s">
        <v>4196</v>
      </c>
      <c r="BD76" t="s">
        <v>4197</v>
      </c>
      <c r="BE76" t="s">
        <v>435</v>
      </c>
      <c r="BF76" t="s">
        <v>3457</v>
      </c>
      <c r="BG76">
        <v>4</v>
      </c>
      <c r="BH76" s="83">
        <v>45204</v>
      </c>
      <c r="BI76" t="s">
        <v>4181</v>
      </c>
      <c r="BJ76" t="s">
        <v>3048</v>
      </c>
      <c r="BK76">
        <v>1039</v>
      </c>
      <c r="BL76">
        <v>104</v>
      </c>
      <c r="BM76">
        <v>310</v>
      </c>
      <c r="BN76">
        <v>258</v>
      </c>
      <c r="BO76">
        <v>287</v>
      </c>
      <c r="BP76">
        <v>80</v>
      </c>
      <c r="BW76">
        <v>30</v>
      </c>
      <c r="BX76">
        <v>95</v>
      </c>
      <c r="BY76">
        <v>258</v>
      </c>
      <c r="BZ76">
        <v>258</v>
      </c>
      <c r="CA76">
        <v>100</v>
      </c>
      <c r="CB76">
        <v>310</v>
      </c>
      <c r="CC76">
        <v>258</v>
      </c>
      <c r="CD76">
        <v>258</v>
      </c>
      <c r="CE76">
        <v>80</v>
      </c>
      <c r="CF76">
        <v>0</v>
      </c>
      <c r="CG76">
        <v>0</v>
      </c>
      <c r="CH76">
        <v>0</v>
      </c>
      <c r="CI76">
        <v>0</v>
      </c>
      <c r="CJ76" t="s">
        <v>435</v>
      </c>
      <c r="CK76" t="s">
        <v>435</v>
      </c>
      <c r="CL76" t="s">
        <v>435</v>
      </c>
      <c r="CM76" t="s">
        <v>435</v>
      </c>
      <c r="CN76">
        <v>103.99999999999999</v>
      </c>
      <c r="CO76">
        <v>310</v>
      </c>
      <c r="CP76">
        <v>258</v>
      </c>
      <c r="CQ76">
        <v>258</v>
      </c>
      <c r="CR76">
        <v>930</v>
      </c>
      <c r="CS76" t="s">
        <v>48</v>
      </c>
      <c r="CT76">
        <v>0</v>
      </c>
      <c r="CU76">
        <v>2</v>
      </c>
      <c r="CV76">
        <v>26</v>
      </c>
      <c r="CW76">
        <v>26</v>
      </c>
      <c r="CX76">
        <v>26</v>
      </c>
      <c r="CY76">
        <v>0</v>
      </c>
      <c r="CZ76">
        <v>0</v>
      </c>
      <c r="DA76">
        <v>0</v>
      </c>
      <c r="DB76">
        <v>0</v>
      </c>
      <c r="DC76">
        <v>0</v>
      </c>
      <c r="DD76">
        <v>0</v>
      </c>
      <c r="DE76">
        <v>0</v>
      </c>
      <c r="DF76">
        <v>80</v>
      </c>
      <c r="DG76">
        <v>80</v>
      </c>
      <c r="DH76">
        <v>80</v>
      </c>
      <c r="DI76">
        <v>80</v>
      </c>
      <c r="DJ76" t="s">
        <v>1304</v>
      </c>
      <c r="DK76">
        <v>2</v>
      </c>
      <c r="DL76">
        <v>26</v>
      </c>
      <c r="DM76">
        <v>26</v>
      </c>
      <c r="DN76">
        <v>26</v>
      </c>
      <c r="DO76">
        <v>0</v>
      </c>
      <c r="DP76">
        <v>0</v>
      </c>
      <c r="DQ76">
        <v>0</v>
      </c>
      <c r="DR76">
        <v>0</v>
      </c>
      <c r="DS76">
        <v>0</v>
      </c>
      <c r="DT76">
        <v>0</v>
      </c>
      <c r="DU76">
        <v>0</v>
      </c>
      <c r="DV76">
        <v>80</v>
      </c>
      <c r="DW76" t="s">
        <v>1304</v>
      </c>
      <c r="DX76" t="s">
        <v>1304</v>
      </c>
      <c r="DY76" t="s">
        <v>1304</v>
      </c>
      <c r="DZ76" t="s">
        <v>1304</v>
      </c>
      <c r="EA76" t="s">
        <v>1304</v>
      </c>
      <c r="EB76">
        <v>0</v>
      </c>
      <c r="EC76">
        <v>0</v>
      </c>
      <c r="ED76">
        <v>0</v>
      </c>
      <c r="EE76">
        <v>0</v>
      </c>
      <c r="EF76">
        <v>0</v>
      </c>
      <c r="EG76">
        <v>0</v>
      </c>
      <c r="EH76">
        <v>0</v>
      </c>
      <c r="EI76">
        <v>0</v>
      </c>
      <c r="EJ76">
        <v>0</v>
      </c>
      <c r="EK76" t="s">
        <v>3473</v>
      </c>
      <c r="EL76" t="s">
        <v>4198</v>
      </c>
      <c r="EM76" t="s">
        <v>4199</v>
      </c>
      <c r="EN76" t="s">
        <v>4199</v>
      </c>
      <c r="EO76" t="s">
        <v>4199</v>
      </c>
      <c r="EP76">
        <v>0</v>
      </c>
      <c r="EQ76">
        <v>0</v>
      </c>
      <c r="ER76">
        <v>0</v>
      </c>
      <c r="ES76">
        <v>0</v>
      </c>
      <c r="ET76">
        <v>0</v>
      </c>
      <c r="EU76">
        <v>0</v>
      </c>
      <c r="EV76">
        <v>0</v>
      </c>
      <c r="EW76">
        <v>0</v>
      </c>
      <c r="EX76">
        <v>0</v>
      </c>
      <c r="EY76">
        <v>0</v>
      </c>
      <c r="EZ76">
        <v>0</v>
      </c>
      <c r="FA76">
        <v>0</v>
      </c>
      <c r="FB76">
        <v>0</v>
      </c>
      <c r="FC76">
        <v>0</v>
      </c>
      <c r="FD76">
        <v>0</v>
      </c>
      <c r="FE76">
        <v>0</v>
      </c>
      <c r="FF76">
        <v>0</v>
      </c>
      <c r="FG76">
        <v>0</v>
      </c>
      <c r="FH76">
        <v>0</v>
      </c>
      <c r="FI76">
        <v>0</v>
      </c>
      <c r="FJ76">
        <v>0</v>
      </c>
      <c r="FK76">
        <v>0</v>
      </c>
      <c r="FL76">
        <v>0</v>
      </c>
      <c r="FM76">
        <v>0</v>
      </c>
      <c r="FN76">
        <v>0</v>
      </c>
      <c r="FO76">
        <v>0</v>
      </c>
      <c r="FP76">
        <v>0</v>
      </c>
      <c r="FQ76">
        <v>0</v>
      </c>
      <c r="FR76">
        <v>0</v>
      </c>
      <c r="FS76">
        <v>0</v>
      </c>
      <c r="FT76">
        <v>0</v>
      </c>
      <c r="FU76">
        <v>0</v>
      </c>
      <c r="FV76">
        <v>0</v>
      </c>
      <c r="FW76">
        <v>0</v>
      </c>
      <c r="FX76">
        <v>0</v>
      </c>
      <c r="FY76">
        <v>0</v>
      </c>
      <c r="FZ76">
        <v>0</v>
      </c>
      <c r="GA76">
        <v>0</v>
      </c>
      <c r="GB76">
        <v>0</v>
      </c>
      <c r="GC76">
        <v>0</v>
      </c>
      <c r="GD76">
        <v>0</v>
      </c>
      <c r="GE76">
        <v>0</v>
      </c>
      <c r="GF76">
        <v>0</v>
      </c>
      <c r="GG76">
        <v>0</v>
      </c>
      <c r="GH76">
        <v>0</v>
      </c>
      <c r="GI76">
        <v>0</v>
      </c>
      <c r="GJ76">
        <v>0</v>
      </c>
      <c r="GK76">
        <v>0</v>
      </c>
      <c r="GL76">
        <v>0</v>
      </c>
      <c r="GM76">
        <v>0</v>
      </c>
      <c r="GN76">
        <v>0</v>
      </c>
      <c r="GO76">
        <v>0</v>
      </c>
      <c r="GP76">
        <v>0</v>
      </c>
      <c r="GQ76">
        <v>0</v>
      </c>
      <c r="GR76">
        <v>0</v>
      </c>
      <c r="GS76">
        <v>0</v>
      </c>
      <c r="GT76">
        <v>0</v>
      </c>
      <c r="GU76">
        <v>0</v>
      </c>
      <c r="GV76">
        <v>0</v>
      </c>
      <c r="GW76">
        <v>0</v>
      </c>
      <c r="GX76">
        <v>0</v>
      </c>
      <c r="GY76">
        <v>0</v>
      </c>
      <c r="GZ76">
        <v>0</v>
      </c>
      <c r="HA76">
        <v>0</v>
      </c>
      <c r="HB76">
        <v>0</v>
      </c>
      <c r="HC76">
        <v>0</v>
      </c>
      <c r="HD76">
        <v>0</v>
      </c>
      <c r="HE76">
        <v>0</v>
      </c>
      <c r="HF76">
        <v>0</v>
      </c>
      <c r="HG76">
        <v>0</v>
      </c>
      <c r="HH76">
        <v>0</v>
      </c>
      <c r="HI76">
        <v>0</v>
      </c>
      <c r="HJ76">
        <v>0</v>
      </c>
      <c r="HK76">
        <v>0</v>
      </c>
      <c r="HL76">
        <v>0</v>
      </c>
      <c r="HM76">
        <v>0</v>
      </c>
      <c r="HN76">
        <v>0</v>
      </c>
      <c r="HO76">
        <v>0</v>
      </c>
      <c r="HP76">
        <v>0</v>
      </c>
      <c r="HQ76">
        <v>0</v>
      </c>
      <c r="HR76">
        <v>0</v>
      </c>
      <c r="HS76">
        <v>0</v>
      </c>
      <c r="HT76">
        <v>0</v>
      </c>
      <c r="HU76">
        <v>0</v>
      </c>
      <c r="HV76">
        <v>0</v>
      </c>
      <c r="HW76">
        <v>0</v>
      </c>
      <c r="HX76">
        <v>0</v>
      </c>
      <c r="HY76">
        <v>0</v>
      </c>
      <c r="HZ76">
        <v>0</v>
      </c>
      <c r="IA76">
        <v>0</v>
      </c>
      <c r="IB76">
        <v>0</v>
      </c>
      <c r="IC76">
        <v>0</v>
      </c>
      <c r="ID76">
        <v>0</v>
      </c>
      <c r="IE76">
        <v>0</v>
      </c>
      <c r="IF76">
        <v>0</v>
      </c>
      <c r="IG76">
        <v>0</v>
      </c>
      <c r="IH76">
        <v>0</v>
      </c>
      <c r="II76" t="s">
        <v>1304</v>
      </c>
      <c r="IJ76" t="s">
        <v>1304</v>
      </c>
      <c r="IK76" t="s">
        <v>1304</v>
      </c>
      <c r="IL76" t="s">
        <v>1304</v>
      </c>
      <c r="IM76" t="s">
        <v>1304</v>
      </c>
      <c r="IN76" t="s">
        <v>1304</v>
      </c>
      <c r="IO76" t="s">
        <v>1304</v>
      </c>
      <c r="IP76" t="s">
        <v>1304</v>
      </c>
      <c r="IQ76" t="s">
        <v>1304</v>
      </c>
      <c r="IR76" t="s">
        <v>1304</v>
      </c>
      <c r="IS76" t="s">
        <v>1304</v>
      </c>
      <c r="IT76" t="s">
        <v>1304</v>
      </c>
      <c r="IU76" t="s">
        <v>1304</v>
      </c>
      <c r="IV76" t="s">
        <v>1304</v>
      </c>
      <c r="IW76" t="s">
        <v>1304</v>
      </c>
      <c r="IX76" t="s">
        <v>1304</v>
      </c>
      <c r="IY76" t="s">
        <v>1304</v>
      </c>
      <c r="IZ76" t="s">
        <v>1304</v>
      </c>
      <c r="JA76" t="s">
        <v>1304</v>
      </c>
      <c r="JB76" t="s">
        <v>1304</v>
      </c>
      <c r="JC76">
        <v>0</v>
      </c>
      <c r="JD76">
        <v>0</v>
      </c>
      <c r="JE76">
        <v>0</v>
      </c>
      <c r="JF76">
        <v>0</v>
      </c>
      <c r="JG76">
        <v>0</v>
      </c>
      <c r="JH76">
        <v>0</v>
      </c>
      <c r="JI76">
        <v>0</v>
      </c>
      <c r="JJ76" s="85">
        <v>0</v>
      </c>
      <c r="JK76" s="85">
        <v>0</v>
      </c>
      <c r="JL76" s="85">
        <v>0</v>
      </c>
      <c r="JM76" s="85">
        <v>0</v>
      </c>
      <c r="JN76" s="85">
        <v>0</v>
      </c>
      <c r="JO76" s="85">
        <v>0</v>
      </c>
      <c r="JP76" s="85">
        <v>0</v>
      </c>
      <c r="JQ76" s="85">
        <v>0</v>
      </c>
      <c r="JR76" s="85">
        <v>0</v>
      </c>
      <c r="JS76" s="85">
        <v>0</v>
      </c>
      <c r="JT76" s="85">
        <v>0</v>
      </c>
      <c r="JU76" s="85">
        <v>0</v>
      </c>
      <c r="JV76" s="85">
        <v>0</v>
      </c>
      <c r="JW76">
        <v>0</v>
      </c>
      <c r="JX76">
        <v>0</v>
      </c>
      <c r="JY76">
        <v>0</v>
      </c>
      <c r="JZ76">
        <v>0</v>
      </c>
      <c r="KA76">
        <v>0</v>
      </c>
      <c r="KB76">
        <v>0</v>
      </c>
      <c r="KC76">
        <v>0</v>
      </c>
      <c r="KD76">
        <v>0</v>
      </c>
      <c r="KE76">
        <v>0</v>
      </c>
      <c r="KF76">
        <v>0</v>
      </c>
      <c r="KG76">
        <v>0</v>
      </c>
      <c r="KH76">
        <v>0</v>
      </c>
      <c r="KI76">
        <v>0</v>
      </c>
      <c r="KJ76" s="79" t="s">
        <v>3440</v>
      </c>
      <c r="KK76">
        <v>0</v>
      </c>
      <c r="KL76">
        <v>0</v>
      </c>
      <c r="KM76">
        <v>0</v>
      </c>
      <c r="KN76">
        <v>0</v>
      </c>
      <c r="KO76" t="s">
        <v>1304</v>
      </c>
      <c r="KP76" t="s">
        <v>1304</v>
      </c>
      <c r="KQ76" t="s">
        <v>1304</v>
      </c>
      <c r="KR76" t="s">
        <v>1304</v>
      </c>
      <c r="KS76" t="s">
        <v>1304</v>
      </c>
      <c r="KT76" t="s">
        <v>1304</v>
      </c>
      <c r="KU76" s="79" t="s">
        <v>1304</v>
      </c>
      <c r="KV76" t="s">
        <v>3440</v>
      </c>
      <c r="KW76">
        <v>0</v>
      </c>
      <c r="KX76">
        <v>0</v>
      </c>
      <c r="KY76">
        <v>0</v>
      </c>
      <c r="KZ76">
        <v>0</v>
      </c>
      <c r="LA76" t="s">
        <v>1304</v>
      </c>
      <c r="LB76" t="s">
        <v>1304</v>
      </c>
      <c r="LC76" t="s">
        <v>1304</v>
      </c>
      <c r="LD76" t="s">
        <v>1304</v>
      </c>
      <c r="LE76" t="s">
        <v>1304</v>
      </c>
      <c r="LF76" t="s">
        <v>1304</v>
      </c>
      <c r="LG76" t="s">
        <v>1304</v>
      </c>
      <c r="LH76" s="85">
        <v>0</v>
      </c>
      <c r="LI76" s="85" t="s">
        <v>4356</v>
      </c>
      <c r="LJ76" s="85" t="s">
        <v>435</v>
      </c>
      <c r="LK76" s="85" t="s">
        <v>3473</v>
      </c>
      <c r="LL76" s="85" t="s">
        <v>1304</v>
      </c>
      <c r="LM76" s="85" t="s">
        <v>1304</v>
      </c>
      <c r="LN76" s="85" t="s">
        <v>1304</v>
      </c>
      <c r="LO76" s="85">
        <v>0</v>
      </c>
      <c r="LP76" s="85">
        <v>0</v>
      </c>
      <c r="LQ76" s="85">
        <v>27832225000</v>
      </c>
      <c r="LR76" s="85">
        <v>0</v>
      </c>
      <c r="LS76" s="85">
        <v>0</v>
      </c>
      <c r="LT76" s="85">
        <v>0</v>
      </c>
      <c r="LU76" s="85">
        <v>0</v>
      </c>
      <c r="LV76" t="s">
        <v>3440</v>
      </c>
      <c r="LW76">
        <v>0</v>
      </c>
      <c r="LX76">
        <v>0</v>
      </c>
      <c r="LY76">
        <v>0</v>
      </c>
      <c r="LZ76">
        <v>0</v>
      </c>
      <c r="MA76" t="s">
        <v>1304</v>
      </c>
      <c r="MB76" t="s">
        <v>1304</v>
      </c>
      <c r="MC76" t="s">
        <v>1304</v>
      </c>
      <c r="MD76" t="s">
        <v>1304</v>
      </c>
      <c r="ME76" t="s">
        <v>1304</v>
      </c>
      <c r="MF76" t="s">
        <v>1304</v>
      </c>
      <c r="MG76" t="s">
        <v>1304</v>
      </c>
      <c r="MH76">
        <v>0</v>
      </c>
      <c r="MI76">
        <v>0</v>
      </c>
      <c r="MJ76">
        <v>0</v>
      </c>
      <c r="MK76">
        <v>0</v>
      </c>
      <c r="ML76">
        <v>0</v>
      </c>
      <c r="MM76">
        <v>0</v>
      </c>
      <c r="MN76">
        <v>0</v>
      </c>
      <c r="MO76">
        <v>0</v>
      </c>
      <c r="MP76">
        <v>0</v>
      </c>
      <c r="MQ76">
        <v>0</v>
      </c>
      <c r="MR76">
        <v>0</v>
      </c>
      <c r="MS76">
        <v>0</v>
      </c>
      <c r="MT76">
        <v>0</v>
      </c>
      <c r="MU76">
        <v>0</v>
      </c>
      <c r="MV76">
        <v>0</v>
      </c>
      <c r="MW76">
        <v>0</v>
      </c>
      <c r="MX76">
        <v>0</v>
      </c>
      <c r="MY76">
        <v>0</v>
      </c>
      <c r="MZ76">
        <v>0</v>
      </c>
      <c r="NA76">
        <v>0</v>
      </c>
      <c r="NB76">
        <v>0</v>
      </c>
      <c r="NC76">
        <v>0</v>
      </c>
      <c r="ND76">
        <v>0</v>
      </c>
      <c r="NE76">
        <v>0</v>
      </c>
      <c r="NF76">
        <v>0</v>
      </c>
      <c r="NG76">
        <v>0</v>
      </c>
      <c r="NH76">
        <v>0</v>
      </c>
      <c r="NI76" t="s">
        <v>3440</v>
      </c>
      <c r="NJ76">
        <v>0</v>
      </c>
      <c r="NK76">
        <v>0</v>
      </c>
      <c r="NL76">
        <v>0</v>
      </c>
      <c r="NM76">
        <v>0</v>
      </c>
      <c r="NN76" t="s">
        <v>1304</v>
      </c>
      <c r="NO76" t="s">
        <v>1304</v>
      </c>
      <c r="NP76" t="s">
        <v>1304</v>
      </c>
      <c r="NQ76" t="s">
        <v>1304</v>
      </c>
      <c r="NR76" t="s">
        <v>1304</v>
      </c>
      <c r="NS76" t="s">
        <v>1304</v>
      </c>
      <c r="NT76" t="s">
        <v>1304</v>
      </c>
      <c r="NU76">
        <v>0</v>
      </c>
      <c r="NV76">
        <v>0</v>
      </c>
      <c r="NW76">
        <v>0</v>
      </c>
      <c r="NX76">
        <v>0</v>
      </c>
      <c r="NY76">
        <v>0</v>
      </c>
      <c r="NZ76">
        <v>0</v>
      </c>
      <c r="OA76">
        <v>0</v>
      </c>
      <c r="OB76">
        <v>0</v>
      </c>
      <c r="OC76">
        <v>0</v>
      </c>
      <c r="OD76">
        <v>0</v>
      </c>
      <c r="OE76">
        <v>0</v>
      </c>
      <c r="OF76">
        <v>0</v>
      </c>
      <c r="OG76">
        <v>0</v>
      </c>
      <c r="OH76">
        <v>0</v>
      </c>
      <c r="OI76">
        <v>0</v>
      </c>
      <c r="OJ76">
        <v>0</v>
      </c>
      <c r="OK76">
        <v>0</v>
      </c>
      <c r="OL76">
        <v>0</v>
      </c>
      <c r="OM76">
        <v>0</v>
      </c>
      <c r="ON76">
        <v>0</v>
      </c>
      <c r="OO76">
        <v>0</v>
      </c>
      <c r="OP76">
        <v>0</v>
      </c>
      <c r="OQ76">
        <v>0</v>
      </c>
      <c r="OR76">
        <v>0</v>
      </c>
      <c r="OT76" s="84"/>
      <c r="OU76" t="s">
        <v>4398</v>
      </c>
      <c r="OV76">
        <v>80</v>
      </c>
      <c r="OW76">
        <v>0</v>
      </c>
      <c r="OX76">
        <v>0</v>
      </c>
      <c r="OY76">
        <v>0</v>
      </c>
      <c r="OZ76">
        <v>0</v>
      </c>
      <c r="PA76">
        <v>0</v>
      </c>
      <c r="PB76">
        <v>0</v>
      </c>
      <c r="PC76">
        <v>0</v>
      </c>
      <c r="PD76">
        <v>0</v>
      </c>
      <c r="PE76">
        <v>0</v>
      </c>
      <c r="PF76">
        <v>0</v>
      </c>
      <c r="PG76">
        <v>0</v>
      </c>
      <c r="PH76">
        <v>0</v>
      </c>
      <c r="PI76">
        <v>0</v>
      </c>
      <c r="PJ76">
        <v>0</v>
      </c>
      <c r="PK76">
        <v>0</v>
      </c>
      <c r="PL76">
        <v>0</v>
      </c>
      <c r="PM76">
        <v>0</v>
      </c>
      <c r="PN76">
        <v>0</v>
      </c>
      <c r="PO76">
        <v>0</v>
      </c>
      <c r="PP76">
        <v>0</v>
      </c>
      <c r="PQ76">
        <v>0</v>
      </c>
      <c r="PR76">
        <v>0</v>
      </c>
      <c r="PS76">
        <v>0</v>
      </c>
      <c r="PT76">
        <v>0</v>
      </c>
      <c r="PU76">
        <v>0</v>
      </c>
      <c r="PV76">
        <v>0</v>
      </c>
      <c r="PW76" s="85">
        <v>0</v>
      </c>
      <c r="PX76" s="85">
        <v>0</v>
      </c>
      <c r="PY76" t="s">
        <v>3501</v>
      </c>
    </row>
    <row r="77" spans="1:441" ht="15.75" customHeight="1" x14ac:dyDescent="0.3">
      <c r="A77" t="s">
        <v>4407</v>
      </c>
      <c r="B77">
        <v>7871</v>
      </c>
      <c r="C77" t="s">
        <v>4408</v>
      </c>
      <c r="D77" s="82">
        <v>2020110010188</v>
      </c>
      <c r="E77" t="s">
        <v>3412</v>
      </c>
      <c r="F77" t="s">
        <v>4160</v>
      </c>
      <c r="G77" t="s">
        <v>4161</v>
      </c>
      <c r="H77" t="s">
        <v>4162</v>
      </c>
      <c r="I77" t="s">
        <v>435</v>
      </c>
      <c r="J77" t="s">
        <v>4164</v>
      </c>
      <c r="K77" t="s">
        <v>4165</v>
      </c>
      <c r="L77" t="s">
        <v>4166</v>
      </c>
      <c r="M77" t="s">
        <v>4167</v>
      </c>
      <c r="N77" t="s">
        <v>4165</v>
      </c>
      <c r="O77" t="s">
        <v>4166</v>
      </c>
      <c r="P77" t="s">
        <v>4167</v>
      </c>
      <c r="Q77" t="s">
        <v>4168</v>
      </c>
      <c r="R77" t="s">
        <v>4169</v>
      </c>
      <c r="S77" t="s">
        <v>4409</v>
      </c>
      <c r="T77" t="s">
        <v>4410</v>
      </c>
      <c r="AD77" t="s">
        <v>4411</v>
      </c>
      <c r="AE77" t="s">
        <v>4412</v>
      </c>
      <c r="AG77" t="s">
        <v>1304</v>
      </c>
      <c r="AH77" t="s">
        <v>1304</v>
      </c>
      <c r="AI77" t="s">
        <v>4413</v>
      </c>
      <c r="AJ77" s="84" t="s">
        <v>4414</v>
      </c>
      <c r="AK77" s="83">
        <v>44466</v>
      </c>
      <c r="AL77">
        <v>2</v>
      </c>
      <c r="AM77">
        <v>2024</v>
      </c>
      <c r="AN77" s="84" t="s">
        <v>4415</v>
      </c>
      <c r="AO77" t="s">
        <v>4345</v>
      </c>
      <c r="AP77">
        <v>2020</v>
      </c>
      <c r="AQ77">
        <v>2024</v>
      </c>
      <c r="AR77" t="s">
        <v>48</v>
      </c>
      <c r="AS77" t="s">
        <v>541</v>
      </c>
      <c r="AT77" t="s">
        <v>49</v>
      </c>
      <c r="AU77" t="s">
        <v>912</v>
      </c>
      <c r="AW77" t="s">
        <v>3431</v>
      </c>
      <c r="AX77" t="s">
        <v>4346</v>
      </c>
      <c r="AZ77">
        <v>1</v>
      </c>
      <c r="BB77" s="84" t="s">
        <v>4416</v>
      </c>
      <c r="BC77" t="s">
        <v>4417</v>
      </c>
      <c r="BD77" t="s">
        <v>4418</v>
      </c>
      <c r="BE77" t="s">
        <v>435</v>
      </c>
      <c r="BF77" t="s">
        <v>3457</v>
      </c>
      <c r="BG77">
        <v>4</v>
      </c>
      <c r="BH77" s="83">
        <v>45204</v>
      </c>
      <c r="BI77" t="s">
        <v>4181</v>
      </c>
      <c r="BJ77" t="s">
        <v>3048</v>
      </c>
      <c r="BK77">
        <v>144569</v>
      </c>
      <c r="BL77">
        <v>1221</v>
      </c>
      <c r="BM77">
        <v>35229</v>
      </c>
      <c r="BN77">
        <v>49961</v>
      </c>
      <c r="BO77">
        <v>50886</v>
      </c>
      <c r="BP77">
        <v>7272</v>
      </c>
      <c r="BW77">
        <v>3000</v>
      </c>
      <c r="BX77">
        <v>25000</v>
      </c>
      <c r="BY77">
        <v>25500</v>
      </c>
      <c r="BZ77">
        <v>25500</v>
      </c>
      <c r="CA77">
        <v>7272</v>
      </c>
      <c r="CB77">
        <v>35229</v>
      </c>
      <c r="CC77">
        <v>50028.000000000007</v>
      </c>
      <c r="CD77">
        <v>50886</v>
      </c>
      <c r="CE77">
        <v>7272</v>
      </c>
      <c r="CF77">
        <v>0</v>
      </c>
      <c r="CG77">
        <v>0</v>
      </c>
      <c r="CH77">
        <v>0</v>
      </c>
      <c r="CI77">
        <v>0</v>
      </c>
      <c r="CJ77" t="s">
        <v>435</v>
      </c>
      <c r="CK77" t="s">
        <v>435</v>
      </c>
      <c r="CL77" t="s">
        <v>435</v>
      </c>
      <c r="CM77" t="s">
        <v>435</v>
      </c>
      <c r="CN77">
        <v>1228</v>
      </c>
      <c r="CO77">
        <v>38671</v>
      </c>
      <c r="CP77">
        <v>50028.000000000007</v>
      </c>
      <c r="CQ77">
        <v>50886</v>
      </c>
      <c r="CR77">
        <v>140813</v>
      </c>
      <c r="CS77" t="s">
        <v>48</v>
      </c>
      <c r="CT77">
        <v>350</v>
      </c>
      <c r="CU77">
        <v>1600</v>
      </c>
      <c r="CV77">
        <v>2450</v>
      </c>
      <c r="CW77">
        <v>1200</v>
      </c>
      <c r="CX77">
        <v>1672</v>
      </c>
      <c r="CY77">
        <v>0</v>
      </c>
      <c r="CZ77">
        <v>0</v>
      </c>
      <c r="DA77">
        <v>0</v>
      </c>
      <c r="DB77">
        <v>0</v>
      </c>
      <c r="DC77">
        <v>0</v>
      </c>
      <c r="DD77">
        <v>0</v>
      </c>
      <c r="DE77">
        <v>0</v>
      </c>
      <c r="DF77">
        <v>7272</v>
      </c>
      <c r="DG77">
        <v>7272</v>
      </c>
      <c r="DH77">
        <v>7272</v>
      </c>
      <c r="DI77">
        <v>7272</v>
      </c>
      <c r="DJ77">
        <v>350</v>
      </c>
      <c r="DK77">
        <v>1600</v>
      </c>
      <c r="DL77">
        <v>2450</v>
      </c>
      <c r="DM77">
        <v>1200</v>
      </c>
      <c r="DN77">
        <v>1672</v>
      </c>
      <c r="DO77">
        <v>0</v>
      </c>
      <c r="DP77">
        <v>0</v>
      </c>
      <c r="DQ77">
        <v>0</v>
      </c>
      <c r="DR77">
        <v>0</v>
      </c>
      <c r="DS77">
        <v>0</v>
      </c>
      <c r="DT77">
        <v>0</v>
      </c>
      <c r="DU77">
        <v>0</v>
      </c>
      <c r="DV77">
        <v>7272</v>
      </c>
      <c r="DW77">
        <v>0</v>
      </c>
      <c r="DX77">
        <v>0</v>
      </c>
      <c r="DY77">
        <v>0</v>
      </c>
      <c r="DZ77">
        <v>0</v>
      </c>
      <c r="EA77">
        <v>0</v>
      </c>
      <c r="EB77">
        <v>0</v>
      </c>
      <c r="EC77">
        <v>0</v>
      </c>
      <c r="ED77">
        <v>0</v>
      </c>
      <c r="EE77">
        <v>0</v>
      </c>
      <c r="EF77">
        <v>0</v>
      </c>
      <c r="EG77">
        <v>0</v>
      </c>
      <c r="EH77">
        <v>0</v>
      </c>
      <c r="EI77">
        <v>0</v>
      </c>
      <c r="EJ77">
        <v>0</v>
      </c>
      <c r="EK77" t="s">
        <v>4419</v>
      </c>
      <c r="EL77" t="s">
        <v>4419</v>
      </c>
      <c r="EM77" t="s">
        <v>4419</v>
      </c>
      <c r="EN77" t="s">
        <v>4419</v>
      </c>
      <c r="EO77" t="s">
        <v>4419</v>
      </c>
      <c r="EP77">
        <v>0</v>
      </c>
      <c r="EQ77">
        <v>0</v>
      </c>
      <c r="ER77">
        <v>0</v>
      </c>
      <c r="ES77">
        <v>0</v>
      </c>
      <c r="ET77">
        <v>0</v>
      </c>
      <c r="EU77">
        <v>0</v>
      </c>
      <c r="EV77">
        <v>0</v>
      </c>
      <c r="EW77">
        <v>0</v>
      </c>
      <c r="EX77">
        <v>0</v>
      </c>
      <c r="EY77">
        <v>0</v>
      </c>
      <c r="EZ77">
        <v>0</v>
      </c>
      <c r="FA77">
        <v>0</v>
      </c>
      <c r="FB77">
        <v>0</v>
      </c>
      <c r="FC77">
        <v>0</v>
      </c>
      <c r="FD77">
        <v>0</v>
      </c>
      <c r="FE77">
        <v>0</v>
      </c>
      <c r="FF77">
        <v>0</v>
      </c>
      <c r="FG77">
        <v>0</v>
      </c>
      <c r="FH77">
        <v>0</v>
      </c>
      <c r="FI77">
        <v>0</v>
      </c>
      <c r="FJ77">
        <v>0</v>
      </c>
      <c r="FK77">
        <v>0</v>
      </c>
      <c r="FL77">
        <v>0</v>
      </c>
      <c r="FM77">
        <v>0</v>
      </c>
      <c r="FN77">
        <v>0</v>
      </c>
      <c r="FO77">
        <v>0</v>
      </c>
      <c r="FP77">
        <v>0</v>
      </c>
      <c r="FQ77">
        <v>0</v>
      </c>
      <c r="FR77">
        <v>0</v>
      </c>
      <c r="FS77">
        <v>0</v>
      </c>
      <c r="FT77">
        <v>0</v>
      </c>
      <c r="FU77">
        <v>0</v>
      </c>
      <c r="FV77">
        <v>0</v>
      </c>
      <c r="FW77">
        <v>0</v>
      </c>
      <c r="FX77">
        <v>0</v>
      </c>
      <c r="FY77">
        <v>0</v>
      </c>
      <c r="FZ77">
        <v>0</v>
      </c>
      <c r="GA77">
        <v>0</v>
      </c>
      <c r="GB77">
        <v>0</v>
      </c>
      <c r="GC77">
        <v>0</v>
      </c>
      <c r="GD77">
        <v>0</v>
      </c>
      <c r="GE77">
        <v>0</v>
      </c>
      <c r="GF77">
        <v>0</v>
      </c>
      <c r="GG77">
        <v>0</v>
      </c>
      <c r="GH77">
        <v>0</v>
      </c>
      <c r="GI77">
        <v>0</v>
      </c>
      <c r="GJ77">
        <v>0</v>
      </c>
      <c r="GK77">
        <v>0</v>
      </c>
      <c r="GL77">
        <v>0</v>
      </c>
      <c r="GM77">
        <v>0</v>
      </c>
      <c r="GN77">
        <v>0</v>
      </c>
      <c r="GO77">
        <v>0</v>
      </c>
      <c r="GP77">
        <v>0</v>
      </c>
      <c r="GQ77">
        <v>0</v>
      </c>
      <c r="GR77">
        <v>0</v>
      </c>
      <c r="GS77">
        <v>0</v>
      </c>
      <c r="GT77">
        <v>0</v>
      </c>
      <c r="GU77">
        <v>0</v>
      </c>
      <c r="GV77">
        <v>0</v>
      </c>
      <c r="GW77">
        <v>0</v>
      </c>
      <c r="GX77">
        <v>0</v>
      </c>
      <c r="GY77">
        <v>0</v>
      </c>
      <c r="GZ77">
        <v>0</v>
      </c>
      <c r="HA77">
        <v>0</v>
      </c>
      <c r="HB77">
        <v>0</v>
      </c>
      <c r="HC77">
        <v>0</v>
      </c>
      <c r="HD77">
        <v>0</v>
      </c>
      <c r="HE77">
        <v>0</v>
      </c>
      <c r="HF77">
        <v>0</v>
      </c>
      <c r="HG77">
        <v>0</v>
      </c>
      <c r="HH77">
        <v>0</v>
      </c>
      <c r="HI77">
        <v>0</v>
      </c>
      <c r="HJ77">
        <v>0</v>
      </c>
      <c r="HK77">
        <v>0</v>
      </c>
      <c r="HL77">
        <v>0</v>
      </c>
      <c r="HM77">
        <v>0</v>
      </c>
      <c r="HN77">
        <v>0</v>
      </c>
      <c r="HO77">
        <v>0</v>
      </c>
      <c r="HP77">
        <v>0</v>
      </c>
      <c r="HQ77">
        <v>0</v>
      </c>
      <c r="HR77">
        <v>0</v>
      </c>
      <c r="HS77">
        <v>0</v>
      </c>
      <c r="HT77">
        <v>0</v>
      </c>
      <c r="HU77">
        <v>0</v>
      </c>
      <c r="HV77">
        <v>0</v>
      </c>
      <c r="HW77">
        <v>0</v>
      </c>
      <c r="HX77">
        <v>0</v>
      </c>
      <c r="HY77">
        <v>0</v>
      </c>
      <c r="HZ77">
        <v>0</v>
      </c>
      <c r="IA77">
        <v>0</v>
      </c>
      <c r="IB77">
        <v>0</v>
      </c>
      <c r="IC77">
        <v>0</v>
      </c>
      <c r="ID77">
        <v>0</v>
      </c>
      <c r="IE77">
        <v>0</v>
      </c>
      <c r="IF77">
        <v>0</v>
      </c>
      <c r="IG77">
        <v>0</v>
      </c>
      <c r="IH77">
        <v>0</v>
      </c>
      <c r="II77" t="s">
        <v>1304</v>
      </c>
      <c r="IJ77" t="s">
        <v>1304</v>
      </c>
      <c r="IK77" t="s">
        <v>1304</v>
      </c>
      <c r="IL77" t="s">
        <v>1304</v>
      </c>
      <c r="IM77" t="s">
        <v>1304</v>
      </c>
      <c r="IN77" t="s">
        <v>1304</v>
      </c>
      <c r="IO77" t="s">
        <v>1304</v>
      </c>
      <c r="IP77" t="s">
        <v>1304</v>
      </c>
      <c r="IQ77" t="s">
        <v>1304</v>
      </c>
      <c r="IR77" t="s">
        <v>1304</v>
      </c>
      <c r="IS77" t="s">
        <v>1304</v>
      </c>
      <c r="IT77" t="s">
        <v>1304</v>
      </c>
      <c r="IU77" t="s">
        <v>1304</v>
      </c>
      <c r="IV77" t="s">
        <v>1304</v>
      </c>
      <c r="IW77" t="s">
        <v>1304</v>
      </c>
      <c r="IX77">
        <v>0</v>
      </c>
      <c r="IY77">
        <v>0</v>
      </c>
      <c r="IZ77">
        <v>0</v>
      </c>
      <c r="JA77">
        <v>0</v>
      </c>
      <c r="JB77">
        <v>0</v>
      </c>
      <c r="JC77">
        <v>0</v>
      </c>
      <c r="JD77">
        <v>0</v>
      </c>
      <c r="JE77">
        <v>0</v>
      </c>
      <c r="JF77">
        <v>0</v>
      </c>
      <c r="JG77">
        <v>0</v>
      </c>
      <c r="JH77">
        <v>0</v>
      </c>
      <c r="JI77">
        <v>0</v>
      </c>
      <c r="JJ77" s="85">
        <v>0</v>
      </c>
      <c r="JK77" s="85">
        <v>0</v>
      </c>
      <c r="JL77" s="85">
        <v>0</v>
      </c>
      <c r="JM77" s="85">
        <v>0</v>
      </c>
      <c r="JN77" s="85">
        <v>0</v>
      </c>
      <c r="JO77" s="85">
        <v>0</v>
      </c>
      <c r="JP77" s="85">
        <v>0</v>
      </c>
      <c r="JQ77" s="85">
        <v>0</v>
      </c>
      <c r="JR77" s="85">
        <v>0</v>
      </c>
      <c r="JS77" s="85">
        <v>0</v>
      </c>
      <c r="JT77" s="85">
        <v>0</v>
      </c>
      <c r="JU77" s="85">
        <v>0</v>
      </c>
      <c r="JV77" s="85">
        <v>0</v>
      </c>
      <c r="JW77">
        <v>0</v>
      </c>
      <c r="JX77">
        <v>0</v>
      </c>
      <c r="JY77">
        <v>0</v>
      </c>
      <c r="JZ77">
        <v>0</v>
      </c>
      <c r="KA77">
        <v>0</v>
      </c>
      <c r="KB77">
        <v>0</v>
      </c>
      <c r="KC77">
        <v>0</v>
      </c>
      <c r="KD77">
        <v>0</v>
      </c>
      <c r="KE77">
        <v>0</v>
      </c>
      <c r="KF77">
        <v>0</v>
      </c>
      <c r="KG77">
        <v>0</v>
      </c>
      <c r="KH77">
        <v>0</v>
      </c>
      <c r="KI77">
        <v>0</v>
      </c>
      <c r="KJ77" s="79">
        <v>0</v>
      </c>
      <c r="KK77">
        <v>0</v>
      </c>
      <c r="KL77">
        <v>0</v>
      </c>
      <c r="KM77">
        <v>0</v>
      </c>
      <c r="KN77">
        <v>0</v>
      </c>
      <c r="KO77" t="s">
        <v>1304</v>
      </c>
      <c r="KP77" t="s">
        <v>1304</v>
      </c>
      <c r="KQ77" t="s">
        <v>1304</v>
      </c>
      <c r="KR77" t="s">
        <v>1304</v>
      </c>
      <c r="KS77" t="s">
        <v>1304</v>
      </c>
      <c r="KT77" t="s">
        <v>1304</v>
      </c>
      <c r="KU77" s="79" t="s">
        <v>1304</v>
      </c>
      <c r="KV77">
        <v>0</v>
      </c>
      <c r="KW77">
        <v>0</v>
      </c>
      <c r="KX77">
        <v>0</v>
      </c>
      <c r="KY77">
        <v>0</v>
      </c>
      <c r="KZ77">
        <v>0</v>
      </c>
      <c r="LA77" t="s">
        <v>1304</v>
      </c>
      <c r="LB77" t="s">
        <v>1304</v>
      </c>
      <c r="LC77" t="s">
        <v>1304</v>
      </c>
      <c r="LD77" t="s">
        <v>1304</v>
      </c>
      <c r="LE77" t="s">
        <v>1304</v>
      </c>
      <c r="LF77" t="s">
        <v>1304</v>
      </c>
      <c r="LG77" t="s">
        <v>1304</v>
      </c>
      <c r="LH77" s="85">
        <v>0</v>
      </c>
      <c r="LI77" s="85" t="s">
        <v>4356</v>
      </c>
      <c r="LJ77" s="85" t="s">
        <v>435</v>
      </c>
      <c r="LK77" s="85" t="s">
        <v>3473</v>
      </c>
      <c r="LL77" s="85" t="s">
        <v>1304</v>
      </c>
      <c r="LM77" s="85" t="s">
        <v>1304</v>
      </c>
      <c r="LN77" s="85" t="s">
        <v>1304</v>
      </c>
      <c r="LO77" s="85">
        <v>0</v>
      </c>
      <c r="LP77" s="85">
        <v>0</v>
      </c>
      <c r="LQ77" s="85">
        <v>27832225000</v>
      </c>
      <c r="LR77" s="85">
        <v>0</v>
      </c>
      <c r="LS77" s="85">
        <v>0</v>
      </c>
      <c r="LT77" s="85">
        <v>0</v>
      </c>
      <c r="LU77" s="85">
        <v>0</v>
      </c>
      <c r="LV77">
        <v>0</v>
      </c>
      <c r="LW77">
        <v>0</v>
      </c>
      <c r="LX77">
        <v>0</v>
      </c>
      <c r="LY77">
        <v>0</v>
      </c>
      <c r="LZ77">
        <v>0</v>
      </c>
      <c r="MA77" t="s">
        <v>1304</v>
      </c>
      <c r="MB77" t="s">
        <v>1304</v>
      </c>
      <c r="MC77" t="s">
        <v>1304</v>
      </c>
      <c r="MD77" t="s">
        <v>1304</v>
      </c>
      <c r="ME77" t="s">
        <v>1304</v>
      </c>
      <c r="MF77" t="s">
        <v>1304</v>
      </c>
      <c r="MG77" t="s">
        <v>1304</v>
      </c>
      <c r="MH77">
        <v>0</v>
      </c>
      <c r="MI77">
        <v>0</v>
      </c>
      <c r="MJ77">
        <v>0</v>
      </c>
      <c r="MK77">
        <v>0</v>
      </c>
      <c r="ML77">
        <v>0</v>
      </c>
      <c r="MM77">
        <v>0</v>
      </c>
      <c r="MN77">
        <v>0</v>
      </c>
      <c r="MO77">
        <v>0</v>
      </c>
      <c r="MP77">
        <v>0</v>
      </c>
      <c r="MQ77">
        <v>0</v>
      </c>
      <c r="MR77">
        <v>0</v>
      </c>
      <c r="MS77">
        <v>0</v>
      </c>
      <c r="MT77">
        <v>0</v>
      </c>
      <c r="MU77">
        <v>0</v>
      </c>
      <c r="MV77">
        <v>0</v>
      </c>
      <c r="MW77">
        <v>0</v>
      </c>
      <c r="MX77">
        <v>0</v>
      </c>
      <c r="MY77">
        <v>0</v>
      </c>
      <c r="MZ77">
        <v>0</v>
      </c>
      <c r="NA77">
        <v>0</v>
      </c>
      <c r="NB77">
        <v>0</v>
      </c>
      <c r="NC77">
        <v>0</v>
      </c>
      <c r="ND77">
        <v>0</v>
      </c>
      <c r="NE77">
        <v>0</v>
      </c>
      <c r="NF77">
        <v>0</v>
      </c>
      <c r="NG77">
        <v>0</v>
      </c>
      <c r="NH77">
        <v>0</v>
      </c>
      <c r="NI77">
        <v>0</v>
      </c>
      <c r="NJ77">
        <v>0</v>
      </c>
      <c r="NK77">
        <v>0</v>
      </c>
      <c r="NL77">
        <v>0</v>
      </c>
      <c r="NM77">
        <v>0</v>
      </c>
      <c r="NN77" t="s">
        <v>1304</v>
      </c>
      <c r="NO77" t="s">
        <v>1304</v>
      </c>
      <c r="NP77" t="s">
        <v>1304</v>
      </c>
      <c r="NQ77" t="s">
        <v>1304</v>
      </c>
      <c r="NR77" t="s">
        <v>1304</v>
      </c>
      <c r="NS77" t="s">
        <v>1304</v>
      </c>
      <c r="NT77" t="s">
        <v>1304</v>
      </c>
      <c r="NU77">
        <v>0</v>
      </c>
      <c r="NV77">
        <v>0</v>
      </c>
      <c r="NW77">
        <v>0</v>
      </c>
      <c r="NX77">
        <v>0</v>
      </c>
      <c r="NY77">
        <v>0</v>
      </c>
      <c r="NZ77">
        <v>0</v>
      </c>
      <c r="OA77">
        <v>0</v>
      </c>
      <c r="OB77">
        <v>0</v>
      </c>
      <c r="OC77">
        <v>0</v>
      </c>
      <c r="OD77">
        <v>0</v>
      </c>
      <c r="OE77">
        <v>0</v>
      </c>
      <c r="OF77">
        <v>0</v>
      </c>
      <c r="OG77">
        <v>0</v>
      </c>
      <c r="OH77">
        <v>0</v>
      </c>
      <c r="OI77">
        <v>0</v>
      </c>
      <c r="OJ77">
        <v>0</v>
      </c>
      <c r="OK77">
        <v>0</v>
      </c>
      <c r="OL77">
        <v>0</v>
      </c>
      <c r="OM77">
        <v>0</v>
      </c>
      <c r="ON77">
        <v>0</v>
      </c>
      <c r="OO77">
        <v>0</v>
      </c>
      <c r="OP77">
        <v>0</v>
      </c>
      <c r="OQ77">
        <v>0</v>
      </c>
      <c r="OR77">
        <v>0</v>
      </c>
      <c r="OT77" s="84"/>
      <c r="OU77" t="s">
        <v>4407</v>
      </c>
      <c r="OV77">
        <v>7272</v>
      </c>
      <c r="OW77">
        <v>0</v>
      </c>
      <c r="OX77">
        <v>0</v>
      </c>
      <c r="OY77">
        <v>0</v>
      </c>
      <c r="OZ77">
        <v>0</v>
      </c>
      <c r="PA77">
        <v>0</v>
      </c>
      <c r="PB77">
        <v>0</v>
      </c>
      <c r="PC77">
        <v>0</v>
      </c>
      <c r="PD77">
        <v>0</v>
      </c>
      <c r="PE77">
        <v>0</v>
      </c>
      <c r="PF77">
        <v>0</v>
      </c>
      <c r="PG77">
        <v>0</v>
      </c>
      <c r="PH77">
        <v>0</v>
      </c>
      <c r="PI77">
        <v>0</v>
      </c>
      <c r="PJ77">
        <v>0</v>
      </c>
      <c r="PK77">
        <v>0</v>
      </c>
      <c r="PL77">
        <v>0</v>
      </c>
      <c r="PM77">
        <v>0</v>
      </c>
      <c r="PN77">
        <v>0</v>
      </c>
      <c r="PO77">
        <v>0</v>
      </c>
      <c r="PP77">
        <v>0</v>
      </c>
      <c r="PQ77">
        <v>0</v>
      </c>
      <c r="PR77">
        <v>0</v>
      </c>
      <c r="PS77">
        <v>0</v>
      </c>
      <c r="PT77">
        <v>0</v>
      </c>
      <c r="PU77">
        <v>0</v>
      </c>
      <c r="PV77">
        <v>0</v>
      </c>
      <c r="PW77" s="85">
        <v>0</v>
      </c>
      <c r="PX77" s="85">
        <v>0</v>
      </c>
      <c r="PY77" t="s">
        <v>3501</v>
      </c>
    </row>
    <row r="78" spans="1:441" ht="15.75" customHeight="1" x14ac:dyDescent="0.3">
      <c r="A78" t="s">
        <v>4420</v>
      </c>
      <c r="B78">
        <v>7871</v>
      </c>
      <c r="C78" t="s">
        <v>4421</v>
      </c>
      <c r="D78" s="82">
        <v>2020110010188</v>
      </c>
      <c r="E78" t="s">
        <v>3412</v>
      </c>
      <c r="F78" t="s">
        <v>4160</v>
      </c>
      <c r="G78" t="s">
        <v>4161</v>
      </c>
      <c r="H78" t="s">
        <v>4162</v>
      </c>
      <c r="I78" t="s">
        <v>435</v>
      </c>
      <c r="J78" t="s">
        <v>4164</v>
      </c>
      <c r="K78" t="s">
        <v>4165</v>
      </c>
      <c r="L78" t="s">
        <v>4166</v>
      </c>
      <c r="M78" t="s">
        <v>4167</v>
      </c>
      <c r="N78" t="s">
        <v>4165</v>
      </c>
      <c r="O78" t="s">
        <v>4166</v>
      </c>
      <c r="P78" t="s">
        <v>4167</v>
      </c>
      <c r="Q78" t="s">
        <v>4168</v>
      </c>
      <c r="R78" t="s">
        <v>4169</v>
      </c>
      <c r="S78" t="s">
        <v>4422</v>
      </c>
      <c r="T78" t="s">
        <v>4423</v>
      </c>
      <c r="AD78" t="s">
        <v>4424</v>
      </c>
      <c r="AE78" t="s">
        <v>4425</v>
      </c>
      <c r="AG78" t="s">
        <v>1304</v>
      </c>
      <c r="AH78" t="s">
        <v>1304</v>
      </c>
      <c r="AI78" t="s">
        <v>4426</v>
      </c>
      <c r="AJ78">
        <v>0</v>
      </c>
      <c r="AK78" s="83">
        <v>44466</v>
      </c>
      <c r="AL78">
        <v>2</v>
      </c>
      <c r="AM78">
        <v>2024</v>
      </c>
      <c r="AN78" s="84" t="s">
        <v>4427</v>
      </c>
      <c r="AO78" t="s">
        <v>4428</v>
      </c>
      <c r="AP78">
        <v>2020</v>
      </c>
      <c r="AQ78">
        <v>2024</v>
      </c>
      <c r="AR78" t="s">
        <v>48</v>
      </c>
      <c r="AS78" t="s">
        <v>541</v>
      </c>
      <c r="AT78" t="s">
        <v>49</v>
      </c>
      <c r="AU78" t="s">
        <v>912</v>
      </c>
      <c r="AV78" t="s">
        <v>3431</v>
      </c>
      <c r="AW78" t="s">
        <v>3431</v>
      </c>
      <c r="AX78" t="s">
        <v>3431</v>
      </c>
      <c r="AZ78">
        <v>1</v>
      </c>
      <c r="BB78" t="s">
        <v>4429</v>
      </c>
      <c r="BC78" t="s">
        <v>4430</v>
      </c>
      <c r="BD78" t="s">
        <v>4431</v>
      </c>
      <c r="BE78" t="s">
        <v>435</v>
      </c>
      <c r="BF78" t="s">
        <v>3457</v>
      </c>
      <c r="BG78">
        <v>4</v>
      </c>
      <c r="BH78" s="83">
        <v>45204</v>
      </c>
      <c r="BI78" t="s">
        <v>4181</v>
      </c>
      <c r="BJ78" t="s">
        <v>3048</v>
      </c>
      <c r="BK78">
        <v>9</v>
      </c>
      <c r="BL78">
        <v>1</v>
      </c>
      <c r="BM78">
        <v>3</v>
      </c>
      <c r="BN78">
        <v>2</v>
      </c>
      <c r="BO78">
        <v>2</v>
      </c>
      <c r="BP78">
        <v>1</v>
      </c>
      <c r="BW78">
        <v>1</v>
      </c>
      <c r="BX78">
        <v>1</v>
      </c>
      <c r="BY78">
        <v>2</v>
      </c>
      <c r="BZ78">
        <v>2</v>
      </c>
      <c r="CA78">
        <v>1</v>
      </c>
      <c r="CB78">
        <v>3</v>
      </c>
      <c r="CC78">
        <v>2</v>
      </c>
      <c r="CD78">
        <v>2</v>
      </c>
      <c r="CE78">
        <v>1</v>
      </c>
      <c r="CF78">
        <v>0</v>
      </c>
      <c r="CG78">
        <v>0</v>
      </c>
      <c r="CH78">
        <v>0</v>
      </c>
      <c r="CI78">
        <v>0</v>
      </c>
      <c r="CJ78" t="s">
        <v>435</v>
      </c>
      <c r="CK78" t="s">
        <v>435</v>
      </c>
      <c r="CL78" t="s">
        <v>435</v>
      </c>
      <c r="CM78" t="s">
        <v>435</v>
      </c>
      <c r="CN78">
        <v>1</v>
      </c>
      <c r="CO78">
        <v>2.9999999999999996</v>
      </c>
      <c r="CP78">
        <v>2</v>
      </c>
      <c r="CQ78">
        <v>2</v>
      </c>
      <c r="CR78">
        <v>8</v>
      </c>
      <c r="CS78" t="s">
        <v>48</v>
      </c>
      <c r="CT78">
        <v>0</v>
      </c>
      <c r="CU78">
        <v>0</v>
      </c>
      <c r="CV78">
        <v>0</v>
      </c>
      <c r="CW78">
        <v>0</v>
      </c>
      <c r="CX78">
        <v>1</v>
      </c>
      <c r="CY78">
        <v>0</v>
      </c>
      <c r="CZ78">
        <v>0</v>
      </c>
      <c r="DA78">
        <v>0</v>
      </c>
      <c r="DB78">
        <v>0</v>
      </c>
      <c r="DC78">
        <v>0</v>
      </c>
      <c r="DD78">
        <v>0</v>
      </c>
      <c r="DE78">
        <v>0</v>
      </c>
      <c r="DF78">
        <v>1</v>
      </c>
      <c r="DG78">
        <v>1</v>
      </c>
      <c r="DH78">
        <v>1</v>
      </c>
      <c r="DI78">
        <v>1</v>
      </c>
      <c r="DJ78">
        <v>0</v>
      </c>
      <c r="DK78">
        <v>0</v>
      </c>
      <c r="DL78">
        <v>0</v>
      </c>
      <c r="DM78">
        <v>0</v>
      </c>
      <c r="DN78">
        <v>1</v>
      </c>
      <c r="DO78">
        <v>0</v>
      </c>
      <c r="DP78">
        <v>0</v>
      </c>
      <c r="DQ78">
        <v>0</v>
      </c>
      <c r="DR78">
        <v>0</v>
      </c>
      <c r="DS78">
        <v>0</v>
      </c>
      <c r="DT78">
        <v>0</v>
      </c>
      <c r="DU78">
        <v>0</v>
      </c>
      <c r="DV78">
        <v>1</v>
      </c>
      <c r="DW78">
        <v>0</v>
      </c>
      <c r="DX78">
        <v>0</v>
      </c>
      <c r="DY78">
        <v>0</v>
      </c>
      <c r="DZ78">
        <v>0</v>
      </c>
      <c r="EA78">
        <v>0</v>
      </c>
      <c r="EB78">
        <v>0</v>
      </c>
      <c r="EC78">
        <v>0</v>
      </c>
      <c r="ED78">
        <v>0</v>
      </c>
      <c r="EE78">
        <v>0</v>
      </c>
      <c r="EF78">
        <v>0</v>
      </c>
      <c r="EG78">
        <v>0</v>
      </c>
      <c r="EH78">
        <v>0</v>
      </c>
      <c r="EI78">
        <v>0</v>
      </c>
      <c r="EJ78">
        <v>0</v>
      </c>
      <c r="EK78" t="s">
        <v>3473</v>
      </c>
      <c r="EL78" t="s">
        <v>3473</v>
      </c>
      <c r="EM78" t="s">
        <v>3473</v>
      </c>
      <c r="EN78" t="s">
        <v>3473</v>
      </c>
      <c r="EO78" t="s">
        <v>4432</v>
      </c>
      <c r="EP78">
        <v>0</v>
      </c>
      <c r="EQ78">
        <v>0</v>
      </c>
      <c r="ER78">
        <v>0</v>
      </c>
      <c r="ES78">
        <v>0</v>
      </c>
      <c r="ET78">
        <v>0</v>
      </c>
      <c r="EU78">
        <v>0</v>
      </c>
      <c r="EV78">
        <v>0</v>
      </c>
      <c r="EW78">
        <v>0</v>
      </c>
      <c r="EX78">
        <v>0</v>
      </c>
      <c r="EY78">
        <v>0</v>
      </c>
      <c r="EZ78">
        <v>0</v>
      </c>
      <c r="FA78">
        <v>0</v>
      </c>
      <c r="FB78">
        <v>0</v>
      </c>
      <c r="FC78">
        <v>0</v>
      </c>
      <c r="FD78">
        <v>0</v>
      </c>
      <c r="FE78">
        <v>0</v>
      </c>
      <c r="FF78">
        <v>0</v>
      </c>
      <c r="FG78">
        <v>0</v>
      </c>
      <c r="FH78">
        <v>0</v>
      </c>
      <c r="FI78">
        <v>0</v>
      </c>
      <c r="FJ78">
        <v>0</v>
      </c>
      <c r="FK78">
        <v>0</v>
      </c>
      <c r="FL78">
        <v>0</v>
      </c>
      <c r="FM78">
        <v>0</v>
      </c>
      <c r="FN78">
        <v>0</v>
      </c>
      <c r="FO78">
        <v>0</v>
      </c>
      <c r="FP78">
        <v>0</v>
      </c>
      <c r="FQ78">
        <v>0</v>
      </c>
      <c r="FR78">
        <v>0</v>
      </c>
      <c r="FS78">
        <v>0</v>
      </c>
      <c r="FT78">
        <v>0</v>
      </c>
      <c r="FU78">
        <v>0</v>
      </c>
      <c r="FV78">
        <v>0</v>
      </c>
      <c r="FW78">
        <v>0</v>
      </c>
      <c r="FX78">
        <v>0</v>
      </c>
      <c r="FY78">
        <v>0</v>
      </c>
      <c r="FZ78">
        <v>0</v>
      </c>
      <c r="GA78">
        <v>0</v>
      </c>
      <c r="GB78">
        <v>0</v>
      </c>
      <c r="GC78">
        <v>0</v>
      </c>
      <c r="GD78">
        <v>0</v>
      </c>
      <c r="GE78">
        <v>0</v>
      </c>
      <c r="GF78">
        <v>0</v>
      </c>
      <c r="GG78">
        <v>0</v>
      </c>
      <c r="GH78">
        <v>0</v>
      </c>
      <c r="GI78">
        <v>0</v>
      </c>
      <c r="GJ78">
        <v>0</v>
      </c>
      <c r="GK78">
        <v>0</v>
      </c>
      <c r="GL78">
        <v>0</v>
      </c>
      <c r="GM78">
        <v>0</v>
      </c>
      <c r="GN78">
        <v>0</v>
      </c>
      <c r="GO78">
        <v>0</v>
      </c>
      <c r="GP78">
        <v>0</v>
      </c>
      <c r="GQ78">
        <v>0</v>
      </c>
      <c r="GR78">
        <v>0</v>
      </c>
      <c r="GS78">
        <v>0</v>
      </c>
      <c r="GT78">
        <v>0</v>
      </c>
      <c r="GU78">
        <v>0</v>
      </c>
      <c r="GV78">
        <v>0</v>
      </c>
      <c r="GW78">
        <v>0</v>
      </c>
      <c r="GX78">
        <v>0</v>
      </c>
      <c r="GY78">
        <v>0</v>
      </c>
      <c r="GZ78">
        <v>0</v>
      </c>
      <c r="HA78">
        <v>0</v>
      </c>
      <c r="HB78">
        <v>0</v>
      </c>
      <c r="HC78">
        <v>0</v>
      </c>
      <c r="HD78">
        <v>0</v>
      </c>
      <c r="HE78">
        <v>0</v>
      </c>
      <c r="HF78">
        <v>0</v>
      </c>
      <c r="HG78">
        <v>0</v>
      </c>
      <c r="HH78">
        <v>0</v>
      </c>
      <c r="HI78">
        <v>0</v>
      </c>
      <c r="HJ78">
        <v>0</v>
      </c>
      <c r="HK78">
        <v>0</v>
      </c>
      <c r="HL78">
        <v>0</v>
      </c>
      <c r="HM78">
        <v>0</v>
      </c>
      <c r="HN78">
        <v>0</v>
      </c>
      <c r="HO78">
        <v>0</v>
      </c>
      <c r="HP78">
        <v>0</v>
      </c>
      <c r="HQ78">
        <v>0</v>
      </c>
      <c r="HR78">
        <v>0</v>
      </c>
      <c r="HS78">
        <v>0</v>
      </c>
      <c r="HT78">
        <v>0</v>
      </c>
      <c r="HU78">
        <v>0</v>
      </c>
      <c r="HV78">
        <v>0</v>
      </c>
      <c r="HW78">
        <v>0</v>
      </c>
      <c r="HX78">
        <v>0</v>
      </c>
      <c r="HY78">
        <v>0</v>
      </c>
      <c r="HZ78">
        <v>0</v>
      </c>
      <c r="IA78">
        <v>0</v>
      </c>
      <c r="IB78">
        <v>0</v>
      </c>
      <c r="IC78">
        <v>0</v>
      </c>
      <c r="ID78">
        <v>0</v>
      </c>
      <c r="IE78">
        <v>0</v>
      </c>
      <c r="IF78">
        <v>0</v>
      </c>
      <c r="IG78">
        <v>0</v>
      </c>
      <c r="IH78">
        <v>0</v>
      </c>
      <c r="II78" t="s">
        <v>1304</v>
      </c>
      <c r="IJ78" t="s">
        <v>1304</v>
      </c>
      <c r="IK78" t="s">
        <v>1304</v>
      </c>
      <c r="IL78" t="s">
        <v>1304</v>
      </c>
      <c r="IM78" t="s">
        <v>1304</v>
      </c>
      <c r="IN78" t="s">
        <v>1304</v>
      </c>
      <c r="IO78" t="s">
        <v>1304</v>
      </c>
      <c r="IP78" t="s">
        <v>1304</v>
      </c>
      <c r="IQ78" t="s">
        <v>1304</v>
      </c>
      <c r="IR78" t="s">
        <v>1304</v>
      </c>
      <c r="IS78" t="s">
        <v>1304</v>
      </c>
      <c r="IT78" t="s">
        <v>1304</v>
      </c>
      <c r="IU78" t="s">
        <v>1304</v>
      </c>
      <c r="IV78" t="s">
        <v>1304</v>
      </c>
      <c r="IW78" t="s">
        <v>1304</v>
      </c>
      <c r="IX78">
        <v>0</v>
      </c>
      <c r="IY78">
        <v>0</v>
      </c>
      <c r="IZ78">
        <v>0</v>
      </c>
      <c r="JA78">
        <v>0</v>
      </c>
      <c r="JB78">
        <v>0</v>
      </c>
      <c r="JC78">
        <v>0</v>
      </c>
      <c r="JD78">
        <v>0</v>
      </c>
      <c r="JE78">
        <v>0</v>
      </c>
      <c r="JF78">
        <v>0</v>
      </c>
      <c r="JG78">
        <v>0</v>
      </c>
      <c r="JH78">
        <v>0</v>
      </c>
      <c r="JI78">
        <v>0</v>
      </c>
      <c r="JJ78" s="85">
        <v>0</v>
      </c>
      <c r="JK78" s="85">
        <v>0</v>
      </c>
      <c r="JL78" s="85">
        <v>0</v>
      </c>
      <c r="JM78" s="85">
        <v>0</v>
      </c>
      <c r="JN78" s="85">
        <v>0</v>
      </c>
      <c r="JO78" s="85">
        <v>0</v>
      </c>
      <c r="JP78" s="85">
        <v>0</v>
      </c>
      <c r="JQ78" s="85">
        <v>0</v>
      </c>
      <c r="JR78" s="85">
        <v>0</v>
      </c>
      <c r="JS78" s="85">
        <v>0</v>
      </c>
      <c r="JT78" s="85">
        <v>0</v>
      </c>
      <c r="JU78" s="85">
        <v>0</v>
      </c>
      <c r="JV78" s="85">
        <v>0</v>
      </c>
      <c r="JW78">
        <v>0</v>
      </c>
      <c r="JX78">
        <v>0</v>
      </c>
      <c r="JY78">
        <v>0</v>
      </c>
      <c r="JZ78">
        <v>0</v>
      </c>
      <c r="KA78">
        <v>0</v>
      </c>
      <c r="KB78">
        <v>0</v>
      </c>
      <c r="KC78">
        <v>0</v>
      </c>
      <c r="KD78">
        <v>0</v>
      </c>
      <c r="KE78">
        <v>0</v>
      </c>
      <c r="KF78">
        <v>0</v>
      </c>
      <c r="KG78">
        <v>0</v>
      </c>
      <c r="KH78">
        <v>0</v>
      </c>
      <c r="KI78">
        <v>0</v>
      </c>
      <c r="KJ78" s="79" t="s">
        <v>3440</v>
      </c>
      <c r="KK78" t="s">
        <v>1304</v>
      </c>
      <c r="KL78" t="s">
        <v>1304</v>
      </c>
      <c r="KM78" t="s">
        <v>1304</v>
      </c>
      <c r="KN78">
        <v>0</v>
      </c>
      <c r="KO78" t="s">
        <v>1304</v>
      </c>
      <c r="KP78" t="s">
        <v>1304</v>
      </c>
      <c r="KQ78" t="s">
        <v>1304</v>
      </c>
      <c r="KR78" t="s">
        <v>1304</v>
      </c>
      <c r="KS78" t="s">
        <v>1304</v>
      </c>
      <c r="KT78" t="s">
        <v>1304</v>
      </c>
      <c r="KU78" s="79" t="s">
        <v>1304</v>
      </c>
      <c r="KV78" t="s">
        <v>3440</v>
      </c>
      <c r="KW78" t="s">
        <v>3440</v>
      </c>
      <c r="KX78" t="s">
        <v>3440</v>
      </c>
      <c r="KY78" t="s">
        <v>3440</v>
      </c>
      <c r="KZ78">
        <v>0</v>
      </c>
      <c r="LA78" t="s">
        <v>1304</v>
      </c>
      <c r="LB78" t="s">
        <v>1304</v>
      </c>
      <c r="LC78" t="s">
        <v>1304</v>
      </c>
      <c r="LD78" t="s">
        <v>1304</v>
      </c>
      <c r="LE78" t="s">
        <v>1304</v>
      </c>
      <c r="LF78" t="s">
        <v>1304</v>
      </c>
      <c r="LG78" t="s">
        <v>1304</v>
      </c>
      <c r="LH78" s="85">
        <v>0</v>
      </c>
      <c r="LI78" s="85" t="s">
        <v>4356</v>
      </c>
      <c r="LJ78" s="85" t="s">
        <v>435</v>
      </c>
      <c r="LK78" s="85" t="s">
        <v>3473</v>
      </c>
      <c r="LL78" s="85" t="s">
        <v>1304</v>
      </c>
      <c r="LM78" s="85" t="s">
        <v>1304</v>
      </c>
      <c r="LN78" s="85" t="s">
        <v>1304</v>
      </c>
      <c r="LO78" s="85">
        <v>0</v>
      </c>
      <c r="LP78" s="85">
        <v>0</v>
      </c>
      <c r="LQ78" s="85">
        <v>27832225000</v>
      </c>
      <c r="LR78" s="85">
        <v>0</v>
      </c>
      <c r="LS78" s="85">
        <v>0</v>
      </c>
      <c r="LT78" s="85">
        <v>0</v>
      </c>
      <c r="LU78" s="85">
        <v>0</v>
      </c>
      <c r="LV78" t="s">
        <v>3440</v>
      </c>
      <c r="LW78" t="s">
        <v>3440</v>
      </c>
      <c r="LX78" t="s">
        <v>3440</v>
      </c>
      <c r="LY78" t="s">
        <v>3440</v>
      </c>
      <c r="LZ78">
        <v>0</v>
      </c>
      <c r="MA78" t="s">
        <v>1304</v>
      </c>
      <c r="MB78" t="s">
        <v>1304</v>
      </c>
      <c r="MC78" t="s">
        <v>1304</v>
      </c>
      <c r="MD78" t="s">
        <v>1304</v>
      </c>
      <c r="ME78" t="s">
        <v>1304</v>
      </c>
      <c r="MF78" t="s">
        <v>1304</v>
      </c>
      <c r="MG78" t="s">
        <v>1304</v>
      </c>
      <c r="MH78">
        <v>0</v>
      </c>
      <c r="MI78">
        <v>0</v>
      </c>
      <c r="MJ78">
        <v>0</v>
      </c>
      <c r="MK78">
        <v>0</v>
      </c>
      <c r="ML78">
        <v>0</v>
      </c>
      <c r="MM78">
        <v>0</v>
      </c>
      <c r="MN78">
        <v>0</v>
      </c>
      <c r="MO78">
        <v>0</v>
      </c>
      <c r="MP78">
        <v>0</v>
      </c>
      <c r="MQ78">
        <v>0</v>
      </c>
      <c r="MR78">
        <v>0</v>
      </c>
      <c r="MS78">
        <v>0</v>
      </c>
      <c r="MT78">
        <v>0</v>
      </c>
      <c r="MU78">
        <v>0</v>
      </c>
      <c r="MV78">
        <v>0</v>
      </c>
      <c r="MW78">
        <v>0</v>
      </c>
      <c r="MX78">
        <v>0</v>
      </c>
      <c r="MY78">
        <v>0</v>
      </c>
      <c r="MZ78">
        <v>0</v>
      </c>
      <c r="NA78">
        <v>0</v>
      </c>
      <c r="NB78">
        <v>0</v>
      </c>
      <c r="NC78">
        <v>0</v>
      </c>
      <c r="ND78">
        <v>0</v>
      </c>
      <c r="NE78">
        <v>0</v>
      </c>
      <c r="NF78">
        <v>0</v>
      </c>
      <c r="NG78">
        <v>0</v>
      </c>
      <c r="NH78">
        <v>0</v>
      </c>
      <c r="NI78" t="s">
        <v>3440</v>
      </c>
      <c r="NJ78" t="s">
        <v>3440</v>
      </c>
      <c r="NK78" t="s">
        <v>3440</v>
      </c>
      <c r="NL78" t="s">
        <v>3440</v>
      </c>
      <c r="NM78">
        <v>0</v>
      </c>
      <c r="NN78" t="s">
        <v>1304</v>
      </c>
      <c r="NO78" t="s">
        <v>1304</v>
      </c>
      <c r="NP78" t="s">
        <v>1304</v>
      </c>
      <c r="NQ78" t="s">
        <v>1304</v>
      </c>
      <c r="NR78" t="s">
        <v>1304</v>
      </c>
      <c r="NS78" t="s">
        <v>1304</v>
      </c>
      <c r="NT78" t="s">
        <v>1304</v>
      </c>
      <c r="NU78">
        <v>0</v>
      </c>
      <c r="NV78">
        <v>0</v>
      </c>
      <c r="NW78">
        <v>0</v>
      </c>
      <c r="NX78">
        <v>0</v>
      </c>
      <c r="NY78">
        <v>0</v>
      </c>
      <c r="NZ78">
        <v>0</v>
      </c>
      <c r="OA78">
        <v>0</v>
      </c>
      <c r="OB78">
        <v>0</v>
      </c>
      <c r="OC78">
        <v>0</v>
      </c>
      <c r="OD78">
        <v>0</v>
      </c>
      <c r="OE78">
        <v>0</v>
      </c>
      <c r="OF78">
        <v>0</v>
      </c>
      <c r="OG78">
        <v>0</v>
      </c>
      <c r="OH78">
        <v>0</v>
      </c>
      <c r="OI78">
        <v>0</v>
      </c>
      <c r="OJ78">
        <v>0</v>
      </c>
      <c r="OK78">
        <v>0</v>
      </c>
      <c r="OL78">
        <v>0</v>
      </c>
      <c r="OM78">
        <v>0</v>
      </c>
      <c r="ON78">
        <v>0</v>
      </c>
      <c r="OO78">
        <v>0</v>
      </c>
      <c r="OP78">
        <v>0</v>
      </c>
      <c r="OQ78">
        <v>0</v>
      </c>
      <c r="OR78">
        <v>0</v>
      </c>
      <c r="OT78" s="84"/>
      <c r="OU78" t="s">
        <v>4420</v>
      </c>
      <c r="OV78">
        <v>1</v>
      </c>
      <c r="OW78">
        <v>0</v>
      </c>
      <c r="OX78">
        <v>0</v>
      </c>
      <c r="OY78">
        <v>0</v>
      </c>
      <c r="OZ78">
        <v>0</v>
      </c>
      <c r="PA78">
        <v>0</v>
      </c>
      <c r="PB78">
        <v>0</v>
      </c>
      <c r="PC78">
        <v>0</v>
      </c>
      <c r="PD78">
        <v>0</v>
      </c>
      <c r="PE78">
        <v>0</v>
      </c>
      <c r="PF78">
        <v>0</v>
      </c>
      <c r="PG78">
        <v>0</v>
      </c>
      <c r="PH78">
        <v>0</v>
      </c>
      <c r="PI78">
        <v>0</v>
      </c>
      <c r="PJ78">
        <v>0</v>
      </c>
      <c r="PK78">
        <v>0</v>
      </c>
      <c r="PL78">
        <v>0</v>
      </c>
      <c r="PM78">
        <v>0</v>
      </c>
      <c r="PN78">
        <v>0</v>
      </c>
      <c r="PO78">
        <v>0</v>
      </c>
      <c r="PP78">
        <v>0</v>
      </c>
      <c r="PQ78">
        <v>0</v>
      </c>
      <c r="PR78">
        <v>0</v>
      </c>
      <c r="PS78">
        <v>0</v>
      </c>
      <c r="PT78">
        <v>0</v>
      </c>
      <c r="PU78">
        <v>0</v>
      </c>
      <c r="PV78">
        <v>0</v>
      </c>
      <c r="PW78" s="85">
        <v>0</v>
      </c>
      <c r="PX78" s="85">
        <v>0</v>
      </c>
      <c r="PY78" t="s">
        <v>3501</v>
      </c>
    </row>
    <row r="79" spans="1:441" ht="15.75" customHeight="1" x14ac:dyDescent="0.3">
      <c r="A79" t="s">
        <v>4433</v>
      </c>
      <c r="B79">
        <v>7871</v>
      </c>
      <c r="C79" t="s">
        <v>4434</v>
      </c>
      <c r="D79" s="82">
        <v>2020110010188</v>
      </c>
      <c r="E79" t="s">
        <v>3412</v>
      </c>
      <c r="F79" t="s">
        <v>4160</v>
      </c>
      <c r="G79" t="s">
        <v>4161</v>
      </c>
      <c r="H79" t="s">
        <v>4162</v>
      </c>
      <c r="I79" t="s">
        <v>435</v>
      </c>
      <c r="J79" t="s">
        <v>4164</v>
      </c>
      <c r="K79" t="s">
        <v>4165</v>
      </c>
      <c r="L79" t="s">
        <v>4166</v>
      </c>
      <c r="M79" t="s">
        <v>4167</v>
      </c>
      <c r="N79" t="s">
        <v>4165</v>
      </c>
      <c r="O79" t="s">
        <v>4166</v>
      </c>
      <c r="P79" t="s">
        <v>4167</v>
      </c>
      <c r="Q79" t="s">
        <v>4168</v>
      </c>
      <c r="R79" t="s">
        <v>4169</v>
      </c>
      <c r="S79" t="s">
        <v>4435</v>
      </c>
      <c r="T79" t="s">
        <v>4436</v>
      </c>
      <c r="AF79" t="s">
        <v>4436</v>
      </c>
      <c r="AG79" t="s">
        <v>1304</v>
      </c>
      <c r="AH79" t="s">
        <v>1304</v>
      </c>
      <c r="AI79" t="s">
        <v>4437</v>
      </c>
      <c r="AJ79">
        <v>0</v>
      </c>
      <c r="AK79" s="83">
        <v>44466</v>
      </c>
      <c r="AL79">
        <v>2</v>
      </c>
      <c r="AM79">
        <v>2024</v>
      </c>
      <c r="AN79" s="84" t="s">
        <v>4438</v>
      </c>
      <c r="AO79" s="84" t="s">
        <v>4439</v>
      </c>
      <c r="AP79">
        <v>2020</v>
      </c>
      <c r="AQ79">
        <v>2024</v>
      </c>
      <c r="AR79" t="s">
        <v>48</v>
      </c>
      <c r="AS79" t="s">
        <v>541</v>
      </c>
      <c r="AT79" t="s">
        <v>49</v>
      </c>
      <c r="AU79" t="s">
        <v>542</v>
      </c>
      <c r="AV79" t="s">
        <v>3431</v>
      </c>
      <c r="AW79" t="s">
        <v>3431</v>
      </c>
      <c r="AX79" t="s">
        <v>3431</v>
      </c>
      <c r="AZ79">
        <v>1</v>
      </c>
      <c r="BB79" t="s">
        <v>4440</v>
      </c>
      <c r="BC79" t="s">
        <v>4441</v>
      </c>
      <c r="BD79" t="s">
        <v>4442</v>
      </c>
      <c r="BE79" t="s">
        <v>435</v>
      </c>
      <c r="BF79" t="s">
        <v>3457</v>
      </c>
      <c r="BG79">
        <v>4</v>
      </c>
      <c r="BH79" s="83">
        <v>45204</v>
      </c>
      <c r="BI79" t="s">
        <v>4181</v>
      </c>
      <c r="BJ79" t="s">
        <v>3048</v>
      </c>
      <c r="BK79">
        <v>5</v>
      </c>
      <c r="BL79">
        <v>1</v>
      </c>
      <c r="BM79">
        <v>1</v>
      </c>
      <c r="BN79">
        <v>1</v>
      </c>
      <c r="BO79">
        <v>1</v>
      </c>
      <c r="BP79">
        <v>1</v>
      </c>
      <c r="BW79">
        <v>1</v>
      </c>
      <c r="BX79">
        <v>1</v>
      </c>
      <c r="BY79">
        <v>1</v>
      </c>
      <c r="BZ79">
        <v>1</v>
      </c>
      <c r="CA79">
        <v>1</v>
      </c>
      <c r="CB79">
        <v>1</v>
      </c>
      <c r="CC79">
        <v>1</v>
      </c>
      <c r="CD79">
        <v>1</v>
      </c>
      <c r="CE79">
        <v>1</v>
      </c>
      <c r="CF79">
        <v>0</v>
      </c>
      <c r="CG79">
        <v>0</v>
      </c>
      <c r="CH79">
        <v>0</v>
      </c>
      <c r="CI79">
        <v>0</v>
      </c>
      <c r="CJ79" t="s">
        <v>435</v>
      </c>
      <c r="CK79" t="s">
        <v>435</v>
      </c>
      <c r="CL79" t="s">
        <v>435</v>
      </c>
      <c r="CM79" t="s">
        <v>435</v>
      </c>
      <c r="CN79">
        <v>1</v>
      </c>
      <c r="CO79">
        <v>1</v>
      </c>
      <c r="CP79">
        <v>1</v>
      </c>
      <c r="CQ79">
        <v>1</v>
      </c>
      <c r="CR79">
        <v>4</v>
      </c>
      <c r="CS79" t="s">
        <v>48</v>
      </c>
      <c r="CT79">
        <v>0</v>
      </c>
      <c r="CU79">
        <v>0</v>
      </c>
      <c r="CV79">
        <v>1</v>
      </c>
      <c r="CW79">
        <v>0</v>
      </c>
      <c r="CX79">
        <v>0</v>
      </c>
      <c r="CY79">
        <v>0</v>
      </c>
      <c r="CZ79">
        <v>0</v>
      </c>
      <c r="DA79">
        <v>0</v>
      </c>
      <c r="DB79">
        <v>0</v>
      </c>
      <c r="DC79">
        <v>0</v>
      </c>
      <c r="DD79">
        <v>0</v>
      </c>
      <c r="DE79">
        <v>0</v>
      </c>
      <c r="DF79">
        <v>1</v>
      </c>
      <c r="DG79">
        <v>1</v>
      </c>
      <c r="DH79">
        <v>1</v>
      </c>
      <c r="DI79">
        <v>1</v>
      </c>
      <c r="DJ79">
        <v>0</v>
      </c>
      <c r="DK79">
        <v>0</v>
      </c>
      <c r="DL79">
        <v>1</v>
      </c>
      <c r="DM79">
        <v>0</v>
      </c>
      <c r="DN79">
        <v>0</v>
      </c>
      <c r="DO79">
        <v>0</v>
      </c>
      <c r="DP79">
        <v>0</v>
      </c>
      <c r="DQ79">
        <v>0</v>
      </c>
      <c r="DR79">
        <v>0</v>
      </c>
      <c r="DS79">
        <v>0</v>
      </c>
      <c r="DT79">
        <v>0</v>
      </c>
      <c r="DU79">
        <v>0</v>
      </c>
      <c r="DV79">
        <v>1</v>
      </c>
      <c r="DW79">
        <v>0</v>
      </c>
      <c r="DX79">
        <v>0</v>
      </c>
      <c r="DY79">
        <v>0</v>
      </c>
      <c r="DZ79">
        <v>0</v>
      </c>
      <c r="EA79">
        <v>0</v>
      </c>
      <c r="EB79">
        <v>0</v>
      </c>
      <c r="EC79">
        <v>0</v>
      </c>
      <c r="ED79">
        <v>0</v>
      </c>
      <c r="EE79">
        <v>0</v>
      </c>
      <c r="EF79">
        <v>0</v>
      </c>
      <c r="EG79">
        <v>0</v>
      </c>
      <c r="EH79">
        <v>0</v>
      </c>
      <c r="EI79">
        <v>0</v>
      </c>
      <c r="EJ79">
        <v>0</v>
      </c>
      <c r="EK79" t="s">
        <v>3440</v>
      </c>
      <c r="EL79" t="s">
        <v>3440</v>
      </c>
      <c r="EM79" t="s">
        <v>4443</v>
      </c>
      <c r="EN79" t="s">
        <v>3440</v>
      </c>
      <c r="EO79" t="s">
        <v>3440</v>
      </c>
      <c r="EP79">
        <v>0</v>
      </c>
      <c r="EQ79">
        <v>0</v>
      </c>
      <c r="ER79">
        <v>0</v>
      </c>
      <c r="ES79">
        <v>0</v>
      </c>
      <c r="ET79">
        <v>0</v>
      </c>
      <c r="EU79">
        <v>0</v>
      </c>
      <c r="EV79">
        <v>0</v>
      </c>
      <c r="EW79">
        <v>0</v>
      </c>
      <c r="EX79">
        <v>0</v>
      </c>
      <c r="EY79">
        <v>0</v>
      </c>
      <c r="EZ79">
        <v>0</v>
      </c>
      <c r="FA79">
        <v>0</v>
      </c>
      <c r="FB79">
        <v>0</v>
      </c>
      <c r="FC79">
        <v>0</v>
      </c>
      <c r="FD79">
        <v>0</v>
      </c>
      <c r="FE79">
        <v>0</v>
      </c>
      <c r="FF79">
        <v>0</v>
      </c>
      <c r="FG79">
        <v>0</v>
      </c>
      <c r="FH79">
        <v>0</v>
      </c>
      <c r="FI79">
        <v>0</v>
      </c>
      <c r="FJ79">
        <v>0</v>
      </c>
      <c r="FK79">
        <v>0</v>
      </c>
      <c r="FL79">
        <v>0</v>
      </c>
      <c r="FM79">
        <v>0</v>
      </c>
      <c r="FN79">
        <v>0</v>
      </c>
      <c r="FO79">
        <v>0</v>
      </c>
      <c r="FP79">
        <v>0</v>
      </c>
      <c r="FQ79">
        <v>0</v>
      </c>
      <c r="FR79">
        <v>0</v>
      </c>
      <c r="FS79">
        <v>0</v>
      </c>
      <c r="FT79">
        <v>0</v>
      </c>
      <c r="FU79">
        <v>0</v>
      </c>
      <c r="FV79">
        <v>0</v>
      </c>
      <c r="FW79">
        <v>0</v>
      </c>
      <c r="FX79">
        <v>0</v>
      </c>
      <c r="FY79">
        <v>0</v>
      </c>
      <c r="FZ79">
        <v>0</v>
      </c>
      <c r="GA79">
        <v>0</v>
      </c>
      <c r="GB79">
        <v>0</v>
      </c>
      <c r="GC79">
        <v>0</v>
      </c>
      <c r="GD79">
        <v>0</v>
      </c>
      <c r="GE79">
        <v>0</v>
      </c>
      <c r="GF79">
        <v>0</v>
      </c>
      <c r="GG79">
        <v>0</v>
      </c>
      <c r="GH79">
        <v>0</v>
      </c>
      <c r="GI79">
        <v>0</v>
      </c>
      <c r="GJ79">
        <v>0</v>
      </c>
      <c r="GK79">
        <v>0</v>
      </c>
      <c r="GL79">
        <v>0</v>
      </c>
      <c r="GM79">
        <v>0</v>
      </c>
      <c r="GN79">
        <v>0</v>
      </c>
      <c r="GO79">
        <v>0</v>
      </c>
      <c r="GP79">
        <v>0</v>
      </c>
      <c r="GQ79">
        <v>0</v>
      </c>
      <c r="GR79">
        <v>0</v>
      </c>
      <c r="GS79">
        <v>0</v>
      </c>
      <c r="GT79">
        <v>0</v>
      </c>
      <c r="GU79">
        <v>0</v>
      </c>
      <c r="GV79">
        <v>0</v>
      </c>
      <c r="GW79">
        <v>0</v>
      </c>
      <c r="GX79">
        <v>0</v>
      </c>
      <c r="GY79">
        <v>0</v>
      </c>
      <c r="GZ79">
        <v>0</v>
      </c>
      <c r="HA79">
        <v>0</v>
      </c>
      <c r="HB79">
        <v>0</v>
      </c>
      <c r="HC79">
        <v>0</v>
      </c>
      <c r="HD79">
        <v>0</v>
      </c>
      <c r="HE79">
        <v>0</v>
      </c>
      <c r="HF79">
        <v>0</v>
      </c>
      <c r="HG79">
        <v>0</v>
      </c>
      <c r="HH79">
        <v>0</v>
      </c>
      <c r="HI79">
        <v>0</v>
      </c>
      <c r="HJ79">
        <v>0</v>
      </c>
      <c r="HK79">
        <v>0</v>
      </c>
      <c r="HL79">
        <v>0</v>
      </c>
      <c r="HM79">
        <v>0</v>
      </c>
      <c r="HN79">
        <v>0</v>
      </c>
      <c r="HO79">
        <v>0</v>
      </c>
      <c r="HP79">
        <v>0</v>
      </c>
      <c r="HQ79">
        <v>0</v>
      </c>
      <c r="HR79">
        <v>0</v>
      </c>
      <c r="HS79">
        <v>0</v>
      </c>
      <c r="HT79">
        <v>0</v>
      </c>
      <c r="HU79">
        <v>0</v>
      </c>
      <c r="HV79">
        <v>0</v>
      </c>
      <c r="HW79">
        <v>0</v>
      </c>
      <c r="HX79">
        <v>0</v>
      </c>
      <c r="HY79">
        <v>0</v>
      </c>
      <c r="HZ79">
        <v>0</v>
      </c>
      <c r="IA79">
        <v>0</v>
      </c>
      <c r="IB79">
        <v>0</v>
      </c>
      <c r="IC79">
        <v>0</v>
      </c>
      <c r="ID79">
        <v>0</v>
      </c>
      <c r="IE79">
        <v>0</v>
      </c>
      <c r="IF79">
        <v>0</v>
      </c>
      <c r="IG79">
        <v>0</v>
      </c>
      <c r="IH79">
        <v>0</v>
      </c>
      <c r="II79" t="s">
        <v>1304</v>
      </c>
      <c r="IJ79" t="s">
        <v>1304</v>
      </c>
      <c r="IK79" t="s">
        <v>1304</v>
      </c>
      <c r="IL79" t="s">
        <v>1304</v>
      </c>
      <c r="IM79" t="s">
        <v>1304</v>
      </c>
      <c r="IN79" t="s">
        <v>1304</v>
      </c>
      <c r="IO79" t="s">
        <v>1304</v>
      </c>
      <c r="IP79" t="s">
        <v>1304</v>
      </c>
      <c r="IQ79" t="s">
        <v>1304</v>
      </c>
      <c r="IR79" t="s">
        <v>1304</v>
      </c>
      <c r="IS79" t="s">
        <v>1304</v>
      </c>
      <c r="IT79" t="s">
        <v>1304</v>
      </c>
      <c r="IU79" t="s">
        <v>1304</v>
      </c>
      <c r="IV79" t="s">
        <v>1304</v>
      </c>
      <c r="IW79" t="s">
        <v>1304</v>
      </c>
      <c r="IX79">
        <v>0</v>
      </c>
      <c r="IY79">
        <v>0</v>
      </c>
      <c r="IZ79">
        <v>0</v>
      </c>
      <c r="JA79">
        <v>0</v>
      </c>
      <c r="JB79">
        <v>0</v>
      </c>
      <c r="JC79">
        <v>0</v>
      </c>
      <c r="JD79">
        <v>0</v>
      </c>
      <c r="JE79">
        <v>0</v>
      </c>
      <c r="JF79">
        <v>0</v>
      </c>
      <c r="JG79">
        <v>0</v>
      </c>
      <c r="JH79">
        <v>0</v>
      </c>
      <c r="JI79">
        <v>0</v>
      </c>
      <c r="JJ79" s="85">
        <v>0</v>
      </c>
      <c r="JK79" s="85">
        <v>0</v>
      </c>
      <c r="JL79" s="85">
        <v>0</v>
      </c>
      <c r="JM79" s="85">
        <v>0</v>
      </c>
      <c r="JN79" s="85">
        <v>0</v>
      </c>
      <c r="JO79" s="85">
        <v>0</v>
      </c>
      <c r="JP79" s="85">
        <v>0</v>
      </c>
      <c r="JQ79" s="85">
        <v>0</v>
      </c>
      <c r="JR79" s="85">
        <v>0</v>
      </c>
      <c r="JS79" s="85">
        <v>0</v>
      </c>
      <c r="JT79" s="85">
        <v>0</v>
      </c>
      <c r="JU79" s="85">
        <v>0</v>
      </c>
      <c r="JV79" s="85">
        <v>0</v>
      </c>
      <c r="JW79">
        <v>0</v>
      </c>
      <c r="JX79">
        <v>0</v>
      </c>
      <c r="JY79">
        <v>0</v>
      </c>
      <c r="JZ79">
        <v>0</v>
      </c>
      <c r="KA79">
        <v>0</v>
      </c>
      <c r="KB79">
        <v>0</v>
      </c>
      <c r="KC79">
        <v>0</v>
      </c>
      <c r="KD79">
        <v>0</v>
      </c>
      <c r="KE79">
        <v>0</v>
      </c>
      <c r="KF79">
        <v>0</v>
      </c>
      <c r="KG79">
        <v>0</v>
      </c>
      <c r="KH79">
        <v>0</v>
      </c>
      <c r="KI79">
        <v>0</v>
      </c>
      <c r="KJ79" s="79" t="s">
        <v>3440</v>
      </c>
      <c r="KK79" t="s">
        <v>1304</v>
      </c>
      <c r="KL79">
        <v>0</v>
      </c>
      <c r="KM79" t="s">
        <v>1304</v>
      </c>
      <c r="KN79" t="s">
        <v>1304</v>
      </c>
      <c r="KO79" t="s">
        <v>1304</v>
      </c>
      <c r="KP79" t="s">
        <v>1304</v>
      </c>
      <c r="KQ79" t="s">
        <v>1304</v>
      </c>
      <c r="KR79" t="s">
        <v>1304</v>
      </c>
      <c r="KS79" t="s">
        <v>1304</v>
      </c>
      <c r="KT79" t="s">
        <v>1304</v>
      </c>
      <c r="KU79" s="79" t="s">
        <v>1304</v>
      </c>
      <c r="KV79" t="s">
        <v>3440</v>
      </c>
      <c r="KW79" t="s">
        <v>3440</v>
      </c>
      <c r="KX79">
        <v>0</v>
      </c>
      <c r="KY79">
        <v>0</v>
      </c>
      <c r="KZ79">
        <v>0</v>
      </c>
      <c r="LA79" t="s">
        <v>1304</v>
      </c>
      <c r="LB79" t="s">
        <v>1304</v>
      </c>
      <c r="LC79" t="s">
        <v>1304</v>
      </c>
      <c r="LD79" t="s">
        <v>1304</v>
      </c>
      <c r="LE79" t="s">
        <v>1304</v>
      </c>
      <c r="LF79" t="s">
        <v>1304</v>
      </c>
      <c r="LG79" t="s">
        <v>1304</v>
      </c>
      <c r="LH79" s="85">
        <v>0</v>
      </c>
      <c r="LI79" s="85" t="s">
        <v>4356</v>
      </c>
      <c r="LJ79" s="85" t="s">
        <v>435</v>
      </c>
      <c r="LK79" s="85" t="s">
        <v>3473</v>
      </c>
      <c r="LL79" s="85" t="s">
        <v>1304</v>
      </c>
      <c r="LM79" s="85" t="s">
        <v>1304</v>
      </c>
      <c r="LN79" s="85" t="s">
        <v>1304</v>
      </c>
      <c r="LO79" s="85">
        <v>0</v>
      </c>
      <c r="LP79" s="85">
        <v>0</v>
      </c>
      <c r="LQ79" s="85">
        <v>27832225000</v>
      </c>
      <c r="LR79" s="85">
        <v>0</v>
      </c>
      <c r="LS79" s="85">
        <v>0</v>
      </c>
      <c r="LT79" s="85">
        <v>0</v>
      </c>
      <c r="LU79" s="85">
        <v>0</v>
      </c>
      <c r="LV79" t="s">
        <v>3440</v>
      </c>
      <c r="LW79" t="s">
        <v>3440</v>
      </c>
      <c r="LX79">
        <v>0</v>
      </c>
      <c r="LY79">
        <v>0</v>
      </c>
      <c r="LZ79">
        <v>0</v>
      </c>
      <c r="MA79" t="s">
        <v>1304</v>
      </c>
      <c r="MB79" t="s">
        <v>1304</v>
      </c>
      <c r="MC79" t="s">
        <v>1304</v>
      </c>
      <c r="MD79" t="s">
        <v>1304</v>
      </c>
      <c r="ME79" t="s">
        <v>1304</v>
      </c>
      <c r="MF79" t="s">
        <v>1304</v>
      </c>
      <c r="MG79" t="s">
        <v>1304</v>
      </c>
      <c r="MH79">
        <v>0</v>
      </c>
      <c r="MI79">
        <v>0</v>
      </c>
      <c r="MJ79">
        <v>0</v>
      </c>
      <c r="MK79">
        <v>0</v>
      </c>
      <c r="ML79">
        <v>0</v>
      </c>
      <c r="MM79">
        <v>0</v>
      </c>
      <c r="MN79">
        <v>0</v>
      </c>
      <c r="MO79">
        <v>0</v>
      </c>
      <c r="MP79">
        <v>0</v>
      </c>
      <c r="MQ79">
        <v>0</v>
      </c>
      <c r="MR79">
        <v>0</v>
      </c>
      <c r="MS79">
        <v>0</v>
      </c>
      <c r="MT79">
        <v>0</v>
      </c>
      <c r="MU79">
        <v>0</v>
      </c>
      <c r="MV79">
        <v>0</v>
      </c>
      <c r="MW79">
        <v>0</v>
      </c>
      <c r="MX79">
        <v>0</v>
      </c>
      <c r="MY79">
        <v>0</v>
      </c>
      <c r="MZ79">
        <v>0</v>
      </c>
      <c r="NA79">
        <v>0</v>
      </c>
      <c r="NB79">
        <v>0</v>
      </c>
      <c r="NC79">
        <v>0</v>
      </c>
      <c r="ND79">
        <v>0</v>
      </c>
      <c r="NE79">
        <v>0</v>
      </c>
      <c r="NF79">
        <v>0</v>
      </c>
      <c r="NG79">
        <v>0</v>
      </c>
      <c r="NH79">
        <v>0</v>
      </c>
      <c r="NI79" t="s">
        <v>3440</v>
      </c>
      <c r="NJ79" t="s">
        <v>3440</v>
      </c>
      <c r="NK79">
        <v>0</v>
      </c>
      <c r="NL79">
        <v>0</v>
      </c>
      <c r="NM79">
        <v>0</v>
      </c>
      <c r="NN79" t="s">
        <v>1304</v>
      </c>
      <c r="NO79" t="s">
        <v>1304</v>
      </c>
      <c r="NP79" t="s">
        <v>1304</v>
      </c>
      <c r="NQ79" t="s">
        <v>1304</v>
      </c>
      <c r="NR79" t="s">
        <v>1304</v>
      </c>
      <c r="NS79" t="s">
        <v>1304</v>
      </c>
      <c r="NT79" t="s">
        <v>1304</v>
      </c>
      <c r="NU79">
        <v>0</v>
      </c>
      <c r="NV79">
        <v>0</v>
      </c>
      <c r="NW79">
        <v>0</v>
      </c>
      <c r="NX79">
        <v>0</v>
      </c>
      <c r="NY79">
        <v>0</v>
      </c>
      <c r="NZ79">
        <v>0</v>
      </c>
      <c r="OA79">
        <v>0</v>
      </c>
      <c r="OB79">
        <v>0</v>
      </c>
      <c r="OC79">
        <v>0</v>
      </c>
      <c r="OD79">
        <v>0</v>
      </c>
      <c r="OE79">
        <v>0</v>
      </c>
      <c r="OF79">
        <v>0</v>
      </c>
      <c r="OG79">
        <v>0</v>
      </c>
      <c r="OH79">
        <v>0</v>
      </c>
      <c r="OI79">
        <v>0</v>
      </c>
      <c r="OJ79">
        <v>0</v>
      </c>
      <c r="OK79">
        <v>0</v>
      </c>
      <c r="OL79">
        <v>0</v>
      </c>
      <c r="OM79">
        <v>0</v>
      </c>
      <c r="ON79">
        <v>0</v>
      </c>
      <c r="OO79">
        <v>0</v>
      </c>
      <c r="OP79">
        <v>0</v>
      </c>
      <c r="OQ79">
        <v>0</v>
      </c>
      <c r="OR79">
        <v>0</v>
      </c>
      <c r="OT79" s="84"/>
      <c r="OU79" t="s">
        <v>4433</v>
      </c>
      <c r="OV79">
        <v>1</v>
      </c>
      <c r="OW79">
        <v>0</v>
      </c>
      <c r="OX79">
        <v>0</v>
      </c>
      <c r="OY79">
        <v>0</v>
      </c>
      <c r="OZ79">
        <v>0</v>
      </c>
      <c r="PA79">
        <v>0</v>
      </c>
      <c r="PB79">
        <v>0</v>
      </c>
      <c r="PC79">
        <v>0</v>
      </c>
      <c r="PD79">
        <v>0</v>
      </c>
      <c r="PE79">
        <v>0</v>
      </c>
      <c r="PF79">
        <v>0</v>
      </c>
      <c r="PG79">
        <v>0</v>
      </c>
      <c r="PH79">
        <v>0</v>
      </c>
      <c r="PI79">
        <v>0</v>
      </c>
      <c r="PJ79">
        <v>0</v>
      </c>
      <c r="PK79">
        <v>0</v>
      </c>
      <c r="PL79">
        <v>0</v>
      </c>
      <c r="PM79">
        <v>0</v>
      </c>
      <c r="PN79">
        <v>0</v>
      </c>
      <c r="PO79">
        <v>0</v>
      </c>
      <c r="PP79">
        <v>0</v>
      </c>
      <c r="PQ79">
        <v>0</v>
      </c>
      <c r="PR79">
        <v>0</v>
      </c>
      <c r="PS79">
        <v>0</v>
      </c>
      <c r="PT79">
        <v>0</v>
      </c>
      <c r="PU79">
        <v>0</v>
      </c>
      <c r="PV79">
        <v>0</v>
      </c>
      <c r="PW79" s="85">
        <v>0</v>
      </c>
      <c r="PX79" s="85">
        <v>0</v>
      </c>
      <c r="PY79" t="s">
        <v>3524</v>
      </c>
    </row>
    <row r="80" spans="1:441" ht="15.75" customHeight="1" x14ac:dyDescent="0.3">
      <c r="A80" s="76" t="s">
        <v>4444</v>
      </c>
      <c r="B80" s="76">
        <v>7872</v>
      </c>
      <c r="C80" s="76"/>
      <c r="D80" s="86">
        <v>2020110010185</v>
      </c>
      <c r="E80" s="76" t="s">
        <v>3412</v>
      </c>
      <c r="F80" s="76" t="s">
        <v>3413</v>
      </c>
      <c r="G80" s="76" t="s">
        <v>4445</v>
      </c>
      <c r="H80" s="76" t="s">
        <v>4446</v>
      </c>
      <c r="I80" s="76" t="s">
        <v>435</v>
      </c>
      <c r="J80" s="76" t="s">
        <v>4447</v>
      </c>
      <c r="K80" s="76" t="s">
        <v>4448</v>
      </c>
      <c r="L80" s="76" t="s">
        <v>4449</v>
      </c>
      <c r="M80" s="76" t="s">
        <v>4450</v>
      </c>
      <c r="N80" s="76" t="s">
        <v>4448</v>
      </c>
      <c r="O80" s="76" t="s">
        <v>4449</v>
      </c>
      <c r="P80" s="76" t="s">
        <v>4450</v>
      </c>
      <c r="Q80" s="76" t="s">
        <v>4451</v>
      </c>
      <c r="R80" s="76" t="s">
        <v>3875</v>
      </c>
      <c r="S80" s="76" t="s">
        <v>4452</v>
      </c>
      <c r="T80" s="76" t="s">
        <v>4453</v>
      </c>
      <c r="U80" s="76" t="s">
        <v>4454</v>
      </c>
      <c r="V80" s="76"/>
      <c r="W80" s="76"/>
      <c r="X80" s="76"/>
      <c r="Y80" s="76"/>
      <c r="Z80" s="76"/>
      <c r="AA80" s="76"/>
      <c r="AB80" s="76"/>
      <c r="AC80" s="76"/>
      <c r="AD80" s="76"/>
      <c r="AE80" s="76"/>
      <c r="AF80" s="76"/>
      <c r="AG80" t="s">
        <v>1304</v>
      </c>
      <c r="AH80" t="s">
        <v>1304</v>
      </c>
      <c r="AI80" t="s">
        <v>4455</v>
      </c>
      <c r="AJ80" s="76">
        <v>0</v>
      </c>
      <c r="AK80" s="87">
        <v>44055</v>
      </c>
      <c r="AL80" s="76">
        <v>1</v>
      </c>
      <c r="AM80">
        <v>2024</v>
      </c>
      <c r="AN80" s="76" t="s">
        <v>4456</v>
      </c>
      <c r="AO80" s="76" t="s">
        <v>4457</v>
      </c>
      <c r="AP80" s="76">
        <v>2020</v>
      </c>
      <c r="AQ80" s="76">
        <v>2020</v>
      </c>
      <c r="AR80" s="76" t="s">
        <v>48</v>
      </c>
      <c r="AS80" s="76" t="s">
        <v>541</v>
      </c>
      <c r="AT80" s="76" t="s">
        <v>49</v>
      </c>
      <c r="AU80" s="76" t="s">
        <v>542</v>
      </c>
      <c r="AV80" s="76" t="s">
        <v>3431</v>
      </c>
      <c r="AW80" s="76" t="s">
        <v>3431</v>
      </c>
      <c r="AX80" s="76" t="s">
        <v>3431</v>
      </c>
      <c r="AY80" s="76"/>
      <c r="AZ80" s="76">
        <v>1</v>
      </c>
      <c r="BA80" s="76"/>
      <c r="BB80" s="76" t="s">
        <v>4458</v>
      </c>
      <c r="BC80" s="76" t="s">
        <v>4459</v>
      </c>
      <c r="BD80" s="76" t="s">
        <v>4460</v>
      </c>
      <c r="BE80" s="76" t="s">
        <v>435</v>
      </c>
      <c r="BF80" s="76" t="s">
        <v>4461</v>
      </c>
      <c r="BG80" s="76">
        <v>1</v>
      </c>
      <c r="BH80" s="87">
        <v>44055</v>
      </c>
      <c r="BI80" s="76">
        <v>0</v>
      </c>
      <c r="BJ80" s="76" t="s">
        <v>3048</v>
      </c>
      <c r="BK80" s="76">
        <v>1</v>
      </c>
      <c r="BL80" s="76">
        <v>1</v>
      </c>
      <c r="BM80" s="76">
        <v>0</v>
      </c>
      <c r="BN80" s="76">
        <v>0</v>
      </c>
      <c r="BO80" s="76">
        <v>0</v>
      </c>
      <c r="BP80" s="76">
        <v>0</v>
      </c>
      <c r="BQ80" s="76"/>
      <c r="BR80" s="76"/>
      <c r="BS80" s="76"/>
      <c r="BT80" s="76"/>
      <c r="BU80" s="76"/>
      <c r="BV80" s="76"/>
      <c r="BW80" s="76">
        <v>1</v>
      </c>
      <c r="BX80" s="76">
        <v>0</v>
      </c>
      <c r="BY80" s="76">
        <v>0</v>
      </c>
      <c r="BZ80" s="76">
        <v>0</v>
      </c>
      <c r="CA80" s="76">
        <v>0</v>
      </c>
      <c r="CB80" s="76">
        <v>0</v>
      </c>
      <c r="CC80" s="76">
        <v>0</v>
      </c>
      <c r="CD80" t="s">
        <v>1304</v>
      </c>
      <c r="CE80" t="s">
        <v>1304</v>
      </c>
      <c r="CF80" s="76">
        <v>0</v>
      </c>
      <c r="CG80" s="76">
        <v>0</v>
      </c>
      <c r="CH80" s="76">
        <v>0</v>
      </c>
      <c r="CI80" s="76">
        <v>0</v>
      </c>
      <c r="CJ80" s="76" t="s">
        <v>1304</v>
      </c>
      <c r="CK80" s="76" t="s">
        <v>1304</v>
      </c>
      <c r="CL80" s="76" t="s">
        <v>1304</v>
      </c>
      <c r="CM80" s="76" t="s">
        <v>1304</v>
      </c>
      <c r="CN80" s="76">
        <v>1</v>
      </c>
      <c r="CO80" s="76">
        <v>0</v>
      </c>
      <c r="CP80" s="76">
        <v>0</v>
      </c>
      <c r="CQ80" s="76">
        <v>0</v>
      </c>
      <c r="CR80">
        <v>1</v>
      </c>
      <c r="CS80" s="70" t="s">
        <v>48</v>
      </c>
      <c r="CT80" s="76" t="s">
        <v>1304</v>
      </c>
      <c r="CU80" s="76" t="s">
        <v>1304</v>
      </c>
      <c r="CV80" s="76" t="s">
        <v>1304</v>
      </c>
      <c r="CW80" s="76" t="s">
        <v>1304</v>
      </c>
      <c r="CX80" s="76" t="s">
        <v>1304</v>
      </c>
      <c r="CY80" s="76" t="s">
        <v>1304</v>
      </c>
      <c r="CZ80" s="76" t="s">
        <v>1304</v>
      </c>
      <c r="DA80" s="76" t="s">
        <v>1304</v>
      </c>
      <c r="DB80" s="76" t="s">
        <v>1304</v>
      </c>
      <c r="DC80" s="76" t="s">
        <v>1304</v>
      </c>
      <c r="DD80" s="76" t="s">
        <v>1304</v>
      </c>
      <c r="DE80" s="76" t="s">
        <v>1304</v>
      </c>
      <c r="DF80" t="s">
        <v>1304</v>
      </c>
      <c r="DG80">
        <v>0</v>
      </c>
      <c r="DH80">
        <v>0</v>
      </c>
      <c r="DI80">
        <v>0</v>
      </c>
      <c r="DJ80" s="76" t="s">
        <v>1304</v>
      </c>
      <c r="DK80" s="76" t="s">
        <v>1304</v>
      </c>
      <c r="DL80" s="76" t="s">
        <v>1304</v>
      </c>
      <c r="DM80" s="76" t="s">
        <v>1304</v>
      </c>
      <c r="DN80" s="76" t="s">
        <v>1304</v>
      </c>
      <c r="DO80" s="76" t="s">
        <v>1304</v>
      </c>
      <c r="DP80" s="76" t="s">
        <v>1304</v>
      </c>
      <c r="DQ80" s="76" t="s">
        <v>1304</v>
      </c>
      <c r="DR80" s="76" t="s">
        <v>1304</v>
      </c>
      <c r="DS80" s="76" t="s">
        <v>1304</v>
      </c>
      <c r="DT80" s="76" t="s">
        <v>1304</v>
      </c>
      <c r="DU80" s="76" t="s">
        <v>1304</v>
      </c>
      <c r="DV80" s="76" t="s">
        <v>1304</v>
      </c>
      <c r="DW80" s="76" t="s">
        <v>1304</v>
      </c>
      <c r="DX80" s="76" t="s">
        <v>1304</v>
      </c>
      <c r="DY80" s="76" t="s">
        <v>1304</v>
      </c>
      <c r="DZ80" s="76" t="s">
        <v>1304</v>
      </c>
      <c r="EA80" s="76" t="s">
        <v>1304</v>
      </c>
      <c r="EB80" s="76" t="s">
        <v>1304</v>
      </c>
      <c r="EC80" s="76" t="s">
        <v>1304</v>
      </c>
      <c r="ED80" s="76" t="s">
        <v>1304</v>
      </c>
      <c r="EE80" s="76" t="s">
        <v>1304</v>
      </c>
      <c r="EF80" s="76" t="s">
        <v>1304</v>
      </c>
      <c r="EG80" s="76" t="s">
        <v>1304</v>
      </c>
      <c r="EH80" s="76" t="s">
        <v>1304</v>
      </c>
      <c r="EI80" s="76">
        <v>0</v>
      </c>
      <c r="EJ80" s="76" t="s">
        <v>1304</v>
      </c>
      <c r="EK80" s="76" t="s">
        <v>1304</v>
      </c>
      <c r="EL80" s="76" t="s">
        <v>1304</v>
      </c>
      <c r="EM80" s="76" t="s">
        <v>1304</v>
      </c>
      <c r="EN80" s="76" t="s">
        <v>1304</v>
      </c>
      <c r="EO80" s="76" t="s">
        <v>1304</v>
      </c>
      <c r="EP80" s="76" t="s">
        <v>1304</v>
      </c>
      <c r="EQ80" s="76" t="s">
        <v>1304</v>
      </c>
      <c r="ER80" s="76" t="s">
        <v>1304</v>
      </c>
      <c r="ES80" s="76" t="s">
        <v>1304</v>
      </c>
      <c r="ET80" s="76" t="s">
        <v>1304</v>
      </c>
      <c r="EU80" s="76" t="s">
        <v>1304</v>
      </c>
      <c r="EV80" s="76" t="s">
        <v>1304</v>
      </c>
      <c r="EW80" s="76" t="s">
        <v>1304</v>
      </c>
      <c r="EX80" s="76" t="s">
        <v>1304</v>
      </c>
      <c r="EY80" s="76" t="s">
        <v>1304</v>
      </c>
      <c r="EZ80" s="76" t="s">
        <v>1304</v>
      </c>
      <c r="FA80" s="76" t="s">
        <v>1304</v>
      </c>
      <c r="FB80" s="76" t="s">
        <v>1304</v>
      </c>
      <c r="FC80" s="76" t="s">
        <v>1304</v>
      </c>
      <c r="FD80" s="76" t="s">
        <v>1304</v>
      </c>
      <c r="FE80" s="76" t="s">
        <v>1304</v>
      </c>
      <c r="FF80" s="76" t="s">
        <v>1304</v>
      </c>
      <c r="FG80" s="76" t="s">
        <v>1304</v>
      </c>
      <c r="FH80" s="76" t="s">
        <v>1304</v>
      </c>
      <c r="FI80" s="76" t="s">
        <v>1304</v>
      </c>
      <c r="FJ80" s="76" t="s">
        <v>1304</v>
      </c>
      <c r="FK80" s="76" t="s">
        <v>1304</v>
      </c>
      <c r="FL80" s="76" t="s">
        <v>1304</v>
      </c>
      <c r="FM80" s="76" t="s">
        <v>1304</v>
      </c>
      <c r="FN80" s="76" t="s">
        <v>1304</v>
      </c>
      <c r="FO80" s="76" t="s">
        <v>1304</v>
      </c>
      <c r="FP80" s="76" t="s">
        <v>1304</v>
      </c>
      <c r="FQ80" s="76" t="s">
        <v>1304</v>
      </c>
      <c r="FR80" s="76" t="s">
        <v>1304</v>
      </c>
      <c r="FS80" s="76" t="s">
        <v>1304</v>
      </c>
      <c r="FT80" s="76" t="s">
        <v>1304</v>
      </c>
      <c r="FU80" s="76" t="s">
        <v>1304</v>
      </c>
      <c r="FV80" s="76" t="s">
        <v>1304</v>
      </c>
      <c r="FW80" s="76" t="s">
        <v>1304</v>
      </c>
      <c r="FX80" s="76" t="s">
        <v>1304</v>
      </c>
      <c r="FY80" s="76" t="s">
        <v>1304</v>
      </c>
      <c r="FZ80" s="76" t="s">
        <v>1304</v>
      </c>
      <c r="GA80" s="76" t="s">
        <v>1304</v>
      </c>
      <c r="GB80" s="76" t="s">
        <v>1304</v>
      </c>
      <c r="GC80" s="76" t="s">
        <v>1304</v>
      </c>
      <c r="GD80" s="76" t="s">
        <v>1304</v>
      </c>
      <c r="GE80" s="76" t="s">
        <v>1304</v>
      </c>
      <c r="GF80" s="76" t="s">
        <v>1304</v>
      </c>
      <c r="GG80" s="76" t="s">
        <v>1304</v>
      </c>
      <c r="GH80" s="76" t="s">
        <v>1304</v>
      </c>
      <c r="GI80" s="76" t="s">
        <v>1304</v>
      </c>
      <c r="GJ80" s="76" t="s">
        <v>1304</v>
      </c>
      <c r="GK80" s="76" t="s">
        <v>1304</v>
      </c>
      <c r="GL80" s="76" t="s">
        <v>1304</v>
      </c>
      <c r="GM80" s="76" t="s">
        <v>1304</v>
      </c>
      <c r="GN80" s="76" t="s">
        <v>1304</v>
      </c>
      <c r="GO80" s="76" t="s">
        <v>1304</v>
      </c>
      <c r="GP80" s="76" t="s">
        <v>1304</v>
      </c>
      <c r="GQ80" s="76" t="s">
        <v>1304</v>
      </c>
      <c r="GR80" s="76" t="s">
        <v>1304</v>
      </c>
      <c r="GS80" s="76" t="s">
        <v>1304</v>
      </c>
      <c r="GT80" s="76" t="s">
        <v>1304</v>
      </c>
      <c r="GU80" s="76" t="s">
        <v>1304</v>
      </c>
      <c r="GV80" s="76" t="s">
        <v>1304</v>
      </c>
      <c r="GW80" s="76" t="s">
        <v>1304</v>
      </c>
      <c r="GX80" s="76" t="s">
        <v>1304</v>
      </c>
      <c r="GY80" s="76" t="s">
        <v>1304</v>
      </c>
      <c r="GZ80" s="76" t="s">
        <v>1304</v>
      </c>
      <c r="HA80" s="76" t="s">
        <v>1304</v>
      </c>
      <c r="HB80" s="76" t="s">
        <v>1304</v>
      </c>
      <c r="HC80" s="76" t="s">
        <v>1304</v>
      </c>
      <c r="HD80" s="76" t="s">
        <v>1304</v>
      </c>
      <c r="HE80" s="76" t="s">
        <v>1304</v>
      </c>
      <c r="HF80" s="76" t="s">
        <v>1304</v>
      </c>
      <c r="HG80" s="76" t="s">
        <v>1304</v>
      </c>
      <c r="HH80" s="76" t="s">
        <v>1304</v>
      </c>
      <c r="HI80" s="76" t="s">
        <v>1304</v>
      </c>
      <c r="HJ80" s="76" t="s">
        <v>1304</v>
      </c>
      <c r="HK80" s="76" t="s">
        <v>1304</v>
      </c>
      <c r="HL80" s="76" t="s">
        <v>1304</v>
      </c>
      <c r="HM80" s="76" t="s">
        <v>1304</v>
      </c>
      <c r="HN80" s="76" t="s">
        <v>1304</v>
      </c>
      <c r="HO80" s="76" t="s">
        <v>1304</v>
      </c>
      <c r="HP80" s="76" t="s">
        <v>1304</v>
      </c>
      <c r="HQ80" s="76" t="s">
        <v>1304</v>
      </c>
      <c r="HR80" s="76" t="s">
        <v>1304</v>
      </c>
      <c r="HS80" s="76" t="s">
        <v>1304</v>
      </c>
      <c r="HT80" s="76" t="s">
        <v>1304</v>
      </c>
      <c r="HU80" s="76" t="s">
        <v>1304</v>
      </c>
      <c r="HV80" s="76" t="s">
        <v>1304</v>
      </c>
      <c r="HW80" s="76" t="s">
        <v>1304</v>
      </c>
      <c r="HX80" s="76" t="s">
        <v>1304</v>
      </c>
      <c r="HY80" s="76" t="s">
        <v>1304</v>
      </c>
      <c r="HZ80" s="76" t="s">
        <v>1304</v>
      </c>
      <c r="IA80" s="76" t="s">
        <v>1304</v>
      </c>
      <c r="IB80" s="76" t="s">
        <v>1304</v>
      </c>
      <c r="IC80" s="76" t="s">
        <v>1304</v>
      </c>
      <c r="ID80" s="76" t="s">
        <v>1304</v>
      </c>
      <c r="IE80" s="76" t="s">
        <v>1304</v>
      </c>
      <c r="IF80" s="76" t="s">
        <v>1304</v>
      </c>
      <c r="IG80" s="76" t="s">
        <v>1304</v>
      </c>
      <c r="IH80" s="76" t="s">
        <v>1304</v>
      </c>
      <c r="II80" s="76" t="s">
        <v>1304</v>
      </c>
      <c r="IJ80" s="76" t="s">
        <v>1304</v>
      </c>
      <c r="IK80" s="76" t="s">
        <v>1304</v>
      </c>
      <c r="IL80" s="76" t="s">
        <v>1304</v>
      </c>
      <c r="IM80" s="76" t="s">
        <v>1304</v>
      </c>
      <c r="IN80" s="76" t="s">
        <v>1304</v>
      </c>
      <c r="IO80" s="76" t="s">
        <v>1304</v>
      </c>
      <c r="IP80" s="76" t="s">
        <v>1304</v>
      </c>
      <c r="IQ80" s="76" t="s">
        <v>1304</v>
      </c>
      <c r="IR80" s="76" t="s">
        <v>1304</v>
      </c>
      <c r="IS80" s="76" t="s">
        <v>1304</v>
      </c>
      <c r="IT80" s="76" t="s">
        <v>1304</v>
      </c>
      <c r="IU80" s="76" t="s">
        <v>1304</v>
      </c>
      <c r="IV80" s="76" t="s">
        <v>1304</v>
      </c>
      <c r="IW80" s="76" t="s">
        <v>1304</v>
      </c>
      <c r="IX80" s="76" t="s">
        <v>1304</v>
      </c>
      <c r="IY80" s="76" t="s">
        <v>1304</v>
      </c>
      <c r="IZ80" s="76" t="s">
        <v>1304</v>
      </c>
      <c r="JA80" s="76" t="s">
        <v>1304</v>
      </c>
      <c r="JB80" s="76" t="s">
        <v>1304</v>
      </c>
      <c r="JC80" s="76" t="s">
        <v>1304</v>
      </c>
      <c r="JD80" s="76" t="s">
        <v>1304</v>
      </c>
      <c r="JE80" s="76" t="s">
        <v>1304</v>
      </c>
      <c r="JF80" s="76" t="s">
        <v>1304</v>
      </c>
      <c r="JG80" s="76" t="s">
        <v>1304</v>
      </c>
      <c r="JH80" s="76" t="s">
        <v>1304</v>
      </c>
      <c r="JI80" s="76" t="s">
        <v>1304</v>
      </c>
      <c r="JJ80" s="88">
        <v>0</v>
      </c>
      <c r="JK80" s="88" t="s">
        <v>3473</v>
      </c>
      <c r="JL80" s="88" t="s">
        <v>3473</v>
      </c>
      <c r="JM80" s="88" t="s">
        <v>3473</v>
      </c>
      <c r="JN80" s="88" t="s">
        <v>3473</v>
      </c>
      <c r="JO80" s="88" t="s">
        <v>3473</v>
      </c>
      <c r="JP80" s="88" t="s">
        <v>3473</v>
      </c>
      <c r="JQ80" s="88" t="s">
        <v>3473</v>
      </c>
      <c r="JR80" s="88" t="s">
        <v>3473</v>
      </c>
      <c r="JS80" s="88" t="s">
        <v>3473</v>
      </c>
      <c r="JT80" s="88" t="s">
        <v>3473</v>
      </c>
      <c r="JU80" s="88" t="s">
        <v>3473</v>
      </c>
      <c r="JV80" s="88" t="s">
        <v>3473</v>
      </c>
      <c r="JW80" s="76">
        <v>0</v>
      </c>
      <c r="JX80" s="76">
        <v>0</v>
      </c>
      <c r="JY80" s="76">
        <v>0</v>
      </c>
      <c r="JZ80" s="76">
        <v>0</v>
      </c>
      <c r="KA80" s="76">
        <v>0</v>
      </c>
      <c r="KB80" s="76">
        <v>0</v>
      </c>
      <c r="KC80" s="76">
        <v>0</v>
      </c>
      <c r="KD80" s="76">
        <v>0</v>
      </c>
      <c r="KE80" s="76">
        <v>0</v>
      </c>
      <c r="KF80" s="76">
        <v>0</v>
      </c>
      <c r="KG80" s="76">
        <v>0</v>
      </c>
      <c r="KH80" s="76">
        <v>0</v>
      </c>
      <c r="KI80" s="76">
        <v>0</v>
      </c>
      <c r="KJ80" s="79" t="s">
        <v>3440</v>
      </c>
      <c r="KK80" s="76" t="s">
        <v>1304</v>
      </c>
      <c r="KL80" s="76" t="s">
        <v>1304</v>
      </c>
      <c r="KM80" s="76" t="s">
        <v>1304</v>
      </c>
      <c r="KN80" s="76" t="s">
        <v>1304</v>
      </c>
      <c r="KO80" s="76" t="s">
        <v>1304</v>
      </c>
      <c r="KP80" s="76" t="s">
        <v>1304</v>
      </c>
      <c r="KQ80" s="76" t="s">
        <v>1304</v>
      </c>
      <c r="KR80" s="76" t="s">
        <v>1304</v>
      </c>
      <c r="KS80" s="76" t="s">
        <v>1304</v>
      </c>
      <c r="KT80" s="76" t="s">
        <v>1304</v>
      </c>
      <c r="KU80" s="79" t="s">
        <v>1304</v>
      </c>
      <c r="KV80" s="76" t="s">
        <v>3440</v>
      </c>
      <c r="KW80" s="76" t="s">
        <v>3440</v>
      </c>
      <c r="KX80" s="76" t="s">
        <v>3440</v>
      </c>
      <c r="KY80" s="76" t="s">
        <v>3440</v>
      </c>
      <c r="KZ80" s="76" t="s">
        <v>3440</v>
      </c>
      <c r="LA80" s="76" t="s">
        <v>1304</v>
      </c>
      <c r="LB80" s="76" t="s">
        <v>1304</v>
      </c>
      <c r="LC80" s="76" t="s">
        <v>1304</v>
      </c>
      <c r="LD80" s="76" t="s">
        <v>1304</v>
      </c>
      <c r="LE80" s="76" t="s">
        <v>1304</v>
      </c>
      <c r="LF80" s="76" t="s">
        <v>1304</v>
      </c>
      <c r="LG80" s="76" t="s">
        <v>1304</v>
      </c>
      <c r="LH80" s="88" t="s">
        <v>3440</v>
      </c>
      <c r="LI80" s="88" t="s">
        <v>4462</v>
      </c>
      <c r="LJ80" s="88" t="s">
        <v>435</v>
      </c>
      <c r="LK80" s="85" t="s">
        <v>3473</v>
      </c>
      <c r="LL80" s="88" t="s">
        <v>1304</v>
      </c>
      <c r="LM80" s="88" t="s">
        <v>1304</v>
      </c>
      <c r="LN80" s="88" t="s">
        <v>1304</v>
      </c>
      <c r="LO80" s="88">
        <v>0</v>
      </c>
      <c r="LP80" s="88">
        <v>0</v>
      </c>
      <c r="LQ80" s="88">
        <v>18451363000</v>
      </c>
      <c r="LR80" s="88">
        <v>0</v>
      </c>
      <c r="LS80" s="88">
        <v>0</v>
      </c>
      <c r="LT80" s="88">
        <v>0</v>
      </c>
      <c r="LU80" s="85">
        <v>0</v>
      </c>
      <c r="LV80" t="s">
        <v>3440</v>
      </c>
      <c r="LW80" s="76" t="s">
        <v>3440</v>
      </c>
      <c r="LX80" s="76" t="s">
        <v>3440</v>
      </c>
      <c r="LY80" s="76" t="s">
        <v>3440</v>
      </c>
      <c r="LZ80" s="76" t="s">
        <v>3440</v>
      </c>
      <c r="MA80" s="76" t="s">
        <v>1304</v>
      </c>
      <c r="MB80" s="76" t="s">
        <v>1304</v>
      </c>
      <c r="MC80" s="76" t="s">
        <v>1304</v>
      </c>
      <c r="MD80" s="76" t="s">
        <v>1304</v>
      </c>
      <c r="ME80" s="76" t="s">
        <v>1304</v>
      </c>
      <c r="MF80" s="76" t="s">
        <v>1304</v>
      </c>
      <c r="MG80" s="76" t="s">
        <v>1304</v>
      </c>
      <c r="MH80">
        <v>0</v>
      </c>
      <c r="MI80">
        <v>0</v>
      </c>
      <c r="MJ80">
        <v>0</v>
      </c>
      <c r="MK80" s="76">
        <v>0</v>
      </c>
      <c r="ML80" s="76">
        <v>0</v>
      </c>
      <c r="MM80" s="76">
        <v>0</v>
      </c>
      <c r="MN80" s="76">
        <v>0</v>
      </c>
      <c r="MO80" s="76">
        <v>0</v>
      </c>
      <c r="MP80" s="76">
        <v>0</v>
      </c>
      <c r="MQ80" s="76">
        <v>0</v>
      </c>
      <c r="MR80" s="76">
        <v>0</v>
      </c>
      <c r="MS80" s="76">
        <v>0</v>
      </c>
      <c r="MT80" s="76">
        <v>0</v>
      </c>
      <c r="MU80" s="76">
        <v>0</v>
      </c>
      <c r="MV80" s="76">
        <v>0</v>
      </c>
      <c r="MW80" s="76">
        <v>0</v>
      </c>
      <c r="MX80" s="76">
        <v>0</v>
      </c>
      <c r="MY80" s="76">
        <v>0</v>
      </c>
      <c r="MZ80" s="76">
        <v>0</v>
      </c>
      <c r="NA80" s="76">
        <v>0</v>
      </c>
      <c r="NB80" s="76">
        <v>0</v>
      </c>
      <c r="NC80" s="76">
        <v>0</v>
      </c>
      <c r="ND80" s="76">
        <v>0</v>
      </c>
      <c r="NE80" s="76">
        <v>0</v>
      </c>
      <c r="NF80" s="76">
        <v>0</v>
      </c>
      <c r="NG80" s="76">
        <v>0</v>
      </c>
      <c r="NH80" s="76">
        <v>0</v>
      </c>
      <c r="NI80" s="76" t="s">
        <v>3440</v>
      </c>
      <c r="NJ80" s="76" t="s">
        <v>3440</v>
      </c>
      <c r="NK80" s="76" t="s">
        <v>3440</v>
      </c>
      <c r="NL80" s="76" t="s">
        <v>3440</v>
      </c>
      <c r="NM80" s="76" t="s">
        <v>3440</v>
      </c>
      <c r="NN80" s="76" t="s">
        <v>1304</v>
      </c>
      <c r="NO80" s="76" t="s">
        <v>1304</v>
      </c>
      <c r="NP80" s="76" t="s">
        <v>1304</v>
      </c>
      <c r="NQ80" s="76" t="s">
        <v>1304</v>
      </c>
      <c r="NR80" s="76" t="s">
        <v>1304</v>
      </c>
      <c r="NS80" s="76" t="s">
        <v>1304</v>
      </c>
      <c r="NT80" s="76" t="s">
        <v>1304</v>
      </c>
      <c r="NU80" s="76">
        <v>0</v>
      </c>
      <c r="NV80" s="76">
        <v>0</v>
      </c>
      <c r="NW80" s="76">
        <v>0</v>
      </c>
      <c r="NX80" s="76">
        <v>0</v>
      </c>
      <c r="NY80" s="76">
        <v>0</v>
      </c>
      <c r="NZ80" s="76">
        <v>0</v>
      </c>
      <c r="OA80" s="76">
        <v>0</v>
      </c>
      <c r="OB80" s="76">
        <v>0</v>
      </c>
      <c r="OC80" s="76">
        <v>0</v>
      </c>
      <c r="OD80" s="76">
        <v>0</v>
      </c>
      <c r="OE80" s="76">
        <v>0</v>
      </c>
      <c r="OF80" s="76">
        <v>0</v>
      </c>
      <c r="OG80" s="76">
        <v>0</v>
      </c>
      <c r="OH80" s="76">
        <v>0</v>
      </c>
      <c r="OI80" s="76">
        <v>0</v>
      </c>
      <c r="OJ80" s="76">
        <v>0</v>
      </c>
      <c r="OK80" s="76">
        <v>0</v>
      </c>
      <c r="OL80" s="76">
        <v>0</v>
      </c>
      <c r="OM80" s="76">
        <v>0</v>
      </c>
      <c r="ON80" s="76">
        <v>0</v>
      </c>
      <c r="OO80" s="76">
        <v>0</v>
      </c>
      <c r="OP80" s="76">
        <v>0</v>
      </c>
      <c r="OQ80" s="76">
        <v>0</v>
      </c>
      <c r="OR80" s="76">
        <v>0</v>
      </c>
      <c r="OS80" s="108" t="s">
        <v>4463</v>
      </c>
      <c r="OT80" s="81" t="s">
        <v>4448</v>
      </c>
      <c r="OU80" s="76" t="s">
        <v>4444</v>
      </c>
      <c r="OV80">
        <v>0</v>
      </c>
      <c r="OW80" t="s">
        <v>1304</v>
      </c>
      <c r="OX80" t="s">
        <v>1304</v>
      </c>
      <c r="OY80" t="s">
        <v>1304</v>
      </c>
      <c r="OZ80" t="s">
        <v>1304</v>
      </c>
      <c r="PA80" t="s">
        <v>1304</v>
      </c>
      <c r="PB80" t="s">
        <v>1304</v>
      </c>
      <c r="PC80" t="s">
        <v>1304</v>
      </c>
      <c r="PD80" t="s">
        <v>1304</v>
      </c>
      <c r="PE80" t="s">
        <v>1304</v>
      </c>
      <c r="PF80" t="s">
        <v>1304</v>
      </c>
      <c r="PG80" t="s">
        <v>1304</v>
      </c>
      <c r="PH80" t="s">
        <v>1304</v>
      </c>
      <c r="PI80" t="s">
        <v>1304</v>
      </c>
      <c r="PJ80" t="s">
        <v>1304</v>
      </c>
      <c r="PK80" t="s">
        <v>1304</v>
      </c>
      <c r="PL80" t="s">
        <v>1304</v>
      </c>
      <c r="PM80" t="s">
        <v>1304</v>
      </c>
      <c r="PN80" t="s">
        <v>1304</v>
      </c>
      <c r="PO80" t="s">
        <v>1304</v>
      </c>
      <c r="PP80" t="s">
        <v>1304</v>
      </c>
      <c r="PQ80" t="s">
        <v>1304</v>
      </c>
      <c r="PR80" t="s">
        <v>1304</v>
      </c>
      <c r="PS80" t="s">
        <v>1304</v>
      </c>
      <c r="PT80" t="s">
        <v>1304</v>
      </c>
      <c r="PU80" t="s">
        <v>1304</v>
      </c>
      <c r="PV80" t="s">
        <v>1304</v>
      </c>
      <c r="PW80" s="85">
        <v>0</v>
      </c>
      <c r="PX80" s="85">
        <v>0</v>
      </c>
      <c r="PY80" s="76" t="s">
        <v>4464</v>
      </c>
    </row>
    <row r="81" spans="1:441" ht="15.75" customHeight="1" x14ac:dyDescent="0.3">
      <c r="A81" s="76" t="s">
        <v>4465</v>
      </c>
      <c r="B81" s="76">
        <v>7872</v>
      </c>
      <c r="C81" s="76"/>
      <c r="D81" s="86">
        <v>2020110010185</v>
      </c>
      <c r="E81" s="76" t="s">
        <v>3412</v>
      </c>
      <c r="F81" s="76" t="s">
        <v>3413</v>
      </c>
      <c r="G81" s="76" t="s">
        <v>4445</v>
      </c>
      <c r="H81" s="76" t="s">
        <v>4446</v>
      </c>
      <c r="I81" s="76" t="s">
        <v>435</v>
      </c>
      <c r="J81" s="76" t="s">
        <v>4447</v>
      </c>
      <c r="K81" s="76" t="s">
        <v>4448</v>
      </c>
      <c r="L81" s="76" t="s">
        <v>4449</v>
      </c>
      <c r="M81" s="76" t="s">
        <v>4450</v>
      </c>
      <c r="N81" s="76" t="s">
        <v>4448</v>
      </c>
      <c r="O81" s="76" t="s">
        <v>4449</v>
      </c>
      <c r="P81" s="76" t="s">
        <v>4450</v>
      </c>
      <c r="Q81" s="76" t="s">
        <v>4451</v>
      </c>
      <c r="R81" s="76" t="s">
        <v>3875</v>
      </c>
      <c r="S81" s="76" t="s">
        <v>4466</v>
      </c>
      <c r="T81" s="76" t="s">
        <v>4467</v>
      </c>
      <c r="U81" s="76" t="s">
        <v>4468</v>
      </c>
      <c r="V81" s="76"/>
      <c r="W81" s="76"/>
      <c r="X81" s="76"/>
      <c r="Y81" s="76"/>
      <c r="Z81" s="76"/>
      <c r="AA81" s="76"/>
      <c r="AB81" s="76"/>
      <c r="AC81" s="76"/>
      <c r="AD81" s="76"/>
      <c r="AE81" s="76"/>
      <c r="AF81" s="76"/>
      <c r="AG81" t="s">
        <v>1304</v>
      </c>
      <c r="AH81" t="s">
        <v>1304</v>
      </c>
      <c r="AI81" t="s">
        <v>4469</v>
      </c>
      <c r="AJ81" s="76" t="s">
        <v>4470</v>
      </c>
      <c r="AK81" s="87">
        <v>44055</v>
      </c>
      <c r="AL81" s="76">
        <v>1</v>
      </c>
      <c r="AM81">
        <v>2024</v>
      </c>
      <c r="AN81" s="81" t="s">
        <v>4471</v>
      </c>
      <c r="AO81" s="76" t="s">
        <v>4472</v>
      </c>
      <c r="AP81" s="76">
        <v>2020</v>
      </c>
      <c r="AQ81" s="76">
        <v>2021</v>
      </c>
      <c r="AR81" s="76" t="s">
        <v>61</v>
      </c>
      <c r="AS81" s="76" t="s">
        <v>541</v>
      </c>
      <c r="AT81" s="76" t="s">
        <v>42</v>
      </c>
      <c r="AU81" s="76" t="s">
        <v>1008</v>
      </c>
      <c r="AV81" s="76" t="s">
        <v>3431</v>
      </c>
      <c r="AW81" s="76" t="s">
        <v>3431</v>
      </c>
      <c r="AX81" s="76" t="s">
        <v>3431</v>
      </c>
      <c r="AY81" s="76"/>
      <c r="AZ81" s="76">
        <v>1</v>
      </c>
      <c r="BA81" s="76"/>
      <c r="BB81" s="76" t="s">
        <v>4473</v>
      </c>
      <c r="BC81" s="76" t="s">
        <v>4474</v>
      </c>
      <c r="BD81" s="76" t="s">
        <v>4475</v>
      </c>
      <c r="BE81" s="76" t="s">
        <v>435</v>
      </c>
      <c r="BF81" s="76" t="s">
        <v>4476</v>
      </c>
      <c r="BG81" s="76">
        <v>1</v>
      </c>
      <c r="BH81" s="87">
        <v>44055</v>
      </c>
      <c r="BI81" s="76">
        <v>0</v>
      </c>
      <c r="BJ81" s="76" t="s">
        <v>3048</v>
      </c>
      <c r="BK81" s="76">
        <v>100</v>
      </c>
      <c r="BL81" s="76">
        <v>0</v>
      </c>
      <c r="BM81" s="76">
        <v>100</v>
      </c>
      <c r="BN81" s="76">
        <v>0</v>
      </c>
      <c r="BO81" s="76">
        <v>0</v>
      </c>
      <c r="BP81" s="76">
        <v>0</v>
      </c>
      <c r="BQ81" s="76"/>
      <c r="BR81" s="76"/>
      <c r="BS81" s="76"/>
      <c r="BT81" s="76"/>
      <c r="BU81" s="76"/>
      <c r="BV81" s="76"/>
      <c r="BW81" s="76">
        <v>0</v>
      </c>
      <c r="BX81" s="76">
        <v>100</v>
      </c>
      <c r="BY81" s="76">
        <v>0</v>
      </c>
      <c r="BZ81" s="76">
        <v>0</v>
      </c>
      <c r="CA81" s="76">
        <v>0</v>
      </c>
      <c r="CB81" s="76">
        <v>100</v>
      </c>
      <c r="CC81" s="76">
        <v>0</v>
      </c>
      <c r="CD81" t="s">
        <v>1304</v>
      </c>
      <c r="CE81" t="s">
        <v>1304</v>
      </c>
      <c r="CF81" s="76">
        <v>0</v>
      </c>
      <c r="CG81" s="76">
        <v>0</v>
      </c>
      <c r="CH81" s="76">
        <v>0</v>
      </c>
      <c r="CI81" s="76">
        <v>0</v>
      </c>
      <c r="CJ81" s="76" t="s">
        <v>1304</v>
      </c>
      <c r="CK81" s="76" t="s">
        <v>1304</v>
      </c>
      <c r="CL81" s="76" t="s">
        <v>1304</v>
      </c>
      <c r="CM81" s="76" t="s">
        <v>1304</v>
      </c>
      <c r="CN81" s="76">
        <v>0</v>
      </c>
      <c r="CO81" s="76">
        <v>100</v>
      </c>
      <c r="CP81" s="76">
        <v>0</v>
      </c>
      <c r="CQ81" s="76">
        <v>0</v>
      </c>
      <c r="CR81" t="s">
        <v>43</v>
      </c>
      <c r="CS81" s="70" t="s">
        <v>48</v>
      </c>
      <c r="CT81" s="76" t="s">
        <v>1304</v>
      </c>
      <c r="CU81" s="76" t="s">
        <v>1304</v>
      </c>
      <c r="CV81" s="76" t="s">
        <v>1304</v>
      </c>
      <c r="CW81" s="76" t="s">
        <v>1304</v>
      </c>
      <c r="CX81" s="76" t="s">
        <v>1304</v>
      </c>
      <c r="CY81" s="76" t="s">
        <v>1304</v>
      </c>
      <c r="CZ81" s="76" t="s">
        <v>1304</v>
      </c>
      <c r="DA81" s="76" t="s">
        <v>1304</v>
      </c>
      <c r="DB81" s="76" t="s">
        <v>1304</v>
      </c>
      <c r="DC81" s="76" t="s">
        <v>1304</v>
      </c>
      <c r="DD81" s="76" t="s">
        <v>1304</v>
      </c>
      <c r="DE81" s="76" t="s">
        <v>1304</v>
      </c>
      <c r="DF81" t="s">
        <v>1304</v>
      </c>
      <c r="DG81">
        <v>0</v>
      </c>
      <c r="DH81">
        <v>0</v>
      </c>
      <c r="DI81">
        <v>0</v>
      </c>
      <c r="DJ81" s="76" t="s">
        <v>1304</v>
      </c>
      <c r="DK81" s="76" t="s">
        <v>1304</v>
      </c>
      <c r="DL81" s="76" t="s">
        <v>1304</v>
      </c>
      <c r="DM81" s="76" t="s">
        <v>1304</v>
      </c>
      <c r="DN81" s="76" t="s">
        <v>1304</v>
      </c>
      <c r="DO81" s="76" t="s">
        <v>1304</v>
      </c>
      <c r="DP81" s="76" t="s">
        <v>1304</v>
      </c>
      <c r="DQ81" s="76" t="s">
        <v>1304</v>
      </c>
      <c r="DR81" s="76" t="s">
        <v>1304</v>
      </c>
      <c r="DS81" s="76" t="s">
        <v>1304</v>
      </c>
      <c r="DT81" s="76" t="s">
        <v>1304</v>
      </c>
      <c r="DU81" s="76" t="s">
        <v>1304</v>
      </c>
      <c r="DV81" s="76" t="s">
        <v>1304</v>
      </c>
      <c r="DW81" s="76" t="s">
        <v>1304</v>
      </c>
      <c r="DX81" s="76" t="s">
        <v>1304</v>
      </c>
      <c r="DY81" s="76" t="s">
        <v>1304</v>
      </c>
      <c r="DZ81" s="76" t="s">
        <v>1304</v>
      </c>
      <c r="EA81" s="76" t="s">
        <v>1304</v>
      </c>
      <c r="EB81" s="76" t="s">
        <v>1304</v>
      </c>
      <c r="EC81" s="76" t="s">
        <v>1304</v>
      </c>
      <c r="ED81" s="76" t="s">
        <v>1304</v>
      </c>
      <c r="EE81" s="76" t="s">
        <v>1304</v>
      </c>
      <c r="EF81" s="76" t="s">
        <v>1304</v>
      </c>
      <c r="EG81" s="76" t="s">
        <v>1304</v>
      </c>
      <c r="EH81" s="76" t="s">
        <v>1304</v>
      </c>
      <c r="EI81" s="76">
        <v>0</v>
      </c>
      <c r="EJ81" s="76" t="s">
        <v>1304</v>
      </c>
      <c r="EK81" s="76" t="s">
        <v>1304</v>
      </c>
      <c r="EL81" s="76" t="s">
        <v>1304</v>
      </c>
      <c r="EM81" s="76" t="s">
        <v>1304</v>
      </c>
      <c r="EN81" s="76" t="s">
        <v>1304</v>
      </c>
      <c r="EO81" s="76" t="s">
        <v>1304</v>
      </c>
      <c r="EP81" s="76" t="s">
        <v>1304</v>
      </c>
      <c r="EQ81" s="76" t="s">
        <v>1304</v>
      </c>
      <c r="ER81" s="76" t="s">
        <v>1304</v>
      </c>
      <c r="ES81" s="76" t="s">
        <v>1304</v>
      </c>
      <c r="ET81" s="76" t="s">
        <v>1304</v>
      </c>
      <c r="EU81" s="76" t="s">
        <v>1304</v>
      </c>
      <c r="EV81" s="76" t="s">
        <v>1304</v>
      </c>
      <c r="EW81" s="76" t="s">
        <v>1304</v>
      </c>
      <c r="EX81" s="76" t="s">
        <v>1304</v>
      </c>
      <c r="EY81" s="76" t="s">
        <v>1304</v>
      </c>
      <c r="EZ81" s="76" t="s">
        <v>1304</v>
      </c>
      <c r="FA81" s="76" t="s">
        <v>1304</v>
      </c>
      <c r="FB81" s="76" t="s">
        <v>1304</v>
      </c>
      <c r="FC81" s="76" t="s">
        <v>1304</v>
      </c>
      <c r="FD81" s="76" t="s">
        <v>1304</v>
      </c>
      <c r="FE81" s="76" t="s">
        <v>1304</v>
      </c>
      <c r="FF81" s="76" t="s">
        <v>1304</v>
      </c>
      <c r="FG81" s="76" t="s">
        <v>1304</v>
      </c>
      <c r="FH81" s="76" t="s">
        <v>1304</v>
      </c>
      <c r="FI81" s="76" t="s">
        <v>1304</v>
      </c>
      <c r="FJ81" s="76" t="s">
        <v>1304</v>
      </c>
      <c r="FK81" s="76" t="s">
        <v>1304</v>
      </c>
      <c r="FL81" s="76" t="s">
        <v>1304</v>
      </c>
      <c r="FM81" s="76" t="s">
        <v>1304</v>
      </c>
      <c r="FN81" s="76" t="s">
        <v>1304</v>
      </c>
      <c r="FO81" s="76" t="s">
        <v>1304</v>
      </c>
      <c r="FP81" s="76" t="s">
        <v>1304</v>
      </c>
      <c r="FQ81" s="76" t="s">
        <v>1304</v>
      </c>
      <c r="FR81" s="76" t="s">
        <v>1304</v>
      </c>
      <c r="FS81" s="76" t="s">
        <v>1304</v>
      </c>
      <c r="FT81" s="76" t="s">
        <v>1304</v>
      </c>
      <c r="FU81" s="76" t="s">
        <v>1304</v>
      </c>
      <c r="FV81" s="76" t="s">
        <v>1304</v>
      </c>
      <c r="FW81" s="76" t="s">
        <v>1304</v>
      </c>
      <c r="FX81" s="76" t="s">
        <v>1304</v>
      </c>
      <c r="FY81" s="76" t="s">
        <v>1304</v>
      </c>
      <c r="FZ81" s="76" t="s">
        <v>1304</v>
      </c>
      <c r="GA81" s="76" t="s">
        <v>1304</v>
      </c>
      <c r="GB81" s="76" t="s">
        <v>1304</v>
      </c>
      <c r="GC81" s="76" t="s">
        <v>1304</v>
      </c>
      <c r="GD81" s="76" t="s">
        <v>1304</v>
      </c>
      <c r="GE81" s="76" t="s">
        <v>1304</v>
      </c>
      <c r="GF81" s="76" t="s">
        <v>1304</v>
      </c>
      <c r="GG81" s="76" t="s">
        <v>1304</v>
      </c>
      <c r="GH81" s="76" t="s">
        <v>1304</v>
      </c>
      <c r="GI81" s="76" t="s">
        <v>1304</v>
      </c>
      <c r="GJ81" s="76" t="s">
        <v>1304</v>
      </c>
      <c r="GK81" s="76" t="s">
        <v>1304</v>
      </c>
      <c r="GL81" s="76" t="s">
        <v>1304</v>
      </c>
      <c r="GM81" s="76" t="s">
        <v>1304</v>
      </c>
      <c r="GN81" s="76" t="s">
        <v>1304</v>
      </c>
      <c r="GO81" s="76" t="s">
        <v>1304</v>
      </c>
      <c r="GP81" s="76" t="s">
        <v>1304</v>
      </c>
      <c r="GQ81" s="76" t="s">
        <v>1304</v>
      </c>
      <c r="GR81" s="76" t="s">
        <v>1304</v>
      </c>
      <c r="GS81" s="76" t="s">
        <v>1304</v>
      </c>
      <c r="GT81" s="76" t="s">
        <v>1304</v>
      </c>
      <c r="GU81" s="76" t="s">
        <v>1304</v>
      </c>
      <c r="GV81" s="76" t="s">
        <v>1304</v>
      </c>
      <c r="GW81" s="76" t="s">
        <v>1304</v>
      </c>
      <c r="GX81" s="76" t="s">
        <v>1304</v>
      </c>
      <c r="GY81" s="76" t="s">
        <v>1304</v>
      </c>
      <c r="GZ81" s="76" t="s">
        <v>1304</v>
      </c>
      <c r="HA81" s="76" t="s">
        <v>1304</v>
      </c>
      <c r="HB81" s="76" t="s">
        <v>1304</v>
      </c>
      <c r="HC81" s="76" t="s">
        <v>1304</v>
      </c>
      <c r="HD81" s="76" t="s">
        <v>1304</v>
      </c>
      <c r="HE81" s="76" t="s">
        <v>1304</v>
      </c>
      <c r="HF81" s="76" t="s">
        <v>1304</v>
      </c>
      <c r="HG81" s="76" t="s">
        <v>1304</v>
      </c>
      <c r="HH81" s="76" t="s">
        <v>1304</v>
      </c>
      <c r="HI81" s="76" t="s">
        <v>1304</v>
      </c>
      <c r="HJ81" s="76" t="s">
        <v>1304</v>
      </c>
      <c r="HK81" s="76" t="s">
        <v>1304</v>
      </c>
      <c r="HL81" s="76" t="s">
        <v>1304</v>
      </c>
      <c r="HM81" s="76" t="s">
        <v>1304</v>
      </c>
      <c r="HN81" s="76" t="s">
        <v>1304</v>
      </c>
      <c r="HO81" s="76" t="s">
        <v>1304</v>
      </c>
      <c r="HP81" s="76" t="s">
        <v>1304</v>
      </c>
      <c r="HQ81" s="76" t="s">
        <v>1304</v>
      </c>
      <c r="HR81" s="76" t="s">
        <v>1304</v>
      </c>
      <c r="HS81" s="76" t="s">
        <v>1304</v>
      </c>
      <c r="HT81" s="76" t="s">
        <v>1304</v>
      </c>
      <c r="HU81" s="76" t="s">
        <v>1304</v>
      </c>
      <c r="HV81" s="76" t="s">
        <v>1304</v>
      </c>
      <c r="HW81" s="76" t="s">
        <v>1304</v>
      </c>
      <c r="HX81" s="76" t="s">
        <v>1304</v>
      </c>
      <c r="HY81" s="76" t="s">
        <v>1304</v>
      </c>
      <c r="HZ81" s="76" t="s">
        <v>1304</v>
      </c>
      <c r="IA81" s="76" t="s">
        <v>1304</v>
      </c>
      <c r="IB81" s="76" t="s">
        <v>1304</v>
      </c>
      <c r="IC81" s="76" t="s">
        <v>1304</v>
      </c>
      <c r="ID81" s="76" t="s">
        <v>1304</v>
      </c>
      <c r="IE81" s="76" t="s">
        <v>1304</v>
      </c>
      <c r="IF81" s="76" t="s">
        <v>1304</v>
      </c>
      <c r="IG81" s="76" t="s">
        <v>1304</v>
      </c>
      <c r="IH81" s="76" t="s">
        <v>1304</v>
      </c>
      <c r="II81" s="76" t="s">
        <v>1304</v>
      </c>
      <c r="IJ81" s="76" t="s">
        <v>1304</v>
      </c>
      <c r="IK81" s="76" t="s">
        <v>1304</v>
      </c>
      <c r="IL81" s="76" t="s">
        <v>1304</v>
      </c>
      <c r="IM81" s="76" t="s">
        <v>1304</v>
      </c>
      <c r="IN81" s="76" t="s">
        <v>1304</v>
      </c>
      <c r="IO81" s="76" t="s">
        <v>1304</v>
      </c>
      <c r="IP81" s="76" t="s">
        <v>1304</v>
      </c>
      <c r="IQ81" s="76" t="s">
        <v>1304</v>
      </c>
      <c r="IR81" s="76" t="s">
        <v>1304</v>
      </c>
      <c r="IS81" s="76" t="s">
        <v>1304</v>
      </c>
      <c r="IT81" s="76" t="s">
        <v>1304</v>
      </c>
      <c r="IU81" s="76" t="s">
        <v>1304</v>
      </c>
      <c r="IV81" s="76" t="s">
        <v>1304</v>
      </c>
      <c r="IW81" s="76" t="s">
        <v>1304</v>
      </c>
      <c r="IX81" s="76" t="s">
        <v>1304</v>
      </c>
      <c r="IY81" s="76" t="s">
        <v>1304</v>
      </c>
      <c r="IZ81" s="76" t="s">
        <v>1304</v>
      </c>
      <c r="JA81" s="76" t="s">
        <v>1304</v>
      </c>
      <c r="JB81" s="76" t="s">
        <v>1304</v>
      </c>
      <c r="JC81" s="76" t="s">
        <v>1304</v>
      </c>
      <c r="JD81" s="76" t="s">
        <v>1304</v>
      </c>
      <c r="JE81" s="76" t="s">
        <v>1304</v>
      </c>
      <c r="JF81" s="76" t="s">
        <v>1304</v>
      </c>
      <c r="JG81" s="76" t="s">
        <v>1304</v>
      </c>
      <c r="JH81" s="76" t="s">
        <v>1304</v>
      </c>
      <c r="JI81" s="76" t="s">
        <v>1304</v>
      </c>
      <c r="JJ81" s="88">
        <v>0</v>
      </c>
      <c r="JK81" s="88" t="s">
        <v>3473</v>
      </c>
      <c r="JL81" s="88" t="s">
        <v>3473</v>
      </c>
      <c r="JM81" s="88" t="s">
        <v>3473</v>
      </c>
      <c r="JN81" s="88" t="s">
        <v>3473</v>
      </c>
      <c r="JO81" s="88" t="s">
        <v>3473</v>
      </c>
      <c r="JP81" s="88" t="s">
        <v>3473</v>
      </c>
      <c r="JQ81" s="88" t="s">
        <v>3473</v>
      </c>
      <c r="JR81" s="88" t="s">
        <v>3473</v>
      </c>
      <c r="JS81" s="88" t="s">
        <v>3473</v>
      </c>
      <c r="JT81" s="88" t="s">
        <v>3473</v>
      </c>
      <c r="JU81" s="88" t="s">
        <v>3473</v>
      </c>
      <c r="JV81" s="88" t="s">
        <v>3473</v>
      </c>
      <c r="JW81" s="76">
        <v>0</v>
      </c>
      <c r="JX81" s="76">
        <v>0</v>
      </c>
      <c r="JY81" s="76">
        <v>0</v>
      </c>
      <c r="JZ81" s="76">
        <v>0</v>
      </c>
      <c r="KA81" s="76">
        <v>0</v>
      </c>
      <c r="KB81" s="76">
        <v>0</v>
      </c>
      <c r="KC81" s="76">
        <v>0</v>
      </c>
      <c r="KD81" s="76">
        <v>0</v>
      </c>
      <c r="KE81" s="76">
        <v>0</v>
      </c>
      <c r="KF81" s="76">
        <v>0</v>
      </c>
      <c r="KG81" s="76">
        <v>0</v>
      </c>
      <c r="KH81" s="76">
        <v>0</v>
      </c>
      <c r="KI81" s="76">
        <v>0</v>
      </c>
      <c r="KJ81" s="79" t="s">
        <v>3440</v>
      </c>
      <c r="KK81" s="76" t="s">
        <v>1304</v>
      </c>
      <c r="KL81" s="76" t="s">
        <v>1304</v>
      </c>
      <c r="KM81" s="76" t="s">
        <v>1304</v>
      </c>
      <c r="KN81" s="76" t="s">
        <v>1304</v>
      </c>
      <c r="KO81" s="76" t="s">
        <v>1304</v>
      </c>
      <c r="KP81" s="76" t="s">
        <v>1304</v>
      </c>
      <c r="KQ81" s="76" t="s">
        <v>1304</v>
      </c>
      <c r="KR81" s="76" t="s">
        <v>1304</v>
      </c>
      <c r="KS81" s="76" t="s">
        <v>1304</v>
      </c>
      <c r="KT81" s="76" t="s">
        <v>1304</v>
      </c>
      <c r="KU81" s="79" t="s">
        <v>1304</v>
      </c>
      <c r="KV81" s="76" t="s">
        <v>3440</v>
      </c>
      <c r="KW81" s="76" t="s">
        <v>3440</v>
      </c>
      <c r="KX81" s="76" t="s">
        <v>3440</v>
      </c>
      <c r="KY81" s="76" t="s">
        <v>3440</v>
      </c>
      <c r="KZ81" s="76" t="s">
        <v>3440</v>
      </c>
      <c r="LA81" s="76" t="s">
        <v>1304</v>
      </c>
      <c r="LB81" s="76" t="s">
        <v>1304</v>
      </c>
      <c r="LC81" s="76" t="s">
        <v>1304</v>
      </c>
      <c r="LD81" s="76" t="s">
        <v>1304</v>
      </c>
      <c r="LE81" s="76" t="s">
        <v>1304</v>
      </c>
      <c r="LF81" s="76" t="s">
        <v>1304</v>
      </c>
      <c r="LG81" s="76" t="s">
        <v>1304</v>
      </c>
      <c r="LH81" s="88" t="s">
        <v>3440</v>
      </c>
      <c r="LI81" s="88" t="s">
        <v>4462</v>
      </c>
      <c r="LJ81" s="88" t="s">
        <v>435</v>
      </c>
      <c r="LK81" s="85" t="s">
        <v>3473</v>
      </c>
      <c r="LL81" s="88" t="s">
        <v>1304</v>
      </c>
      <c r="LM81" s="88" t="s">
        <v>1304</v>
      </c>
      <c r="LN81" s="88" t="s">
        <v>1304</v>
      </c>
      <c r="LO81" s="88">
        <v>0</v>
      </c>
      <c r="LP81" s="88">
        <v>0</v>
      </c>
      <c r="LQ81" s="88">
        <v>18451363000</v>
      </c>
      <c r="LR81" s="88">
        <v>0</v>
      </c>
      <c r="LS81" s="88">
        <v>0</v>
      </c>
      <c r="LT81" s="88">
        <v>0</v>
      </c>
      <c r="LU81" s="85">
        <v>0</v>
      </c>
      <c r="LV81" t="s">
        <v>3440</v>
      </c>
      <c r="LW81" s="76" t="s">
        <v>3440</v>
      </c>
      <c r="LX81" s="76" t="s">
        <v>3440</v>
      </c>
      <c r="LY81" s="76" t="s">
        <v>3440</v>
      </c>
      <c r="LZ81" s="76" t="s">
        <v>3440</v>
      </c>
      <c r="MA81" s="76" t="s">
        <v>1304</v>
      </c>
      <c r="MB81" s="76" t="s">
        <v>1304</v>
      </c>
      <c r="MC81" s="76" t="s">
        <v>1304</v>
      </c>
      <c r="MD81" s="76" t="s">
        <v>1304</v>
      </c>
      <c r="ME81" s="76" t="s">
        <v>1304</v>
      </c>
      <c r="MF81" s="76" t="s">
        <v>1304</v>
      </c>
      <c r="MG81" s="76" t="s">
        <v>1304</v>
      </c>
      <c r="MH81">
        <v>0</v>
      </c>
      <c r="MI81">
        <v>0</v>
      </c>
      <c r="MJ81">
        <v>0</v>
      </c>
      <c r="MK81" s="76">
        <v>0</v>
      </c>
      <c r="ML81" s="76">
        <v>0</v>
      </c>
      <c r="MM81" s="76">
        <v>0</v>
      </c>
      <c r="MN81" s="76">
        <v>0</v>
      </c>
      <c r="MO81" s="76">
        <v>0</v>
      </c>
      <c r="MP81" s="76">
        <v>0</v>
      </c>
      <c r="MQ81" s="76">
        <v>0</v>
      </c>
      <c r="MR81" s="76">
        <v>0</v>
      </c>
      <c r="MS81" s="76">
        <v>0</v>
      </c>
      <c r="MT81" s="76">
        <v>0</v>
      </c>
      <c r="MU81" s="76">
        <v>0</v>
      </c>
      <c r="MV81" s="76">
        <v>0</v>
      </c>
      <c r="MW81" s="76">
        <v>0</v>
      </c>
      <c r="MX81" s="76">
        <v>0</v>
      </c>
      <c r="MY81" s="76">
        <v>0</v>
      </c>
      <c r="MZ81" s="76">
        <v>0</v>
      </c>
      <c r="NA81" s="76">
        <v>0</v>
      </c>
      <c r="NB81" s="76">
        <v>0</v>
      </c>
      <c r="NC81" s="76">
        <v>0</v>
      </c>
      <c r="ND81" s="76">
        <v>0</v>
      </c>
      <c r="NE81" s="76">
        <v>0</v>
      </c>
      <c r="NF81" s="76">
        <v>0</v>
      </c>
      <c r="NG81" s="76">
        <v>0</v>
      </c>
      <c r="NH81" s="76">
        <v>0</v>
      </c>
      <c r="NI81" s="76" t="s">
        <v>3440</v>
      </c>
      <c r="NJ81" s="76" t="s">
        <v>3440</v>
      </c>
      <c r="NK81" s="76" t="s">
        <v>3440</v>
      </c>
      <c r="NL81" s="76" t="s">
        <v>3440</v>
      </c>
      <c r="NM81" s="76" t="s">
        <v>3440</v>
      </c>
      <c r="NN81" s="76" t="s">
        <v>1304</v>
      </c>
      <c r="NO81" s="76" t="s">
        <v>1304</v>
      </c>
      <c r="NP81" s="76" t="s">
        <v>1304</v>
      </c>
      <c r="NQ81" s="76" t="s">
        <v>1304</v>
      </c>
      <c r="NR81" s="76" t="s">
        <v>1304</v>
      </c>
      <c r="NS81" s="76" t="s">
        <v>1304</v>
      </c>
      <c r="NT81" s="76" t="s">
        <v>1304</v>
      </c>
      <c r="NU81" s="76">
        <v>0</v>
      </c>
      <c r="NV81" s="76">
        <v>0</v>
      </c>
      <c r="NW81" s="76">
        <v>0</v>
      </c>
      <c r="NX81" s="76">
        <v>0</v>
      </c>
      <c r="NY81" s="76">
        <v>0</v>
      </c>
      <c r="NZ81" s="76">
        <v>0</v>
      </c>
      <c r="OA81" s="76">
        <v>0</v>
      </c>
      <c r="OB81" s="76">
        <v>0</v>
      </c>
      <c r="OC81" s="76">
        <v>0</v>
      </c>
      <c r="OD81" s="76">
        <v>0</v>
      </c>
      <c r="OE81" s="76">
        <v>0</v>
      </c>
      <c r="OF81" s="76">
        <v>0</v>
      </c>
      <c r="OG81" s="76">
        <v>0</v>
      </c>
      <c r="OH81" s="76">
        <v>0</v>
      </c>
      <c r="OI81" s="76">
        <v>0</v>
      </c>
      <c r="OJ81" s="76">
        <v>0</v>
      </c>
      <c r="OK81" s="76">
        <v>0</v>
      </c>
      <c r="OL81" s="76">
        <v>0</v>
      </c>
      <c r="OM81" s="76">
        <v>0</v>
      </c>
      <c r="ON81" s="76">
        <v>0</v>
      </c>
      <c r="OO81" s="76">
        <v>0</v>
      </c>
      <c r="OP81" s="76">
        <v>0</v>
      </c>
      <c r="OQ81" s="76">
        <v>0</v>
      </c>
      <c r="OR81" s="76">
        <v>0</v>
      </c>
      <c r="OS81" s="76"/>
      <c r="OT81" s="81"/>
      <c r="OU81" s="76" t="s">
        <v>4465</v>
      </c>
      <c r="OV81">
        <v>0</v>
      </c>
      <c r="OW81" t="s">
        <v>1304</v>
      </c>
      <c r="OX81" t="s">
        <v>1304</v>
      </c>
      <c r="OY81" t="s">
        <v>1304</v>
      </c>
      <c r="OZ81" t="s">
        <v>1304</v>
      </c>
      <c r="PA81" t="s">
        <v>1304</v>
      </c>
      <c r="PB81" t="s">
        <v>1304</v>
      </c>
      <c r="PC81" t="s">
        <v>1304</v>
      </c>
      <c r="PD81" t="s">
        <v>1304</v>
      </c>
      <c r="PE81" t="s">
        <v>1304</v>
      </c>
      <c r="PF81" t="s">
        <v>1304</v>
      </c>
      <c r="PG81" t="s">
        <v>1304</v>
      </c>
      <c r="PH81" t="s">
        <v>1304</v>
      </c>
      <c r="PI81" t="s">
        <v>1304</v>
      </c>
      <c r="PJ81" t="s">
        <v>1304</v>
      </c>
      <c r="PK81" t="s">
        <v>1304</v>
      </c>
      <c r="PL81" t="s">
        <v>1304</v>
      </c>
      <c r="PM81" t="s">
        <v>1304</v>
      </c>
      <c r="PN81" t="s">
        <v>1304</v>
      </c>
      <c r="PO81" t="s">
        <v>1304</v>
      </c>
      <c r="PP81" t="s">
        <v>1304</v>
      </c>
      <c r="PQ81" t="s">
        <v>1304</v>
      </c>
      <c r="PR81" t="s">
        <v>1304</v>
      </c>
      <c r="PS81" t="s">
        <v>1304</v>
      </c>
      <c r="PT81" t="s">
        <v>1304</v>
      </c>
      <c r="PU81" t="s">
        <v>1304</v>
      </c>
      <c r="PV81" t="s">
        <v>1304</v>
      </c>
      <c r="PW81" s="85">
        <v>0</v>
      </c>
      <c r="PX81" s="85">
        <v>0</v>
      </c>
      <c r="PY81" s="76" t="s">
        <v>4464</v>
      </c>
    </row>
    <row r="82" spans="1:441" ht="15.75" customHeight="1" x14ac:dyDescent="0.3">
      <c r="A82" t="s">
        <v>4477</v>
      </c>
      <c r="B82">
        <v>7872</v>
      </c>
      <c r="D82" s="82">
        <v>2020110010185</v>
      </c>
      <c r="E82" t="s">
        <v>3412</v>
      </c>
      <c r="F82" t="s">
        <v>3413</v>
      </c>
      <c r="G82" t="s">
        <v>4445</v>
      </c>
      <c r="H82" t="s">
        <v>4446</v>
      </c>
      <c r="I82" t="s">
        <v>435</v>
      </c>
      <c r="J82" t="s">
        <v>4447</v>
      </c>
      <c r="K82" t="s">
        <v>4448</v>
      </c>
      <c r="L82" t="s">
        <v>4449</v>
      </c>
      <c r="M82" t="s">
        <v>4450</v>
      </c>
      <c r="N82" t="s">
        <v>4448</v>
      </c>
      <c r="O82" t="s">
        <v>4449</v>
      </c>
      <c r="P82" t="s">
        <v>4450</v>
      </c>
      <c r="Q82" t="s">
        <v>4451</v>
      </c>
      <c r="R82" t="s">
        <v>3875</v>
      </c>
      <c r="S82" t="s">
        <v>4478</v>
      </c>
      <c r="T82" t="s">
        <v>4479</v>
      </c>
      <c r="V82" t="s">
        <v>4478</v>
      </c>
      <c r="W82" t="s">
        <v>4479</v>
      </c>
      <c r="AG82" t="s">
        <v>1304</v>
      </c>
      <c r="AH82" t="s">
        <v>1304</v>
      </c>
      <c r="AI82" t="s">
        <v>4480</v>
      </c>
      <c r="AJ82" t="s">
        <v>4481</v>
      </c>
      <c r="AK82" s="83">
        <v>44055</v>
      </c>
      <c r="AL82">
        <v>1</v>
      </c>
      <c r="AM82">
        <v>2024</v>
      </c>
      <c r="AN82" t="s">
        <v>4482</v>
      </c>
      <c r="AO82" t="s">
        <v>4483</v>
      </c>
      <c r="AP82">
        <v>2020</v>
      </c>
      <c r="AQ82">
        <v>2024</v>
      </c>
      <c r="AR82" t="s">
        <v>41</v>
      </c>
      <c r="AS82" t="s">
        <v>541</v>
      </c>
      <c r="AT82" t="s">
        <v>42</v>
      </c>
      <c r="AU82" t="s">
        <v>1008</v>
      </c>
      <c r="AV82">
        <v>2017</v>
      </c>
      <c r="AW82">
        <v>36.700000000000003</v>
      </c>
      <c r="AX82" t="s">
        <v>4484</v>
      </c>
      <c r="BA82">
        <v>1</v>
      </c>
      <c r="BB82" t="s">
        <v>4485</v>
      </c>
      <c r="BC82" t="s">
        <v>4479</v>
      </c>
      <c r="BD82" t="s">
        <v>4479</v>
      </c>
      <c r="BE82" t="s">
        <v>435</v>
      </c>
      <c r="BF82" t="s">
        <v>4486</v>
      </c>
      <c r="BG82">
        <v>2</v>
      </c>
      <c r="BH82" s="83">
        <v>45204</v>
      </c>
      <c r="BI82" t="s">
        <v>4487</v>
      </c>
      <c r="BJ82" t="s">
        <v>3049</v>
      </c>
      <c r="BK82">
        <v>45.02</v>
      </c>
      <c r="BL82">
        <v>37.700000000000003</v>
      </c>
      <c r="BM82">
        <v>38.700000000000003</v>
      </c>
      <c r="BN82">
        <v>39.700000000000003</v>
      </c>
      <c r="BO82">
        <v>45.02</v>
      </c>
      <c r="BP82">
        <v>45.02</v>
      </c>
      <c r="BW82">
        <v>37.700000000000003</v>
      </c>
      <c r="BX82">
        <v>38.700000000000003</v>
      </c>
      <c r="BY82">
        <v>39.700000000000003</v>
      </c>
      <c r="BZ82">
        <v>40.700000000000003</v>
      </c>
      <c r="CA82">
        <v>45.02</v>
      </c>
      <c r="CB82">
        <v>38.700000000000003</v>
      </c>
      <c r="CC82">
        <v>4.5</v>
      </c>
      <c r="CD82">
        <v>0</v>
      </c>
      <c r="CE82">
        <v>0</v>
      </c>
      <c r="CF82">
        <v>0</v>
      </c>
      <c r="CG82">
        <v>0</v>
      </c>
      <c r="CH82">
        <v>0</v>
      </c>
      <c r="CI82">
        <v>0</v>
      </c>
      <c r="CJ82" t="s">
        <v>435</v>
      </c>
      <c r="CK82" t="s">
        <v>435</v>
      </c>
      <c r="CL82" t="s">
        <v>435</v>
      </c>
      <c r="CM82" t="s">
        <v>435</v>
      </c>
      <c r="CN82">
        <v>0</v>
      </c>
      <c r="CO82">
        <v>36.78</v>
      </c>
      <c r="CP82">
        <v>41.28</v>
      </c>
      <c r="CQ82">
        <v>45.02</v>
      </c>
      <c r="CR82">
        <v>45.02</v>
      </c>
      <c r="CS82" t="s">
        <v>48</v>
      </c>
      <c r="CT82">
        <v>0</v>
      </c>
      <c r="CU82">
        <v>0</v>
      </c>
      <c r="CV82">
        <v>0</v>
      </c>
      <c r="CW82">
        <v>0</v>
      </c>
      <c r="CX82">
        <v>0</v>
      </c>
      <c r="CY82">
        <v>0</v>
      </c>
      <c r="CZ82">
        <v>0</v>
      </c>
      <c r="DA82">
        <v>0</v>
      </c>
      <c r="DB82">
        <v>0</v>
      </c>
      <c r="DC82">
        <v>0</v>
      </c>
      <c r="DD82">
        <v>0</v>
      </c>
      <c r="DE82">
        <v>0</v>
      </c>
      <c r="DF82">
        <v>45.02</v>
      </c>
      <c r="DG82">
        <v>45.02</v>
      </c>
      <c r="DH82">
        <v>0</v>
      </c>
      <c r="DI82">
        <v>0</v>
      </c>
      <c r="DJ82">
        <v>0</v>
      </c>
      <c r="DK82">
        <v>0</v>
      </c>
      <c r="DL82">
        <v>0</v>
      </c>
      <c r="DM82">
        <v>0</v>
      </c>
      <c r="DN82">
        <v>0</v>
      </c>
      <c r="DO82">
        <v>0</v>
      </c>
      <c r="DP82">
        <v>0</v>
      </c>
      <c r="DQ82">
        <v>0</v>
      </c>
      <c r="DR82">
        <v>0</v>
      </c>
      <c r="DS82">
        <v>0</v>
      </c>
      <c r="DT82">
        <v>0</v>
      </c>
      <c r="DU82">
        <v>0</v>
      </c>
      <c r="DV82">
        <v>45.02</v>
      </c>
      <c r="DW82">
        <v>0</v>
      </c>
      <c r="DX82">
        <v>0</v>
      </c>
      <c r="DY82">
        <v>0</v>
      </c>
      <c r="DZ82">
        <v>0</v>
      </c>
      <c r="EA82">
        <v>0</v>
      </c>
      <c r="EB82">
        <v>0</v>
      </c>
      <c r="EC82">
        <v>0</v>
      </c>
      <c r="ED82">
        <v>0</v>
      </c>
      <c r="EE82">
        <v>0</v>
      </c>
      <c r="EF82">
        <v>0</v>
      </c>
      <c r="EG82">
        <v>0</v>
      </c>
      <c r="EH82">
        <v>0</v>
      </c>
      <c r="EI82">
        <v>0</v>
      </c>
      <c r="EJ82">
        <v>0</v>
      </c>
      <c r="EK82">
        <v>0</v>
      </c>
      <c r="EL82">
        <v>0</v>
      </c>
      <c r="EM82">
        <v>0</v>
      </c>
      <c r="EN82">
        <v>0</v>
      </c>
      <c r="EO82" t="s">
        <v>4488</v>
      </c>
      <c r="EP82">
        <v>0</v>
      </c>
      <c r="EQ82">
        <v>0</v>
      </c>
      <c r="ER82">
        <v>0</v>
      </c>
      <c r="ES82">
        <v>0</v>
      </c>
      <c r="ET82">
        <v>0</v>
      </c>
      <c r="EU82">
        <v>0</v>
      </c>
      <c r="EV82">
        <v>0</v>
      </c>
      <c r="EW82">
        <v>0</v>
      </c>
      <c r="EX82">
        <v>0</v>
      </c>
      <c r="EY82">
        <v>0</v>
      </c>
      <c r="EZ82">
        <v>0</v>
      </c>
      <c r="FA82">
        <v>0</v>
      </c>
      <c r="FB82">
        <v>0</v>
      </c>
      <c r="FC82">
        <v>0</v>
      </c>
      <c r="FD82">
        <v>0</v>
      </c>
      <c r="FE82">
        <v>0</v>
      </c>
      <c r="FF82">
        <v>0</v>
      </c>
      <c r="FG82">
        <v>0</v>
      </c>
      <c r="FH82">
        <v>0</v>
      </c>
      <c r="FI82">
        <v>0</v>
      </c>
      <c r="FJ82">
        <v>0</v>
      </c>
      <c r="FK82">
        <v>0</v>
      </c>
      <c r="FL82">
        <v>0</v>
      </c>
      <c r="FM82">
        <v>0</v>
      </c>
      <c r="FN82">
        <v>0</v>
      </c>
      <c r="FO82">
        <v>0</v>
      </c>
      <c r="FP82">
        <v>0</v>
      </c>
      <c r="FQ82">
        <v>0</v>
      </c>
      <c r="FR82">
        <v>0</v>
      </c>
      <c r="FS82">
        <v>0</v>
      </c>
      <c r="FT82">
        <v>0</v>
      </c>
      <c r="FU82">
        <v>0</v>
      </c>
      <c r="FV82">
        <v>0</v>
      </c>
      <c r="FW82">
        <v>0</v>
      </c>
      <c r="FX82">
        <v>0</v>
      </c>
      <c r="FY82">
        <v>0</v>
      </c>
      <c r="FZ82">
        <v>0</v>
      </c>
      <c r="GA82">
        <v>0</v>
      </c>
      <c r="GB82">
        <v>0</v>
      </c>
      <c r="GC82">
        <v>0</v>
      </c>
      <c r="GD82">
        <v>0</v>
      </c>
      <c r="GE82">
        <v>0</v>
      </c>
      <c r="GF82">
        <v>0</v>
      </c>
      <c r="GG82">
        <v>0</v>
      </c>
      <c r="GH82">
        <v>0</v>
      </c>
      <c r="GI82">
        <v>0</v>
      </c>
      <c r="GJ82">
        <v>0</v>
      </c>
      <c r="GK82">
        <v>0</v>
      </c>
      <c r="GL82">
        <v>0</v>
      </c>
      <c r="GM82">
        <v>0</v>
      </c>
      <c r="GN82">
        <v>0</v>
      </c>
      <c r="GO82">
        <v>0</v>
      </c>
      <c r="GP82">
        <v>0</v>
      </c>
      <c r="GQ82">
        <v>0</v>
      </c>
      <c r="GR82">
        <v>0</v>
      </c>
      <c r="GS82">
        <v>0</v>
      </c>
      <c r="GT82">
        <v>0</v>
      </c>
      <c r="GU82">
        <v>0</v>
      </c>
      <c r="GV82">
        <v>0</v>
      </c>
      <c r="GW82">
        <v>0</v>
      </c>
      <c r="GX82">
        <v>0</v>
      </c>
      <c r="GY82">
        <v>0</v>
      </c>
      <c r="GZ82">
        <v>0</v>
      </c>
      <c r="HA82">
        <v>0</v>
      </c>
      <c r="HB82">
        <v>0</v>
      </c>
      <c r="HC82">
        <v>0</v>
      </c>
      <c r="HD82">
        <v>0</v>
      </c>
      <c r="HE82">
        <v>0</v>
      </c>
      <c r="HF82">
        <v>0</v>
      </c>
      <c r="HG82">
        <v>0</v>
      </c>
      <c r="HH82">
        <v>0</v>
      </c>
      <c r="HI82">
        <v>0</v>
      </c>
      <c r="HJ82">
        <v>0</v>
      </c>
      <c r="HK82">
        <v>0</v>
      </c>
      <c r="HL82">
        <v>0</v>
      </c>
      <c r="HM82">
        <v>0</v>
      </c>
      <c r="HN82">
        <v>0</v>
      </c>
      <c r="HO82">
        <v>0</v>
      </c>
      <c r="HP82">
        <v>0</v>
      </c>
      <c r="HQ82">
        <v>0</v>
      </c>
      <c r="HR82">
        <v>0</v>
      </c>
      <c r="HS82">
        <v>0</v>
      </c>
      <c r="HT82">
        <v>0</v>
      </c>
      <c r="HU82">
        <v>0</v>
      </c>
      <c r="HV82">
        <v>0</v>
      </c>
      <c r="HW82">
        <v>0</v>
      </c>
      <c r="HX82">
        <v>0</v>
      </c>
      <c r="HY82">
        <v>0</v>
      </c>
      <c r="HZ82">
        <v>0</v>
      </c>
      <c r="IA82">
        <v>0</v>
      </c>
      <c r="IB82">
        <v>0</v>
      </c>
      <c r="IC82">
        <v>0</v>
      </c>
      <c r="ID82">
        <v>0</v>
      </c>
      <c r="IE82">
        <v>0</v>
      </c>
      <c r="IF82">
        <v>0</v>
      </c>
      <c r="IG82">
        <v>0</v>
      </c>
      <c r="IH82">
        <v>0</v>
      </c>
      <c r="II82" t="s">
        <v>1304</v>
      </c>
      <c r="IJ82" t="s">
        <v>1304</v>
      </c>
      <c r="IK82" t="s">
        <v>1304</v>
      </c>
      <c r="IL82" t="s">
        <v>1304</v>
      </c>
      <c r="IM82" t="s">
        <v>1304</v>
      </c>
      <c r="IN82" t="s">
        <v>1304</v>
      </c>
      <c r="IO82" t="s">
        <v>1304</v>
      </c>
      <c r="IP82" t="s">
        <v>1304</v>
      </c>
      <c r="IQ82" t="s">
        <v>1304</v>
      </c>
      <c r="IR82" t="s">
        <v>1304</v>
      </c>
      <c r="IS82" t="s">
        <v>1304</v>
      </c>
      <c r="IT82" t="s">
        <v>1304</v>
      </c>
      <c r="IU82" t="s">
        <v>1304</v>
      </c>
      <c r="IV82" t="s">
        <v>1304</v>
      </c>
      <c r="IW82" t="s">
        <v>1304</v>
      </c>
      <c r="IX82">
        <v>0</v>
      </c>
      <c r="IY82">
        <v>0</v>
      </c>
      <c r="IZ82">
        <v>0</v>
      </c>
      <c r="JA82">
        <v>0</v>
      </c>
      <c r="JB82">
        <v>0</v>
      </c>
      <c r="JC82">
        <v>0</v>
      </c>
      <c r="JD82">
        <v>0</v>
      </c>
      <c r="JE82">
        <v>0</v>
      </c>
      <c r="JF82">
        <v>0</v>
      </c>
      <c r="JG82">
        <v>0</v>
      </c>
      <c r="JH82">
        <v>0</v>
      </c>
      <c r="JI82">
        <v>0</v>
      </c>
      <c r="JJ82" s="85">
        <v>0</v>
      </c>
      <c r="JK82" s="85">
        <v>0</v>
      </c>
      <c r="JL82" s="85">
        <v>0</v>
      </c>
      <c r="JM82" s="85">
        <v>0</v>
      </c>
      <c r="JN82" s="85">
        <v>0</v>
      </c>
      <c r="JO82" s="85">
        <v>0</v>
      </c>
      <c r="JP82" s="85">
        <v>0</v>
      </c>
      <c r="JQ82" s="85">
        <v>0</v>
      </c>
      <c r="JR82" s="85">
        <v>0</v>
      </c>
      <c r="JS82" s="85">
        <v>0</v>
      </c>
      <c r="JT82" s="85">
        <v>0</v>
      </c>
      <c r="JU82" s="85">
        <v>0</v>
      </c>
      <c r="JV82" s="85">
        <v>0</v>
      </c>
      <c r="JW82">
        <v>0</v>
      </c>
      <c r="JX82">
        <v>0</v>
      </c>
      <c r="JY82">
        <v>0</v>
      </c>
      <c r="JZ82">
        <v>0</v>
      </c>
      <c r="KA82">
        <v>0</v>
      </c>
      <c r="KB82">
        <v>0</v>
      </c>
      <c r="KC82">
        <v>0</v>
      </c>
      <c r="KD82">
        <v>0</v>
      </c>
      <c r="KE82">
        <v>0</v>
      </c>
      <c r="KF82">
        <v>0</v>
      </c>
      <c r="KG82">
        <v>0</v>
      </c>
      <c r="KH82">
        <v>0</v>
      </c>
      <c r="KI82">
        <v>0</v>
      </c>
      <c r="KJ82" s="79" t="s">
        <v>3440</v>
      </c>
      <c r="KK82" t="s">
        <v>1304</v>
      </c>
      <c r="KL82" t="s">
        <v>1304</v>
      </c>
      <c r="KM82" t="s">
        <v>1304</v>
      </c>
      <c r="KN82" t="s">
        <v>1304</v>
      </c>
      <c r="KO82" t="s">
        <v>1304</v>
      </c>
      <c r="KP82" t="s">
        <v>1304</v>
      </c>
      <c r="KQ82" t="s">
        <v>1304</v>
      </c>
      <c r="KR82" t="s">
        <v>1304</v>
      </c>
      <c r="KS82" t="s">
        <v>1304</v>
      </c>
      <c r="KT82" t="s">
        <v>1304</v>
      </c>
      <c r="KU82" s="79" t="s">
        <v>1304</v>
      </c>
      <c r="KV82" t="s">
        <v>3440</v>
      </c>
      <c r="KW82" t="s">
        <v>3440</v>
      </c>
      <c r="KX82" t="s">
        <v>3440</v>
      </c>
      <c r="KY82" t="s">
        <v>3440</v>
      </c>
      <c r="KZ82" t="s">
        <v>3440</v>
      </c>
      <c r="LA82" t="s">
        <v>1304</v>
      </c>
      <c r="LB82" t="s">
        <v>1304</v>
      </c>
      <c r="LC82" t="s">
        <v>1304</v>
      </c>
      <c r="LD82" t="s">
        <v>1304</v>
      </c>
      <c r="LE82" t="s">
        <v>1304</v>
      </c>
      <c r="LF82" t="s">
        <v>1304</v>
      </c>
      <c r="LG82" t="s">
        <v>1304</v>
      </c>
      <c r="LH82" s="85" t="s">
        <v>3440</v>
      </c>
      <c r="LI82" s="85" t="s">
        <v>4462</v>
      </c>
      <c r="LJ82" s="85" t="s">
        <v>435</v>
      </c>
      <c r="LK82" s="85" t="s">
        <v>3473</v>
      </c>
      <c r="LL82" s="85" t="s">
        <v>1304</v>
      </c>
      <c r="LM82" s="85" t="s">
        <v>1304</v>
      </c>
      <c r="LN82" s="85" t="s">
        <v>1304</v>
      </c>
      <c r="LO82" s="85">
        <v>0</v>
      </c>
      <c r="LP82" s="85">
        <v>0</v>
      </c>
      <c r="LQ82" s="85">
        <v>18451363000</v>
      </c>
      <c r="LR82" s="85">
        <v>0</v>
      </c>
      <c r="LS82" s="85">
        <v>0</v>
      </c>
      <c r="LT82" s="85">
        <v>0</v>
      </c>
      <c r="LU82" s="85">
        <v>0</v>
      </c>
      <c r="LV82" t="s">
        <v>3440</v>
      </c>
      <c r="LW82" t="s">
        <v>3440</v>
      </c>
      <c r="LX82" t="s">
        <v>3440</v>
      </c>
      <c r="LY82" t="s">
        <v>3440</v>
      </c>
      <c r="LZ82" t="s">
        <v>3440</v>
      </c>
      <c r="MA82" t="s">
        <v>1304</v>
      </c>
      <c r="MB82" t="s">
        <v>1304</v>
      </c>
      <c r="MC82" t="s">
        <v>1304</v>
      </c>
      <c r="MD82" t="s">
        <v>1304</v>
      </c>
      <c r="ME82" t="s">
        <v>1304</v>
      </c>
      <c r="MF82" t="s">
        <v>1304</v>
      </c>
      <c r="MG82" t="s">
        <v>1304</v>
      </c>
      <c r="MH82">
        <v>0</v>
      </c>
      <c r="MI82">
        <v>0</v>
      </c>
      <c r="MJ82">
        <v>45.02</v>
      </c>
      <c r="MK82">
        <v>0</v>
      </c>
      <c r="ML82">
        <v>0</v>
      </c>
      <c r="MM82">
        <v>0</v>
      </c>
      <c r="MN82">
        <v>0</v>
      </c>
      <c r="MO82">
        <v>0</v>
      </c>
      <c r="MP82">
        <v>0</v>
      </c>
      <c r="MQ82">
        <v>0</v>
      </c>
      <c r="MR82">
        <v>0</v>
      </c>
      <c r="MS82">
        <v>0</v>
      </c>
      <c r="MT82">
        <v>0</v>
      </c>
      <c r="MU82">
        <v>0</v>
      </c>
      <c r="MV82">
        <v>0</v>
      </c>
      <c r="MW82">
        <v>0</v>
      </c>
      <c r="MX82">
        <v>0</v>
      </c>
      <c r="MY82">
        <v>0</v>
      </c>
      <c r="MZ82">
        <v>0</v>
      </c>
      <c r="NA82">
        <v>0</v>
      </c>
      <c r="NB82">
        <v>0</v>
      </c>
      <c r="NC82">
        <v>0</v>
      </c>
      <c r="ND82">
        <v>0</v>
      </c>
      <c r="NE82">
        <v>0</v>
      </c>
      <c r="NF82">
        <v>0</v>
      </c>
      <c r="NG82">
        <v>0</v>
      </c>
      <c r="NH82">
        <v>0</v>
      </c>
      <c r="NI82" t="s">
        <v>3440</v>
      </c>
      <c r="NJ82" t="s">
        <v>3440</v>
      </c>
      <c r="NK82" t="s">
        <v>3440</v>
      </c>
      <c r="NL82" t="s">
        <v>3440</v>
      </c>
      <c r="NM82" t="s">
        <v>3440</v>
      </c>
      <c r="NN82" t="s">
        <v>1304</v>
      </c>
      <c r="NO82" t="s">
        <v>1304</v>
      </c>
      <c r="NP82" t="s">
        <v>1304</v>
      </c>
      <c r="NQ82" t="s">
        <v>1304</v>
      </c>
      <c r="NR82" t="s">
        <v>1304</v>
      </c>
      <c r="NS82" t="s">
        <v>1304</v>
      </c>
      <c r="NT82" t="s">
        <v>1304</v>
      </c>
      <c r="NU82">
        <v>0</v>
      </c>
      <c r="NV82">
        <v>0</v>
      </c>
      <c r="NW82">
        <v>0</v>
      </c>
      <c r="NX82">
        <v>0</v>
      </c>
      <c r="NY82">
        <v>0</v>
      </c>
      <c r="NZ82">
        <v>0</v>
      </c>
      <c r="OA82">
        <v>0</v>
      </c>
      <c r="OB82">
        <v>0</v>
      </c>
      <c r="OC82">
        <v>0</v>
      </c>
      <c r="OD82">
        <v>0</v>
      </c>
      <c r="OE82">
        <v>0</v>
      </c>
      <c r="OF82">
        <v>0</v>
      </c>
      <c r="OG82">
        <v>0</v>
      </c>
      <c r="OH82">
        <v>0</v>
      </c>
      <c r="OI82">
        <v>0</v>
      </c>
      <c r="OJ82">
        <v>0</v>
      </c>
      <c r="OK82">
        <v>0</v>
      </c>
      <c r="OL82">
        <v>0</v>
      </c>
      <c r="OM82">
        <v>0</v>
      </c>
      <c r="ON82">
        <v>0</v>
      </c>
      <c r="OO82">
        <v>0</v>
      </c>
      <c r="OP82">
        <v>0</v>
      </c>
      <c r="OQ82">
        <v>0</v>
      </c>
      <c r="OR82">
        <v>0</v>
      </c>
      <c r="OT82" s="84"/>
      <c r="OU82" t="s">
        <v>4477</v>
      </c>
      <c r="OV82">
        <v>38.700000000000003</v>
      </c>
      <c r="OW82">
        <v>0</v>
      </c>
      <c r="OX82">
        <v>0</v>
      </c>
      <c r="OY82">
        <v>0</v>
      </c>
      <c r="OZ82">
        <v>0</v>
      </c>
      <c r="PA82">
        <v>0</v>
      </c>
      <c r="PB82">
        <v>0</v>
      </c>
      <c r="PC82">
        <v>0</v>
      </c>
      <c r="PD82">
        <v>0</v>
      </c>
      <c r="PE82">
        <v>0</v>
      </c>
      <c r="PF82">
        <v>0</v>
      </c>
      <c r="PG82">
        <v>0</v>
      </c>
      <c r="PH82">
        <v>0</v>
      </c>
      <c r="PI82">
        <v>0</v>
      </c>
      <c r="PJ82">
        <v>0</v>
      </c>
      <c r="PK82">
        <v>0</v>
      </c>
      <c r="PL82">
        <v>0</v>
      </c>
      <c r="PM82">
        <v>0</v>
      </c>
      <c r="PN82">
        <v>0</v>
      </c>
      <c r="PO82">
        <v>0</v>
      </c>
      <c r="PP82">
        <v>0</v>
      </c>
      <c r="PQ82">
        <v>0</v>
      </c>
      <c r="PR82">
        <v>0</v>
      </c>
      <c r="PS82">
        <v>0</v>
      </c>
      <c r="PT82">
        <v>0</v>
      </c>
      <c r="PU82">
        <v>0</v>
      </c>
      <c r="PV82">
        <v>0</v>
      </c>
      <c r="PW82" s="85">
        <v>0</v>
      </c>
      <c r="PX82" s="85">
        <v>0</v>
      </c>
      <c r="PY82" t="s">
        <v>3747</v>
      </c>
    </row>
    <row r="83" spans="1:441" ht="15.75" customHeight="1" x14ac:dyDescent="0.3">
      <c r="A83" s="76" t="s">
        <v>4489</v>
      </c>
      <c r="B83" s="76">
        <v>7872</v>
      </c>
      <c r="C83" s="76"/>
      <c r="D83" s="86">
        <v>2020110010185</v>
      </c>
      <c r="E83" s="76" t="s">
        <v>3412</v>
      </c>
      <c r="F83" s="76" t="s">
        <v>3413</v>
      </c>
      <c r="G83" s="76" t="s">
        <v>4445</v>
      </c>
      <c r="H83" s="76" t="s">
        <v>4446</v>
      </c>
      <c r="I83" s="76" t="s">
        <v>435</v>
      </c>
      <c r="J83" s="76" t="s">
        <v>4447</v>
      </c>
      <c r="K83" s="76" t="s">
        <v>4448</v>
      </c>
      <c r="L83" s="76" t="s">
        <v>4449</v>
      </c>
      <c r="M83" s="76" t="s">
        <v>4450</v>
      </c>
      <c r="N83" s="76" t="s">
        <v>4448</v>
      </c>
      <c r="O83" s="76" t="s">
        <v>4449</v>
      </c>
      <c r="P83" s="76" t="s">
        <v>4450</v>
      </c>
      <c r="Q83" s="76" t="s">
        <v>4451</v>
      </c>
      <c r="R83" s="76" t="s">
        <v>3875</v>
      </c>
      <c r="S83" s="76" t="s">
        <v>4490</v>
      </c>
      <c r="T83" s="76" t="s">
        <v>4491</v>
      </c>
      <c r="U83" s="76"/>
      <c r="V83" s="76"/>
      <c r="W83" s="76"/>
      <c r="X83" s="76"/>
      <c r="Y83" s="76"/>
      <c r="Z83" s="76" t="s">
        <v>4492</v>
      </c>
      <c r="AA83" s="76" t="s">
        <v>4493</v>
      </c>
      <c r="AB83" s="76"/>
      <c r="AC83" s="76"/>
      <c r="AD83" s="76"/>
      <c r="AE83" s="76"/>
      <c r="AF83" s="76"/>
      <c r="AG83" t="s">
        <v>1304</v>
      </c>
      <c r="AH83" t="s">
        <v>1304</v>
      </c>
      <c r="AI83" t="s">
        <v>4494</v>
      </c>
      <c r="AJ83" s="76">
        <v>0</v>
      </c>
      <c r="AK83" s="87">
        <v>44055</v>
      </c>
      <c r="AL83" s="76">
        <v>1</v>
      </c>
      <c r="AM83">
        <v>2024</v>
      </c>
      <c r="AN83" s="81" t="s">
        <v>4495</v>
      </c>
      <c r="AO83" s="76" t="s">
        <v>4496</v>
      </c>
      <c r="AP83" s="76">
        <v>2020</v>
      </c>
      <c r="AQ83" s="76">
        <v>2024</v>
      </c>
      <c r="AR83" s="76" t="s">
        <v>61</v>
      </c>
      <c r="AS83" s="76" t="s">
        <v>541</v>
      </c>
      <c r="AT83" s="76" t="s">
        <v>49</v>
      </c>
      <c r="AU83" s="76" t="s">
        <v>912</v>
      </c>
      <c r="AV83" s="76" t="s">
        <v>3431</v>
      </c>
      <c r="AW83" s="76" t="s">
        <v>3431</v>
      </c>
      <c r="AX83" s="76" t="s">
        <v>3431</v>
      </c>
      <c r="AY83" s="76"/>
      <c r="AZ83" s="76">
        <v>1</v>
      </c>
      <c r="BA83" s="76"/>
      <c r="BB83" s="76" t="s">
        <v>4497</v>
      </c>
      <c r="BC83" s="76" t="s">
        <v>4498</v>
      </c>
      <c r="BD83" s="76" t="s">
        <v>4499</v>
      </c>
      <c r="BE83" s="76" t="s">
        <v>435</v>
      </c>
      <c r="BF83" s="76" t="s">
        <v>4500</v>
      </c>
      <c r="BG83" s="76">
        <v>1</v>
      </c>
      <c r="BH83" s="87">
        <v>44055</v>
      </c>
      <c r="BI83" s="76">
        <v>0</v>
      </c>
      <c r="BJ83" s="76" t="s">
        <v>3048</v>
      </c>
      <c r="BK83" s="76">
        <v>16</v>
      </c>
      <c r="BL83" s="76">
        <v>16</v>
      </c>
      <c r="BM83" s="76">
        <v>0</v>
      </c>
      <c r="BN83" s="76">
        <v>0</v>
      </c>
      <c r="BO83" s="76">
        <v>0</v>
      </c>
      <c r="BP83" s="76">
        <v>0</v>
      </c>
      <c r="BQ83" s="76"/>
      <c r="BR83" s="76"/>
      <c r="BS83" s="76"/>
      <c r="BT83" s="76"/>
      <c r="BU83" s="76"/>
      <c r="BV83" s="76"/>
      <c r="BW83" s="76">
        <v>16</v>
      </c>
      <c r="BX83" s="76">
        <v>16</v>
      </c>
      <c r="BY83" s="76">
        <v>0</v>
      </c>
      <c r="BZ83" s="76">
        <v>0</v>
      </c>
      <c r="CA83" s="76">
        <v>0</v>
      </c>
      <c r="CB83" s="76" t="s">
        <v>1304</v>
      </c>
      <c r="CC83" s="76" t="s">
        <v>3440</v>
      </c>
      <c r="CD83" t="s">
        <v>1304</v>
      </c>
      <c r="CE83" t="s">
        <v>1304</v>
      </c>
      <c r="CF83" s="76">
        <v>0</v>
      </c>
      <c r="CG83" s="76" t="s">
        <v>435</v>
      </c>
      <c r="CH83" s="76" t="s">
        <v>1304</v>
      </c>
      <c r="CI83" s="76" t="s">
        <v>1304</v>
      </c>
      <c r="CJ83" s="76" t="s">
        <v>1304</v>
      </c>
      <c r="CK83" s="76" t="s">
        <v>1304</v>
      </c>
      <c r="CL83" s="76" t="s">
        <v>1304</v>
      </c>
      <c r="CM83" s="76" t="s">
        <v>1304</v>
      </c>
      <c r="CN83" s="76">
        <v>16</v>
      </c>
      <c r="CO83" s="76" t="s">
        <v>3440</v>
      </c>
      <c r="CP83" s="76" t="s">
        <v>3440</v>
      </c>
      <c r="CQ83" s="76">
        <v>0</v>
      </c>
      <c r="CR83" t="s">
        <v>43</v>
      </c>
      <c r="CS83" s="70" t="s">
        <v>61</v>
      </c>
      <c r="CT83" s="76" t="s">
        <v>1304</v>
      </c>
      <c r="CU83" s="76" t="s">
        <v>1304</v>
      </c>
      <c r="CV83" s="76" t="s">
        <v>1304</v>
      </c>
      <c r="CW83" s="76" t="s">
        <v>1304</v>
      </c>
      <c r="CX83" s="76" t="s">
        <v>1304</v>
      </c>
      <c r="CY83" s="76" t="s">
        <v>1304</v>
      </c>
      <c r="CZ83" s="76" t="s">
        <v>1304</v>
      </c>
      <c r="DA83" s="76" t="s">
        <v>1304</v>
      </c>
      <c r="DB83" s="76" t="s">
        <v>1304</v>
      </c>
      <c r="DC83" s="76" t="s">
        <v>1304</v>
      </c>
      <c r="DD83" s="76" t="s">
        <v>1304</v>
      </c>
      <c r="DE83" s="76" t="s">
        <v>1304</v>
      </c>
      <c r="DF83" t="s">
        <v>1304</v>
      </c>
      <c r="DG83" t="s">
        <v>1304</v>
      </c>
      <c r="DH83" t="s">
        <v>1304</v>
      </c>
      <c r="DI83" t="s">
        <v>1304</v>
      </c>
      <c r="DJ83" s="76" t="s">
        <v>1304</v>
      </c>
      <c r="DK83" s="76" t="s">
        <v>1304</v>
      </c>
      <c r="DL83" s="76" t="s">
        <v>1304</v>
      </c>
      <c r="DM83" s="76" t="s">
        <v>1304</v>
      </c>
      <c r="DN83" s="76" t="s">
        <v>1304</v>
      </c>
      <c r="DO83" s="76" t="s">
        <v>1304</v>
      </c>
      <c r="DP83" s="76" t="s">
        <v>1304</v>
      </c>
      <c r="DQ83" s="76" t="s">
        <v>1304</v>
      </c>
      <c r="DR83" s="76" t="s">
        <v>1304</v>
      </c>
      <c r="DS83" s="76" t="s">
        <v>1304</v>
      </c>
      <c r="DT83" s="76" t="s">
        <v>1304</v>
      </c>
      <c r="DU83" s="76" t="s">
        <v>1304</v>
      </c>
      <c r="DV83" s="76" t="s">
        <v>1304</v>
      </c>
      <c r="DW83" s="76" t="s">
        <v>1304</v>
      </c>
      <c r="DX83" s="76" t="s">
        <v>1304</v>
      </c>
      <c r="DY83" s="76" t="s">
        <v>1304</v>
      </c>
      <c r="DZ83" s="76" t="s">
        <v>1304</v>
      </c>
      <c r="EA83" s="76" t="s">
        <v>1304</v>
      </c>
      <c r="EB83" s="76" t="s">
        <v>1304</v>
      </c>
      <c r="EC83" s="76" t="s">
        <v>1304</v>
      </c>
      <c r="ED83" s="76" t="s">
        <v>1304</v>
      </c>
      <c r="EE83" s="76" t="s">
        <v>1304</v>
      </c>
      <c r="EF83" s="76" t="s">
        <v>1304</v>
      </c>
      <c r="EG83" s="76" t="s">
        <v>1304</v>
      </c>
      <c r="EH83" s="76" t="s">
        <v>1304</v>
      </c>
      <c r="EI83" s="76">
        <v>0</v>
      </c>
      <c r="EJ83" s="76" t="s">
        <v>1304</v>
      </c>
      <c r="EK83" s="76" t="s">
        <v>1304</v>
      </c>
      <c r="EL83" s="76" t="s">
        <v>1304</v>
      </c>
      <c r="EM83" s="76" t="s">
        <v>1304</v>
      </c>
      <c r="EN83" s="76" t="s">
        <v>1304</v>
      </c>
      <c r="EO83" s="76" t="s">
        <v>1304</v>
      </c>
      <c r="EP83" s="76" t="s">
        <v>1304</v>
      </c>
      <c r="EQ83" s="76" t="s">
        <v>1304</v>
      </c>
      <c r="ER83" s="76" t="s">
        <v>1304</v>
      </c>
      <c r="ES83" s="76" t="s">
        <v>1304</v>
      </c>
      <c r="ET83" s="76" t="s">
        <v>1304</v>
      </c>
      <c r="EU83" s="76" t="s">
        <v>1304</v>
      </c>
      <c r="EV83" s="76" t="s">
        <v>1304</v>
      </c>
      <c r="EW83" s="76" t="s">
        <v>1304</v>
      </c>
      <c r="EX83" s="76" t="s">
        <v>1304</v>
      </c>
      <c r="EY83" s="76" t="s">
        <v>1304</v>
      </c>
      <c r="EZ83" s="76" t="s">
        <v>1304</v>
      </c>
      <c r="FA83" s="76" t="s">
        <v>1304</v>
      </c>
      <c r="FB83" s="76" t="s">
        <v>1304</v>
      </c>
      <c r="FC83" s="76" t="s">
        <v>1304</v>
      </c>
      <c r="FD83" s="76" t="s">
        <v>1304</v>
      </c>
      <c r="FE83" s="76" t="s">
        <v>1304</v>
      </c>
      <c r="FF83" s="76" t="s">
        <v>1304</v>
      </c>
      <c r="FG83" s="76" t="s">
        <v>1304</v>
      </c>
      <c r="FH83" s="76" t="s">
        <v>1304</v>
      </c>
      <c r="FI83" s="76" t="s">
        <v>1304</v>
      </c>
      <c r="FJ83" s="76" t="s">
        <v>1304</v>
      </c>
      <c r="FK83" s="76" t="s">
        <v>1304</v>
      </c>
      <c r="FL83" s="76" t="s">
        <v>1304</v>
      </c>
      <c r="FM83" s="76" t="s">
        <v>1304</v>
      </c>
      <c r="FN83" s="76" t="s">
        <v>1304</v>
      </c>
      <c r="FO83" s="76" t="s">
        <v>1304</v>
      </c>
      <c r="FP83" s="76" t="s">
        <v>1304</v>
      </c>
      <c r="FQ83" s="76" t="s">
        <v>1304</v>
      </c>
      <c r="FR83" s="76" t="s">
        <v>1304</v>
      </c>
      <c r="FS83" s="76" t="s">
        <v>1304</v>
      </c>
      <c r="FT83" s="76" t="s">
        <v>1304</v>
      </c>
      <c r="FU83" s="76" t="s">
        <v>1304</v>
      </c>
      <c r="FV83" s="76" t="s">
        <v>1304</v>
      </c>
      <c r="FW83" s="76" t="s">
        <v>1304</v>
      </c>
      <c r="FX83" s="76" t="s">
        <v>1304</v>
      </c>
      <c r="FY83" s="76" t="s">
        <v>1304</v>
      </c>
      <c r="FZ83" s="76" t="s">
        <v>1304</v>
      </c>
      <c r="GA83" s="76" t="s">
        <v>1304</v>
      </c>
      <c r="GB83" s="76" t="s">
        <v>1304</v>
      </c>
      <c r="GC83" s="76" t="s">
        <v>1304</v>
      </c>
      <c r="GD83" s="76" t="s">
        <v>1304</v>
      </c>
      <c r="GE83" s="76" t="s">
        <v>1304</v>
      </c>
      <c r="GF83" s="76" t="s">
        <v>1304</v>
      </c>
      <c r="GG83" s="76" t="s">
        <v>1304</v>
      </c>
      <c r="GH83" s="76" t="s">
        <v>1304</v>
      </c>
      <c r="GI83" s="76" t="s">
        <v>1304</v>
      </c>
      <c r="GJ83" s="76" t="s">
        <v>1304</v>
      </c>
      <c r="GK83" s="76" t="s">
        <v>1304</v>
      </c>
      <c r="GL83" s="76" t="s">
        <v>1304</v>
      </c>
      <c r="GM83" s="76" t="s">
        <v>1304</v>
      </c>
      <c r="GN83" s="76" t="s">
        <v>1304</v>
      </c>
      <c r="GO83" s="76" t="s">
        <v>1304</v>
      </c>
      <c r="GP83" s="76" t="s">
        <v>1304</v>
      </c>
      <c r="GQ83" s="76" t="s">
        <v>1304</v>
      </c>
      <c r="GR83" s="76" t="s">
        <v>1304</v>
      </c>
      <c r="GS83" s="76" t="s">
        <v>1304</v>
      </c>
      <c r="GT83" s="76" t="s">
        <v>1304</v>
      </c>
      <c r="GU83" s="76" t="s">
        <v>1304</v>
      </c>
      <c r="GV83" s="76" t="s">
        <v>1304</v>
      </c>
      <c r="GW83" s="76" t="s">
        <v>1304</v>
      </c>
      <c r="GX83" s="76" t="s">
        <v>1304</v>
      </c>
      <c r="GY83" s="76" t="s">
        <v>1304</v>
      </c>
      <c r="GZ83" s="76" t="s">
        <v>1304</v>
      </c>
      <c r="HA83" s="76" t="s">
        <v>1304</v>
      </c>
      <c r="HB83" s="76" t="s">
        <v>1304</v>
      </c>
      <c r="HC83" s="76" t="s">
        <v>1304</v>
      </c>
      <c r="HD83" s="76" t="s">
        <v>1304</v>
      </c>
      <c r="HE83" s="76" t="s">
        <v>1304</v>
      </c>
      <c r="HF83" s="76" t="s">
        <v>1304</v>
      </c>
      <c r="HG83" s="76" t="s">
        <v>1304</v>
      </c>
      <c r="HH83" s="76" t="s">
        <v>1304</v>
      </c>
      <c r="HI83" s="76" t="s">
        <v>1304</v>
      </c>
      <c r="HJ83" s="76" t="s">
        <v>1304</v>
      </c>
      <c r="HK83" s="76" t="s">
        <v>1304</v>
      </c>
      <c r="HL83" s="76" t="s">
        <v>1304</v>
      </c>
      <c r="HM83" s="76" t="s">
        <v>1304</v>
      </c>
      <c r="HN83" s="76" t="s">
        <v>1304</v>
      </c>
      <c r="HO83" s="76" t="s">
        <v>1304</v>
      </c>
      <c r="HP83" s="76" t="s">
        <v>1304</v>
      </c>
      <c r="HQ83" s="76" t="s">
        <v>1304</v>
      </c>
      <c r="HR83" s="76" t="s">
        <v>1304</v>
      </c>
      <c r="HS83" s="76" t="s">
        <v>1304</v>
      </c>
      <c r="HT83" s="76" t="s">
        <v>1304</v>
      </c>
      <c r="HU83" s="76" t="s">
        <v>1304</v>
      </c>
      <c r="HV83" s="76" t="s">
        <v>1304</v>
      </c>
      <c r="HW83" s="76" t="s">
        <v>1304</v>
      </c>
      <c r="HX83" s="76" t="s">
        <v>1304</v>
      </c>
      <c r="HY83" s="76" t="s">
        <v>1304</v>
      </c>
      <c r="HZ83" s="76" t="s">
        <v>1304</v>
      </c>
      <c r="IA83" s="76" t="s">
        <v>1304</v>
      </c>
      <c r="IB83" s="76" t="s">
        <v>1304</v>
      </c>
      <c r="IC83" s="76" t="s">
        <v>1304</v>
      </c>
      <c r="ID83" s="76" t="s">
        <v>1304</v>
      </c>
      <c r="IE83" s="76" t="s">
        <v>1304</v>
      </c>
      <c r="IF83" s="76" t="s">
        <v>1304</v>
      </c>
      <c r="IG83" s="76" t="s">
        <v>1304</v>
      </c>
      <c r="IH83" s="76" t="s">
        <v>1304</v>
      </c>
      <c r="II83" s="76" t="s">
        <v>1304</v>
      </c>
      <c r="IJ83" s="76" t="s">
        <v>1304</v>
      </c>
      <c r="IK83" s="76" t="s">
        <v>1304</v>
      </c>
      <c r="IL83" s="76" t="s">
        <v>1304</v>
      </c>
      <c r="IM83" s="76" t="s">
        <v>1304</v>
      </c>
      <c r="IN83" s="76" t="s">
        <v>1304</v>
      </c>
      <c r="IO83" s="76" t="s">
        <v>1304</v>
      </c>
      <c r="IP83" s="76" t="s">
        <v>1304</v>
      </c>
      <c r="IQ83" s="76" t="s">
        <v>1304</v>
      </c>
      <c r="IR83" s="76" t="s">
        <v>1304</v>
      </c>
      <c r="IS83" s="76" t="s">
        <v>1304</v>
      </c>
      <c r="IT83" s="76" t="s">
        <v>1304</v>
      </c>
      <c r="IU83" s="76" t="s">
        <v>1304</v>
      </c>
      <c r="IV83" s="76" t="s">
        <v>1304</v>
      </c>
      <c r="IW83" s="76" t="s">
        <v>1304</v>
      </c>
      <c r="IX83" s="76" t="s">
        <v>1304</v>
      </c>
      <c r="IY83" s="76" t="s">
        <v>1304</v>
      </c>
      <c r="IZ83" s="76" t="s">
        <v>1304</v>
      </c>
      <c r="JA83" s="76" t="s">
        <v>1304</v>
      </c>
      <c r="JB83" s="76" t="s">
        <v>1304</v>
      </c>
      <c r="JC83" s="76" t="s">
        <v>1304</v>
      </c>
      <c r="JD83" s="76" t="s">
        <v>1304</v>
      </c>
      <c r="JE83" s="76" t="s">
        <v>1304</v>
      </c>
      <c r="JF83" s="76" t="s">
        <v>1304</v>
      </c>
      <c r="JG83" s="76" t="s">
        <v>1304</v>
      </c>
      <c r="JH83" s="76" t="s">
        <v>1304</v>
      </c>
      <c r="JI83" s="76" t="s">
        <v>1304</v>
      </c>
      <c r="JJ83" s="88">
        <v>0</v>
      </c>
      <c r="JK83" s="88" t="s">
        <v>3473</v>
      </c>
      <c r="JL83" s="88" t="s">
        <v>3473</v>
      </c>
      <c r="JM83" s="88" t="s">
        <v>3473</v>
      </c>
      <c r="JN83" s="88" t="s">
        <v>3473</v>
      </c>
      <c r="JO83" s="88" t="s">
        <v>3473</v>
      </c>
      <c r="JP83" s="88" t="s">
        <v>3473</v>
      </c>
      <c r="JQ83" s="88" t="s">
        <v>3473</v>
      </c>
      <c r="JR83" s="88" t="s">
        <v>3473</v>
      </c>
      <c r="JS83" s="88" t="s">
        <v>3473</v>
      </c>
      <c r="JT83" s="88" t="s">
        <v>3473</v>
      </c>
      <c r="JU83" s="88" t="s">
        <v>3473</v>
      </c>
      <c r="JV83" s="88" t="s">
        <v>3473</v>
      </c>
      <c r="JW83" s="76" t="s">
        <v>1304</v>
      </c>
      <c r="JX83" s="76" t="s">
        <v>3440</v>
      </c>
      <c r="JY83" s="76" t="s">
        <v>3440</v>
      </c>
      <c r="JZ83" s="76" t="s">
        <v>3440</v>
      </c>
      <c r="KA83" s="76" t="s">
        <v>3440</v>
      </c>
      <c r="KB83" s="76" t="s">
        <v>3440</v>
      </c>
      <c r="KC83" s="76" t="s">
        <v>1304</v>
      </c>
      <c r="KD83" s="76" t="s">
        <v>1304</v>
      </c>
      <c r="KE83" s="76" t="s">
        <v>1304</v>
      </c>
      <c r="KF83" s="76" t="s">
        <v>1304</v>
      </c>
      <c r="KG83" s="76" t="s">
        <v>1304</v>
      </c>
      <c r="KH83" s="76" t="s">
        <v>1304</v>
      </c>
      <c r="KI83" s="76" t="s">
        <v>3440</v>
      </c>
      <c r="KJ83" s="79" t="s">
        <v>3440</v>
      </c>
      <c r="KK83" s="76" t="s">
        <v>1304</v>
      </c>
      <c r="KL83" s="76" t="s">
        <v>1304</v>
      </c>
      <c r="KM83" s="76" t="s">
        <v>1304</v>
      </c>
      <c r="KN83" s="76" t="s">
        <v>1304</v>
      </c>
      <c r="KO83" s="76" t="s">
        <v>1304</v>
      </c>
      <c r="KP83" s="76" t="s">
        <v>1304</v>
      </c>
      <c r="KQ83" s="76" t="s">
        <v>1304</v>
      </c>
      <c r="KR83" s="76" t="s">
        <v>1304</v>
      </c>
      <c r="KS83" s="76" t="s">
        <v>1304</v>
      </c>
      <c r="KT83" s="76" t="s">
        <v>1304</v>
      </c>
      <c r="KU83" s="79" t="s">
        <v>1304</v>
      </c>
      <c r="KV83" s="76" t="s">
        <v>3440</v>
      </c>
      <c r="KW83" s="76" t="s">
        <v>3440</v>
      </c>
      <c r="KX83" s="76" t="s">
        <v>3440</v>
      </c>
      <c r="KY83" s="76" t="s">
        <v>3440</v>
      </c>
      <c r="KZ83" s="76" t="s">
        <v>3440</v>
      </c>
      <c r="LA83" s="76" t="s">
        <v>1304</v>
      </c>
      <c r="LB83" s="76" t="s">
        <v>1304</v>
      </c>
      <c r="LC83" s="76" t="s">
        <v>1304</v>
      </c>
      <c r="LD83" s="76" t="s">
        <v>1304</v>
      </c>
      <c r="LE83" s="76" t="s">
        <v>1304</v>
      </c>
      <c r="LF83" s="76" t="s">
        <v>1304</v>
      </c>
      <c r="LG83" s="76" t="s">
        <v>1304</v>
      </c>
      <c r="LH83" s="88" t="s">
        <v>3440</v>
      </c>
      <c r="LI83" s="88" t="s">
        <v>4462</v>
      </c>
      <c r="LJ83" s="88" t="s">
        <v>435</v>
      </c>
      <c r="LK83" s="85" t="s">
        <v>3473</v>
      </c>
      <c r="LL83" s="88" t="s">
        <v>1304</v>
      </c>
      <c r="LM83" s="88" t="s">
        <v>1304</v>
      </c>
      <c r="LN83" s="88" t="s">
        <v>1304</v>
      </c>
      <c r="LO83" s="88">
        <v>0</v>
      </c>
      <c r="LP83" s="88">
        <v>0</v>
      </c>
      <c r="LQ83" s="88">
        <v>18451363000</v>
      </c>
      <c r="LR83" s="88">
        <v>0</v>
      </c>
      <c r="LS83" s="88">
        <v>0</v>
      </c>
      <c r="LT83" s="88">
        <v>0</v>
      </c>
      <c r="LU83" s="85">
        <v>0</v>
      </c>
      <c r="LV83" t="s">
        <v>3440</v>
      </c>
      <c r="LW83" s="76" t="s">
        <v>3440</v>
      </c>
      <c r="LX83" s="76" t="s">
        <v>3440</v>
      </c>
      <c r="LY83" s="76" t="s">
        <v>3440</v>
      </c>
      <c r="LZ83" s="76" t="s">
        <v>3440</v>
      </c>
      <c r="MA83" s="76" t="s">
        <v>1304</v>
      </c>
      <c r="MB83" s="76" t="s">
        <v>1304</v>
      </c>
      <c r="MC83" s="76" t="s">
        <v>1304</v>
      </c>
      <c r="MD83" s="76" t="s">
        <v>1304</v>
      </c>
      <c r="ME83" s="76" t="s">
        <v>1304</v>
      </c>
      <c r="MF83" s="76" t="s">
        <v>1304</v>
      </c>
      <c r="MG83" s="76" t="s">
        <v>1304</v>
      </c>
      <c r="MH83" t="s">
        <v>3440</v>
      </c>
      <c r="MI83" t="s">
        <v>3440</v>
      </c>
      <c r="MJ83" t="s">
        <v>3440</v>
      </c>
      <c r="MK83" s="76">
        <v>0</v>
      </c>
      <c r="ML83" s="76">
        <v>0</v>
      </c>
      <c r="MM83" s="76">
        <v>0</v>
      </c>
      <c r="MN83" s="76">
        <v>0</v>
      </c>
      <c r="MO83" s="76">
        <v>0</v>
      </c>
      <c r="MP83" s="76">
        <v>0</v>
      </c>
      <c r="MQ83" s="76">
        <v>0</v>
      </c>
      <c r="MR83" s="76">
        <v>0</v>
      </c>
      <c r="MS83" s="76">
        <v>0</v>
      </c>
      <c r="MT83" s="76">
        <v>0</v>
      </c>
      <c r="MU83" s="76">
        <v>0</v>
      </c>
      <c r="MV83" s="76">
        <v>0</v>
      </c>
      <c r="MW83" s="76">
        <v>0</v>
      </c>
      <c r="MX83" s="76">
        <v>0</v>
      </c>
      <c r="MY83" s="76">
        <v>0</v>
      </c>
      <c r="MZ83" s="76">
        <v>0</v>
      </c>
      <c r="NA83" s="76">
        <v>0</v>
      </c>
      <c r="NB83" s="76">
        <v>0</v>
      </c>
      <c r="NC83" s="76">
        <v>0</v>
      </c>
      <c r="ND83" s="76">
        <v>0</v>
      </c>
      <c r="NE83" s="76">
        <v>0</v>
      </c>
      <c r="NF83" s="76">
        <v>0</v>
      </c>
      <c r="NG83" s="76">
        <v>0</v>
      </c>
      <c r="NH83" s="76">
        <v>0</v>
      </c>
      <c r="NI83" s="76" t="s">
        <v>3440</v>
      </c>
      <c r="NJ83" s="76" t="s">
        <v>3440</v>
      </c>
      <c r="NK83" s="76" t="s">
        <v>3440</v>
      </c>
      <c r="NL83" s="76" t="s">
        <v>3440</v>
      </c>
      <c r="NM83" s="76" t="s">
        <v>3440</v>
      </c>
      <c r="NN83" s="76" t="s">
        <v>1304</v>
      </c>
      <c r="NO83" s="76" t="s">
        <v>1304</v>
      </c>
      <c r="NP83" s="76" t="s">
        <v>1304</v>
      </c>
      <c r="NQ83" s="76" t="s">
        <v>1304</v>
      </c>
      <c r="NR83" s="76" t="s">
        <v>1304</v>
      </c>
      <c r="NS83" s="76" t="s">
        <v>1304</v>
      </c>
      <c r="NT83" s="76" t="s">
        <v>1304</v>
      </c>
      <c r="NU83" s="76">
        <v>0</v>
      </c>
      <c r="NV83" s="76">
        <v>0</v>
      </c>
      <c r="NW83" s="76">
        <v>0</v>
      </c>
      <c r="NX83" s="76">
        <v>0</v>
      </c>
      <c r="NY83" s="76">
        <v>0</v>
      </c>
      <c r="NZ83" s="76">
        <v>0</v>
      </c>
      <c r="OA83" s="76">
        <v>0</v>
      </c>
      <c r="OB83" s="76">
        <v>0</v>
      </c>
      <c r="OC83" s="76">
        <v>0</v>
      </c>
      <c r="OD83" s="76">
        <v>0</v>
      </c>
      <c r="OE83" s="76">
        <v>0</v>
      </c>
      <c r="OF83" s="76">
        <v>0</v>
      </c>
      <c r="OG83" s="76">
        <v>0</v>
      </c>
      <c r="OH83" s="76">
        <v>0</v>
      </c>
      <c r="OI83" s="76">
        <v>0</v>
      </c>
      <c r="OJ83" s="76">
        <v>0</v>
      </c>
      <c r="OK83" s="76">
        <v>0</v>
      </c>
      <c r="OL83" s="76">
        <v>0</v>
      </c>
      <c r="OM83" s="76">
        <v>0</v>
      </c>
      <c r="ON83" s="76">
        <v>0</v>
      </c>
      <c r="OO83" s="76">
        <v>0</v>
      </c>
      <c r="OP83" s="76">
        <v>0</v>
      </c>
      <c r="OQ83" s="76">
        <v>0</v>
      </c>
      <c r="OR83" s="76">
        <v>0</v>
      </c>
      <c r="OS83" s="76"/>
      <c r="OT83" s="81"/>
      <c r="OU83" s="76" t="s">
        <v>4489</v>
      </c>
      <c r="OV83" t="s">
        <v>1304</v>
      </c>
      <c r="OW83" t="s">
        <v>1304</v>
      </c>
      <c r="OX83" t="s">
        <v>1304</v>
      </c>
      <c r="OY83" t="s">
        <v>1304</v>
      </c>
      <c r="OZ83" t="s">
        <v>1304</v>
      </c>
      <c r="PA83" t="s">
        <v>1304</v>
      </c>
      <c r="PB83" t="s">
        <v>1304</v>
      </c>
      <c r="PC83" t="s">
        <v>1304</v>
      </c>
      <c r="PD83" t="s">
        <v>1304</v>
      </c>
      <c r="PE83" t="s">
        <v>1304</v>
      </c>
      <c r="PF83" t="s">
        <v>1304</v>
      </c>
      <c r="PG83" t="s">
        <v>1304</v>
      </c>
      <c r="PH83" t="s">
        <v>1304</v>
      </c>
      <c r="PI83" t="s">
        <v>1304</v>
      </c>
      <c r="PJ83" t="s">
        <v>1304</v>
      </c>
      <c r="PK83" t="s">
        <v>1304</v>
      </c>
      <c r="PL83" t="s">
        <v>1304</v>
      </c>
      <c r="PM83" t="s">
        <v>1304</v>
      </c>
      <c r="PN83" t="s">
        <v>1304</v>
      </c>
      <c r="PO83" t="s">
        <v>1304</v>
      </c>
      <c r="PP83" t="s">
        <v>1304</v>
      </c>
      <c r="PQ83" t="s">
        <v>1304</v>
      </c>
      <c r="PR83" t="s">
        <v>1304</v>
      </c>
      <c r="PS83" t="s">
        <v>1304</v>
      </c>
      <c r="PT83" t="s">
        <v>1304</v>
      </c>
      <c r="PU83" t="s">
        <v>1304</v>
      </c>
      <c r="PV83" t="s">
        <v>1304</v>
      </c>
      <c r="PW83" s="85">
        <v>0</v>
      </c>
      <c r="PX83" s="85">
        <v>0</v>
      </c>
      <c r="PY83" t="s">
        <v>3781</v>
      </c>
    </row>
    <row r="84" spans="1:441" ht="15.75" customHeight="1" x14ac:dyDescent="0.3">
      <c r="A84" t="s">
        <v>4501</v>
      </c>
      <c r="B84">
        <v>7872</v>
      </c>
      <c r="D84" s="82">
        <v>2020110010185</v>
      </c>
      <c r="E84" t="s">
        <v>3412</v>
      </c>
      <c r="F84" t="s">
        <v>3413</v>
      </c>
      <c r="G84" t="s">
        <v>4445</v>
      </c>
      <c r="H84" t="s">
        <v>4446</v>
      </c>
      <c r="I84" t="s">
        <v>435</v>
      </c>
      <c r="J84" t="s">
        <v>4447</v>
      </c>
      <c r="K84" t="s">
        <v>4448</v>
      </c>
      <c r="L84" t="s">
        <v>4449</v>
      </c>
      <c r="M84" t="s">
        <v>4450</v>
      </c>
      <c r="N84" t="s">
        <v>4448</v>
      </c>
      <c r="O84" t="s">
        <v>4449</v>
      </c>
      <c r="P84" t="s">
        <v>4450</v>
      </c>
      <c r="Q84" t="s">
        <v>4451</v>
      </c>
      <c r="R84" t="s">
        <v>3875</v>
      </c>
      <c r="S84" t="s">
        <v>4502</v>
      </c>
      <c r="T84" t="s">
        <v>4503</v>
      </c>
      <c r="Z84" t="s">
        <v>4502</v>
      </c>
      <c r="AA84" t="s">
        <v>4504</v>
      </c>
      <c r="AG84" t="s">
        <v>1304</v>
      </c>
      <c r="AH84" t="s">
        <v>1304</v>
      </c>
      <c r="AI84" t="s">
        <v>4505</v>
      </c>
      <c r="AJ84">
        <v>0</v>
      </c>
      <c r="AK84" s="83">
        <v>44055</v>
      </c>
      <c r="AL84">
        <v>1</v>
      </c>
      <c r="AM84">
        <v>2024</v>
      </c>
      <c r="AN84" t="s">
        <v>4506</v>
      </c>
      <c r="AO84" t="s">
        <v>4507</v>
      </c>
      <c r="AP84">
        <v>2020</v>
      </c>
      <c r="AQ84">
        <v>2022</v>
      </c>
      <c r="AR84" t="s">
        <v>41</v>
      </c>
      <c r="AS84" t="s">
        <v>541</v>
      </c>
      <c r="AT84" t="s">
        <v>49</v>
      </c>
      <c r="AU84" t="s">
        <v>912</v>
      </c>
      <c r="AV84" t="s">
        <v>3431</v>
      </c>
      <c r="AW84" t="s">
        <v>3431</v>
      </c>
      <c r="AX84" t="s">
        <v>3431</v>
      </c>
      <c r="AZ84">
        <v>1</v>
      </c>
      <c r="BB84" t="s">
        <v>4508</v>
      </c>
      <c r="BC84" t="s">
        <v>4509</v>
      </c>
      <c r="BD84" t="s">
        <v>4510</v>
      </c>
      <c r="BE84" t="s">
        <v>435</v>
      </c>
      <c r="BF84" t="s">
        <v>3457</v>
      </c>
      <c r="BG84">
        <v>2</v>
      </c>
      <c r="BH84" s="83">
        <v>45204</v>
      </c>
      <c r="BI84" t="s">
        <v>4487</v>
      </c>
      <c r="BJ84" t="s">
        <v>3048</v>
      </c>
      <c r="BK84">
        <v>1</v>
      </c>
      <c r="BL84">
        <v>0.3</v>
      </c>
      <c r="BM84">
        <v>0.6</v>
      </c>
      <c r="BN84">
        <v>1</v>
      </c>
      <c r="BO84" s="76">
        <v>1</v>
      </c>
      <c r="BP84">
        <v>1</v>
      </c>
      <c r="BW84">
        <v>0.3</v>
      </c>
      <c r="BX84">
        <v>0.6</v>
      </c>
      <c r="BY84">
        <v>1</v>
      </c>
      <c r="CA84">
        <v>1</v>
      </c>
      <c r="CB84">
        <v>0.3</v>
      </c>
      <c r="CC84">
        <v>0.30000000000000004</v>
      </c>
      <c r="CD84">
        <v>1</v>
      </c>
      <c r="CE84">
        <v>0</v>
      </c>
      <c r="CF84">
        <v>0</v>
      </c>
      <c r="CG84" t="s">
        <v>435</v>
      </c>
      <c r="CH84">
        <v>0</v>
      </c>
      <c r="CI84">
        <v>0</v>
      </c>
      <c r="CJ84" t="s">
        <v>435</v>
      </c>
      <c r="CK84" t="s">
        <v>435</v>
      </c>
      <c r="CL84" t="s">
        <v>435</v>
      </c>
      <c r="CM84" t="s">
        <v>435</v>
      </c>
      <c r="CN84">
        <v>0.3</v>
      </c>
      <c r="CO84">
        <v>0.6</v>
      </c>
      <c r="CP84">
        <v>0.9</v>
      </c>
      <c r="CQ84">
        <v>1</v>
      </c>
      <c r="CR84">
        <v>1</v>
      </c>
      <c r="CS84" t="s">
        <v>48</v>
      </c>
      <c r="CT84">
        <v>0</v>
      </c>
      <c r="CU84">
        <v>0</v>
      </c>
      <c r="CV84">
        <v>0</v>
      </c>
      <c r="CW84">
        <v>0</v>
      </c>
      <c r="CX84">
        <v>0</v>
      </c>
      <c r="CY84">
        <v>0</v>
      </c>
      <c r="CZ84">
        <v>0</v>
      </c>
      <c r="DA84">
        <v>0</v>
      </c>
      <c r="DB84">
        <v>0</v>
      </c>
      <c r="DC84">
        <v>0</v>
      </c>
      <c r="DD84">
        <v>0</v>
      </c>
      <c r="DE84">
        <v>0</v>
      </c>
      <c r="DF84">
        <v>1</v>
      </c>
      <c r="DG84">
        <v>1</v>
      </c>
      <c r="DH84">
        <v>0</v>
      </c>
      <c r="DI84">
        <v>0</v>
      </c>
      <c r="DJ84">
        <v>0</v>
      </c>
      <c r="DK84">
        <v>0</v>
      </c>
      <c r="DL84">
        <v>0</v>
      </c>
      <c r="DM84">
        <v>0</v>
      </c>
      <c r="DN84">
        <v>0</v>
      </c>
      <c r="DO84">
        <v>0</v>
      </c>
      <c r="DP84">
        <v>0</v>
      </c>
      <c r="DQ84">
        <v>0</v>
      </c>
      <c r="DR84">
        <v>0</v>
      </c>
      <c r="DS84">
        <v>0</v>
      </c>
      <c r="DT84">
        <v>0</v>
      </c>
      <c r="DU84">
        <v>0</v>
      </c>
      <c r="DV84">
        <v>0.7</v>
      </c>
      <c r="DW84">
        <v>0</v>
      </c>
      <c r="DX84">
        <v>0</v>
      </c>
      <c r="DY84">
        <v>0</v>
      </c>
      <c r="DZ84">
        <v>0</v>
      </c>
      <c r="EA84">
        <v>0</v>
      </c>
      <c r="EB84">
        <v>0</v>
      </c>
      <c r="EC84">
        <v>0</v>
      </c>
      <c r="ED84">
        <v>0</v>
      </c>
      <c r="EE84">
        <v>0</v>
      </c>
      <c r="EF84">
        <v>0</v>
      </c>
      <c r="EG84">
        <v>0</v>
      </c>
      <c r="EH84">
        <v>0</v>
      </c>
      <c r="EI84">
        <v>0</v>
      </c>
      <c r="EJ84">
        <v>0</v>
      </c>
      <c r="EK84">
        <v>0</v>
      </c>
      <c r="EL84">
        <v>0</v>
      </c>
      <c r="EM84" t="s">
        <v>4511</v>
      </c>
      <c r="EN84">
        <v>0</v>
      </c>
      <c r="EO84" t="s">
        <v>4512</v>
      </c>
      <c r="EP84">
        <v>0</v>
      </c>
      <c r="EQ84">
        <v>0</v>
      </c>
      <c r="ER84">
        <v>0</v>
      </c>
      <c r="ES84">
        <v>0</v>
      </c>
      <c r="ET84">
        <v>0</v>
      </c>
      <c r="EU84">
        <v>0</v>
      </c>
      <c r="EV84">
        <v>0</v>
      </c>
      <c r="EW84">
        <v>0</v>
      </c>
      <c r="EX84">
        <v>0</v>
      </c>
      <c r="EY84">
        <v>0</v>
      </c>
      <c r="EZ84">
        <v>0</v>
      </c>
      <c r="FA84">
        <v>0</v>
      </c>
      <c r="FB84">
        <v>0</v>
      </c>
      <c r="FC84">
        <v>0</v>
      </c>
      <c r="FD84">
        <v>0</v>
      </c>
      <c r="FE84">
        <v>0</v>
      </c>
      <c r="FF84">
        <v>0</v>
      </c>
      <c r="FG84">
        <v>0</v>
      </c>
      <c r="FH84">
        <v>0</v>
      </c>
      <c r="FI84">
        <v>0</v>
      </c>
      <c r="FJ84">
        <v>0</v>
      </c>
      <c r="FK84">
        <v>0</v>
      </c>
      <c r="FL84">
        <v>0</v>
      </c>
      <c r="FM84">
        <v>0</v>
      </c>
      <c r="FN84">
        <v>0</v>
      </c>
      <c r="FO84">
        <v>0</v>
      </c>
      <c r="FP84">
        <v>0</v>
      </c>
      <c r="FQ84">
        <v>0</v>
      </c>
      <c r="FR84">
        <v>0</v>
      </c>
      <c r="FS84">
        <v>0</v>
      </c>
      <c r="FT84">
        <v>0</v>
      </c>
      <c r="FU84">
        <v>0</v>
      </c>
      <c r="FV84">
        <v>0</v>
      </c>
      <c r="FW84">
        <v>0</v>
      </c>
      <c r="FX84">
        <v>0</v>
      </c>
      <c r="FY84">
        <v>0</v>
      </c>
      <c r="FZ84">
        <v>0</v>
      </c>
      <c r="GA84">
        <v>0</v>
      </c>
      <c r="GB84">
        <v>0</v>
      </c>
      <c r="GC84">
        <v>0</v>
      </c>
      <c r="GD84">
        <v>0</v>
      </c>
      <c r="GE84">
        <v>0</v>
      </c>
      <c r="GF84">
        <v>0</v>
      </c>
      <c r="GG84">
        <v>0</v>
      </c>
      <c r="GH84">
        <v>0</v>
      </c>
      <c r="GI84">
        <v>0</v>
      </c>
      <c r="GJ84">
        <v>0</v>
      </c>
      <c r="GK84">
        <v>0</v>
      </c>
      <c r="GL84">
        <v>0</v>
      </c>
      <c r="GM84">
        <v>0</v>
      </c>
      <c r="GN84">
        <v>0</v>
      </c>
      <c r="GO84">
        <v>0</v>
      </c>
      <c r="GP84">
        <v>0</v>
      </c>
      <c r="GQ84">
        <v>0</v>
      </c>
      <c r="GR84">
        <v>0</v>
      </c>
      <c r="GS84">
        <v>0</v>
      </c>
      <c r="GT84">
        <v>0</v>
      </c>
      <c r="GU84">
        <v>0</v>
      </c>
      <c r="GV84">
        <v>0</v>
      </c>
      <c r="GW84">
        <v>0</v>
      </c>
      <c r="GX84">
        <v>0</v>
      </c>
      <c r="GY84">
        <v>0</v>
      </c>
      <c r="GZ84">
        <v>0</v>
      </c>
      <c r="HA84">
        <v>0</v>
      </c>
      <c r="HB84">
        <v>0</v>
      </c>
      <c r="HC84">
        <v>0</v>
      </c>
      <c r="HD84">
        <v>0</v>
      </c>
      <c r="HE84">
        <v>0</v>
      </c>
      <c r="HF84">
        <v>0</v>
      </c>
      <c r="HG84">
        <v>0</v>
      </c>
      <c r="HH84">
        <v>0</v>
      </c>
      <c r="HI84">
        <v>0</v>
      </c>
      <c r="HJ84">
        <v>0</v>
      </c>
      <c r="HK84">
        <v>0</v>
      </c>
      <c r="HL84">
        <v>0</v>
      </c>
      <c r="HM84">
        <v>0</v>
      </c>
      <c r="HN84">
        <v>0</v>
      </c>
      <c r="HO84">
        <v>0</v>
      </c>
      <c r="HP84">
        <v>0</v>
      </c>
      <c r="HQ84">
        <v>0</v>
      </c>
      <c r="HR84">
        <v>0</v>
      </c>
      <c r="HS84">
        <v>0</v>
      </c>
      <c r="HT84">
        <v>0</v>
      </c>
      <c r="HU84">
        <v>0</v>
      </c>
      <c r="HV84">
        <v>0</v>
      </c>
      <c r="HW84">
        <v>0</v>
      </c>
      <c r="HX84">
        <v>0</v>
      </c>
      <c r="HY84">
        <v>0</v>
      </c>
      <c r="HZ84">
        <v>0</v>
      </c>
      <c r="IA84">
        <v>0</v>
      </c>
      <c r="IB84">
        <v>0</v>
      </c>
      <c r="IC84">
        <v>0</v>
      </c>
      <c r="ID84">
        <v>0</v>
      </c>
      <c r="IE84">
        <v>0</v>
      </c>
      <c r="IF84">
        <v>0</v>
      </c>
      <c r="IG84">
        <v>0</v>
      </c>
      <c r="IH84">
        <v>0</v>
      </c>
      <c r="II84" t="s">
        <v>1304</v>
      </c>
      <c r="IJ84" t="s">
        <v>1304</v>
      </c>
      <c r="IK84" t="s">
        <v>1304</v>
      </c>
      <c r="IL84" t="s">
        <v>1304</v>
      </c>
      <c r="IM84" t="s">
        <v>1304</v>
      </c>
      <c r="IN84" t="s">
        <v>1304</v>
      </c>
      <c r="IO84" t="s">
        <v>1304</v>
      </c>
      <c r="IP84" t="s">
        <v>1304</v>
      </c>
      <c r="IQ84" t="s">
        <v>1304</v>
      </c>
      <c r="IR84" t="s">
        <v>1304</v>
      </c>
      <c r="IS84" t="s">
        <v>1304</v>
      </c>
      <c r="IT84" t="s">
        <v>1304</v>
      </c>
      <c r="IU84" t="s">
        <v>1304</v>
      </c>
      <c r="IV84" t="s">
        <v>1304</v>
      </c>
      <c r="IW84" t="s">
        <v>1304</v>
      </c>
      <c r="IX84">
        <v>0</v>
      </c>
      <c r="IY84">
        <v>0</v>
      </c>
      <c r="IZ84">
        <v>0</v>
      </c>
      <c r="JA84">
        <v>0</v>
      </c>
      <c r="JB84">
        <v>0</v>
      </c>
      <c r="JC84">
        <v>0</v>
      </c>
      <c r="JD84">
        <v>0</v>
      </c>
      <c r="JE84">
        <v>0</v>
      </c>
      <c r="JF84">
        <v>0</v>
      </c>
      <c r="JG84">
        <v>0</v>
      </c>
      <c r="JH84">
        <v>0</v>
      </c>
      <c r="JI84">
        <v>0</v>
      </c>
      <c r="JJ84" s="85">
        <v>0</v>
      </c>
      <c r="JK84" s="85">
        <v>0</v>
      </c>
      <c r="JL84" s="85">
        <v>0</v>
      </c>
      <c r="JM84" s="85">
        <v>0</v>
      </c>
      <c r="JN84" s="85">
        <v>0</v>
      </c>
      <c r="JO84" s="85">
        <v>0</v>
      </c>
      <c r="JP84" s="85">
        <v>0</v>
      </c>
      <c r="JQ84" s="85">
        <v>0</v>
      </c>
      <c r="JR84" s="85">
        <v>0</v>
      </c>
      <c r="JS84" s="85">
        <v>0</v>
      </c>
      <c r="JT84" s="85">
        <v>0</v>
      </c>
      <c r="JU84" s="85">
        <v>0</v>
      </c>
      <c r="JV84" s="85">
        <v>0</v>
      </c>
      <c r="JW84">
        <v>0</v>
      </c>
      <c r="JX84">
        <v>0</v>
      </c>
      <c r="JY84">
        <v>0</v>
      </c>
      <c r="JZ84">
        <v>0</v>
      </c>
      <c r="KA84">
        <v>0</v>
      </c>
      <c r="KB84">
        <v>0</v>
      </c>
      <c r="KC84">
        <v>0</v>
      </c>
      <c r="KD84">
        <v>0</v>
      </c>
      <c r="KE84">
        <v>0</v>
      </c>
      <c r="KF84">
        <v>0</v>
      </c>
      <c r="KG84">
        <v>0</v>
      </c>
      <c r="KH84">
        <v>0</v>
      </c>
      <c r="KI84">
        <v>0</v>
      </c>
      <c r="KJ84" s="79" t="s">
        <v>3440</v>
      </c>
      <c r="KK84" t="s">
        <v>1304</v>
      </c>
      <c r="KL84" t="s">
        <v>1304</v>
      </c>
      <c r="KM84" t="s">
        <v>1304</v>
      </c>
      <c r="KN84" t="s">
        <v>1304</v>
      </c>
      <c r="KO84" t="s">
        <v>1304</v>
      </c>
      <c r="KP84" t="s">
        <v>1304</v>
      </c>
      <c r="KQ84" t="s">
        <v>1304</v>
      </c>
      <c r="KR84" t="s">
        <v>1304</v>
      </c>
      <c r="KS84" t="s">
        <v>1304</v>
      </c>
      <c r="KT84" t="s">
        <v>1304</v>
      </c>
      <c r="KU84" s="79" t="s">
        <v>1304</v>
      </c>
      <c r="KV84" t="s">
        <v>3440</v>
      </c>
      <c r="KW84" t="s">
        <v>3440</v>
      </c>
      <c r="KX84" t="s">
        <v>3440</v>
      </c>
      <c r="KY84" t="s">
        <v>3440</v>
      </c>
      <c r="KZ84" t="s">
        <v>3440</v>
      </c>
      <c r="LA84" t="s">
        <v>1304</v>
      </c>
      <c r="LB84" t="s">
        <v>1304</v>
      </c>
      <c r="LC84" t="s">
        <v>1304</v>
      </c>
      <c r="LD84" t="s">
        <v>1304</v>
      </c>
      <c r="LE84" t="s">
        <v>1304</v>
      </c>
      <c r="LF84" t="s">
        <v>1304</v>
      </c>
      <c r="LG84" t="s">
        <v>1304</v>
      </c>
      <c r="LH84" s="85" t="s">
        <v>3440</v>
      </c>
      <c r="LI84" s="85" t="s">
        <v>4462</v>
      </c>
      <c r="LJ84" s="85" t="s">
        <v>435</v>
      </c>
      <c r="LK84" s="85" t="s">
        <v>3473</v>
      </c>
      <c r="LL84" s="85" t="s">
        <v>1304</v>
      </c>
      <c r="LM84" s="85" t="s">
        <v>1304</v>
      </c>
      <c r="LN84" s="85" t="s">
        <v>1304</v>
      </c>
      <c r="LO84" s="85">
        <v>0</v>
      </c>
      <c r="LP84" s="85">
        <v>0</v>
      </c>
      <c r="LQ84" s="85">
        <v>18451363000</v>
      </c>
      <c r="LR84" s="85">
        <v>0</v>
      </c>
      <c r="LS84" s="85">
        <v>0</v>
      </c>
      <c r="LT84" s="85">
        <v>0</v>
      </c>
      <c r="LU84" s="85">
        <v>0</v>
      </c>
      <c r="LV84" t="s">
        <v>3440</v>
      </c>
      <c r="LW84" t="s">
        <v>3440</v>
      </c>
      <c r="LX84" t="s">
        <v>3440</v>
      </c>
      <c r="LY84" t="s">
        <v>3440</v>
      </c>
      <c r="LZ84" t="s">
        <v>3440</v>
      </c>
      <c r="MA84" t="s">
        <v>1304</v>
      </c>
      <c r="MB84" t="s">
        <v>1304</v>
      </c>
      <c r="MC84" t="s">
        <v>1304</v>
      </c>
      <c r="MD84" t="s">
        <v>1304</v>
      </c>
      <c r="ME84" t="s">
        <v>1304</v>
      </c>
      <c r="MF84" t="s">
        <v>1304</v>
      </c>
      <c r="MG84" t="s">
        <v>1304</v>
      </c>
      <c r="MH84">
        <v>0</v>
      </c>
      <c r="MI84">
        <v>0</v>
      </c>
      <c r="MJ84">
        <v>1</v>
      </c>
      <c r="MK84">
        <v>0</v>
      </c>
      <c r="ML84">
        <v>0</v>
      </c>
      <c r="MM84">
        <v>0</v>
      </c>
      <c r="MN84">
        <v>0</v>
      </c>
      <c r="MO84">
        <v>0</v>
      </c>
      <c r="MP84">
        <v>0</v>
      </c>
      <c r="MQ84">
        <v>0</v>
      </c>
      <c r="MR84">
        <v>0</v>
      </c>
      <c r="MS84">
        <v>0</v>
      </c>
      <c r="MT84">
        <v>0</v>
      </c>
      <c r="MU84">
        <v>0</v>
      </c>
      <c r="MV84">
        <v>0</v>
      </c>
      <c r="MW84">
        <v>0</v>
      </c>
      <c r="MX84">
        <v>0</v>
      </c>
      <c r="MY84">
        <v>0</v>
      </c>
      <c r="MZ84">
        <v>0</v>
      </c>
      <c r="NA84">
        <v>0</v>
      </c>
      <c r="NB84">
        <v>0</v>
      </c>
      <c r="NC84">
        <v>0</v>
      </c>
      <c r="ND84">
        <v>0</v>
      </c>
      <c r="NE84">
        <v>0</v>
      </c>
      <c r="NF84">
        <v>0</v>
      </c>
      <c r="NG84">
        <v>0</v>
      </c>
      <c r="NH84">
        <v>0</v>
      </c>
      <c r="NI84" t="s">
        <v>3440</v>
      </c>
      <c r="NJ84" t="s">
        <v>3440</v>
      </c>
      <c r="NK84" t="s">
        <v>3440</v>
      </c>
      <c r="NL84" t="s">
        <v>3440</v>
      </c>
      <c r="NM84" t="s">
        <v>3440</v>
      </c>
      <c r="NN84" t="s">
        <v>1304</v>
      </c>
      <c r="NO84" t="s">
        <v>1304</v>
      </c>
      <c r="NP84" t="s">
        <v>1304</v>
      </c>
      <c r="NQ84" t="s">
        <v>1304</v>
      </c>
      <c r="NR84" t="s">
        <v>1304</v>
      </c>
      <c r="NS84" t="s">
        <v>1304</v>
      </c>
      <c r="NT84" t="s">
        <v>1304</v>
      </c>
      <c r="NU84">
        <v>0</v>
      </c>
      <c r="NV84">
        <v>0</v>
      </c>
      <c r="NW84">
        <v>0</v>
      </c>
      <c r="NX84">
        <v>0</v>
      </c>
      <c r="NY84">
        <v>0</v>
      </c>
      <c r="NZ84">
        <v>0</v>
      </c>
      <c r="OA84">
        <v>0</v>
      </c>
      <c r="OB84">
        <v>0</v>
      </c>
      <c r="OC84">
        <v>0</v>
      </c>
      <c r="OD84">
        <v>0</v>
      </c>
      <c r="OE84">
        <v>0</v>
      </c>
      <c r="OF84">
        <v>0</v>
      </c>
      <c r="OG84">
        <v>0</v>
      </c>
      <c r="OH84">
        <v>0</v>
      </c>
      <c r="OI84">
        <v>0</v>
      </c>
      <c r="OJ84">
        <v>0</v>
      </c>
      <c r="OK84">
        <v>0</v>
      </c>
      <c r="OL84">
        <v>0</v>
      </c>
      <c r="OM84">
        <v>0</v>
      </c>
      <c r="ON84">
        <v>0</v>
      </c>
      <c r="OO84">
        <v>0</v>
      </c>
      <c r="OP84">
        <v>0</v>
      </c>
      <c r="OQ84">
        <v>0</v>
      </c>
      <c r="OR84">
        <v>0</v>
      </c>
      <c r="OT84" s="84"/>
      <c r="OU84" t="s">
        <v>4501</v>
      </c>
      <c r="OV84">
        <v>0.6</v>
      </c>
      <c r="OW84">
        <v>0</v>
      </c>
      <c r="OX84">
        <v>0</v>
      </c>
      <c r="OY84">
        <v>0</v>
      </c>
      <c r="OZ84">
        <v>0</v>
      </c>
      <c r="PA84">
        <v>0</v>
      </c>
      <c r="PB84">
        <v>0</v>
      </c>
      <c r="PC84">
        <v>0</v>
      </c>
      <c r="PD84">
        <v>0</v>
      </c>
      <c r="PE84">
        <v>0</v>
      </c>
      <c r="PF84">
        <v>0</v>
      </c>
      <c r="PG84">
        <v>0</v>
      </c>
      <c r="PH84">
        <v>0</v>
      </c>
      <c r="PI84">
        <v>0</v>
      </c>
      <c r="PJ84">
        <v>0</v>
      </c>
      <c r="PK84">
        <v>0</v>
      </c>
      <c r="PL84">
        <v>0</v>
      </c>
      <c r="PM84">
        <v>0</v>
      </c>
      <c r="PN84">
        <v>0</v>
      </c>
      <c r="PO84">
        <v>0</v>
      </c>
      <c r="PP84">
        <v>0</v>
      </c>
      <c r="PQ84">
        <v>0</v>
      </c>
      <c r="PR84">
        <v>0</v>
      </c>
      <c r="PS84">
        <v>0</v>
      </c>
      <c r="PT84">
        <v>0</v>
      </c>
      <c r="PU84">
        <v>0</v>
      </c>
      <c r="PV84">
        <v>0</v>
      </c>
      <c r="PW84" s="85">
        <v>0</v>
      </c>
      <c r="PX84" s="85">
        <v>0</v>
      </c>
      <c r="PY84" t="s">
        <v>3781</v>
      </c>
    </row>
    <row r="85" spans="1:441" ht="15.75" customHeight="1" x14ac:dyDescent="0.3">
      <c r="A85" t="s">
        <v>4513</v>
      </c>
      <c r="B85">
        <v>7872</v>
      </c>
      <c r="C85" t="s">
        <v>4514</v>
      </c>
      <c r="D85" s="82">
        <v>2020110010185</v>
      </c>
      <c r="E85" t="s">
        <v>3412</v>
      </c>
      <c r="F85" t="s">
        <v>3413</v>
      </c>
      <c r="G85" t="s">
        <v>4445</v>
      </c>
      <c r="H85" t="s">
        <v>4446</v>
      </c>
      <c r="I85" t="s">
        <v>4515</v>
      </c>
      <c r="J85" t="s">
        <v>4447</v>
      </c>
      <c r="K85" t="s">
        <v>4448</v>
      </c>
      <c r="L85" t="s">
        <v>4449</v>
      </c>
      <c r="M85" t="s">
        <v>4450</v>
      </c>
      <c r="N85" t="s">
        <v>4448</v>
      </c>
      <c r="O85" t="s">
        <v>4449</v>
      </c>
      <c r="P85" t="s">
        <v>4450</v>
      </c>
      <c r="Q85" t="s">
        <v>4451</v>
      </c>
      <c r="R85" t="s">
        <v>3875</v>
      </c>
      <c r="S85" t="s">
        <v>4516</v>
      </c>
      <c r="T85" t="s">
        <v>4517</v>
      </c>
      <c r="Z85" t="s">
        <v>4492</v>
      </c>
      <c r="AA85" t="s">
        <v>4518</v>
      </c>
      <c r="AB85" t="s">
        <v>4519</v>
      </c>
      <c r="AC85" t="s">
        <v>4516</v>
      </c>
      <c r="AG85" t="s">
        <v>1527</v>
      </c>
      <c r="AH85" t="s">
        <v>4520</v>
      </c>
      <c r="AI85" t="s">
        <v>4521</v>
      </c>
      <c r="AJ85" t="s">
        <v>4522</v>
      </c>
      <c r="AK85" s="83">
        <v>44055</v>
      </c>
      <c r="AL85">
        <v>1</v>
      </c>
      <c r="AM85">
        <v>2024</v>
      </c>
      <c r="AN85" t="s">
        <v>4523</v>
      </c>
      <c r="AO85" t="s">
        <v>4524</v>
      </c>
      <c r="AP85">
        <v>2020</v>
      </c>
      <c r="AQ85">
        <v>2024</v>
      </c>
      <c r="AR85" t="s">
        <v>41</v>
      </c>
      <c r="AS85" t="s">
        <v>541</v>
      </c>
      <c r="AT85" t="s">
        <v>42</v>
      </c>
      <c r="AU85" t="s">
        <v>912</v>
      </c>
      <c r="AV85" t="s">
        <v>3431</v>
      </c>
      <c r="AW85" t="s">
        <v>3431</v>
      </c>
      <c r="AX85" t="s">
        <v>3431</v>
      </c>
      <c r="AY85">
        <v>1</v>
      </c>
      <c r="BB85" t="s">
        <v>4525</v>
      </c>
      <c r="BC85" t="s">
        <v>4526</v>
      </c>
      <c r="BD85" t="s">
        <v>4527</v>
      </c>
      <c r="BE85" t="s">
        <v>4528</v>
      </c>
      <c r="BF85" t="s">
        <v>3457</v>
      </c>
      <c r="BG85">
        <v>2</v>
      </c>
      <c r="BH85" s="83">
        <v>45204</v>
      </c>
      <c r="BI85" t="s">
        <v>4487</v>
      </c>
      <c r="BJ85" t="s">
        <v>3047</v>
      </c>
      <c r="BK85">
        <v>100</v>
      </c>
      <c r="BL85">
        <v>5</v>
      </c>
      <c r="BM85">
        <v>15</v>
      </c>
      <c r="BN85">
        <v>45</v>
      </c>
      <c r="BO85">
        <v>75</v>
      </c>
      <c r="BP85">
        <v>100</v>
      </c>
      <c r="BQ85">
        <v>10158601511</v>
      </c>
      <c r="BR85">
        <v>971624224</v>
      </c>
      <c r="BS85">
        <v>2580011883</v>
      </c>
      <c r="BT85">
        <v>3031636340</v>
      </c>
      <c r="BU85">
        <v>1569245064</v>
      </c>
      <c r="BV85">
        <v>2006084000</v>
      </c>
      <c r="BW85">
        <v>5</v>
      </c>
      <c r="BX85">
        <v>15</v>
      </c>
      <c r="BY85">
        <v>45</v>
      </c>
      <c r="BZ85">
        <v>75</v>
      </c>
      <c r="CA85">
        <v>100</v>
      </c>
      <c r="CB85">
        <v>10</v>
      </c>
      <c r="CC85">
        <v>30</v>
      </c>
      <c r="CD85">
        <v>30</v>
      </c>
      <c r="CE85">
        <v>25</v>
      </c>
      <c r="CF85">
        <v>937841014</v>
      </c>
      <c r="CG85">
        <v>926702091</v>
      </c>
      <c r="CH85">
        <v>2547267336</v>
      </c>
      <c r="CI85">
        <v>2460228432</v>
      </c>
      <c r="CJ85">
        <v>3021436630</v>
      </c>
      <c r="CK85">
        <v>2788298487</v>
      </c>
      <c r="CL85">
        <v>1567107844</v>
      </c>
      <c r="CM85">
        <v>1232791708</v>
      </c>
      <c r="CN85">
        <v>5</v>
      </c>
      <c r="CO85">
        <v>15</v>
      </c>
      <c r="CP85">
        <v>45</v>
      </c>
      <c r="CQ85">
        <v>75</v>
      </c>
      <c r="CR85">
        <v>75</v>
      </c>
      <c r="CS85" t="s">
        <v>48</v>
      </c>
      <c r="CT85">
        <v>0</v>
      </c>
      <c r="CU85">
        <v>0</v>
      </c>
      <c r="CV85">
        <v>12.5</v>
      </c>
      <c r="CW85">
        <v>0</v>
      </c>
      <c r="CX85">
        <v>12.5</v>
      </c>
      <c r="CY85">
        <v>0</v>
      </c>
      <c r="CZ85">
        <v>0</v>
      </c>
      <c r="DA85">
        <v>0</v>
      </c>
      <c r="DB85">
        <v>0</v>
      </c>
      <c r="DC85">
        <v>0</v>
      </c>
      <c r="DD85">
        <v>0</v>
      </c>
      <c r="DE85">
        <v>0</v>
      </c>
      <c r="DF85">
        <v>100</v>
      </c>
      <c r="DG85">
        <v>100</v>
      </c>
      <c r="DH85">
        <v>25</v>
      </c>
      <c r="DI85">
        <v>25</v>
      </c>
      <c r="DJ85">
        <v>0</v>
      </c>
      <c r="DK85">
        <v>0</v>
      </c>
      <c r="DL85">
        <v>100</v>
      </c>
      <c r="DM85">
        <v>0</v>
      </c>
      <c r="DN85">
        <v>100</v>
      </c>
      <c r="DO85">
        <v>0</v>
      </c>
      <c r="DP85">
        <v>0</v>
      </c>
      <c r="DQ85">
        <v>0</v>
      </c>
      <c r="DR85">
        <v>0</v>
      </c>
      <c r="DS85">
        <v>0</v>
      </c>
      <c r="DT85">
        <v>0</v>
      </c>
      <c r="DU85">
        <v>0</v>
      </c>
      <c r="DV85">
        <v>200</v>
      </c>
      <c r="DW85">
        <v>0</v>
      </c>
      <c r="DX85">
        <v>0</v>
      </c>
      <c r="DY85">
        <v>0</v>
      </c>
      <c r="DZ85">
        <v>0</v>
      </c>
      <c r="EA85">
        <v>0</v>
      </c>
      <c r="EB85">
        <v>0</v>
      </c>
      <c r="EC85">
        <v>0</v>
      </c>
      <c r="ED85">
        <v>0</v>
      </c>
      <c r="EE85">
        <v>0</v>
      </c>
      <c r="EF85">
        <v>0</v>
      </c>
      <c r="EG85">
        <v>0</v>
      </c>
      <c r="EH85">
        <v>0</v>
      </c>
      <c r="EI85">
        <v>0</v>
      </c>
      <c r="EJ85">
        <v>0</v>
      </c>
      <c r="EK85">
        <v>0</v>
      </c>
      <c r="EL85">
        <v>0</v>
      </c>
      <c r="EM85" t="s">
        <v>4529</v>
      </c>
      <c r="EN85">
        <v>0</v>
      </c>
      <c r="EO85" t="s">
        <v>4530</v>
      </c>
      <c r="EP85">
        <v>0</v>
      </c>
      <c r="EQ85">
        <v>0</v>
      </c>
      <c r="ER85">
        <v>0</v>
      </c>
      <c r="ES85">
        <v>0</v>
      </c>
      <c r="ET85">
        <v>0</v>
      </c>
      <c r="EU85">
        <v>0</v>
      </c>
      <c r="EV85">
        <v>0</v>
      </c>
      <c r="EW85">
        <v>0</v>
      </c>
      <c r="EX85">
        <v>0</v>
      </c>
      <c r="EY85">
        <v>0</v>
      </c>
      <c r="EZ85">
        <v>0</v>
      </c>
      <c r="FA85">
        <v>0</v>
      </c>
      <c r="FB85">
        <v>0</v>
      </c>
      <c r="FC85">
        <v>0</v>
      </c>
      <c r="FD85">
        <v>0</v>
      </c>
      <c r="FE85">
        <v>0</v>
      </c>
      <c r="FF85">
        <v>0</v>
      </c>
      <c r="FG85">
        <v>0</v>
      </c>
      <c r="FH85">
        <v>0</v>
      </c>
      <c r="FI85">
        <v>2006084000</v>
      </c>
      <c r="FJ85">
        <v>2006084000</v>
      </c>
      <c r="FK85">
        <v>2006084000</v>
      </c>
      <c r="FL85">
        <v>2006084000</v>
      </c>
      <c r="FM85">
        <v>2006084000</v>
      </c>
      <c r="FN85">
        <v>0</v>
      </c>
      <c r="FO85">
        <v>0</v>
      </c>
      <c r="FP85">
        <v>0</v>
      </c>
      <c r="FQ85">
        <v>0</v>
      </c>
      <c r="FR85">
        <v>0</v>
      </c>
      <c r="FS85">
        <v>0</v>
      </c>
      <c r="FT85">
        <v>0</v>
      </c>
      <c r="FU85">
        <v>2006084000</v>
      </c>
      <c r="FV85">
        <v>2006084000</v>
      </c>
      <c r="FW85">
        <v>2006084000</v>
      </c>
      <c r="FX85">
        <v>2006084000</v>
      </c>
      <c r="FY85">
        <v>2006084000</v>
      </c>
      <c r="FZ85">
        <v>2006084000</v>
      </c>
      <c r="GA85">
        <v>0</v>
      </c>
      <c r="GB85">
        <v>0</v>
      </c>
      <c r="GC85">
        <v>0</v>
      </c>
      <c r="GD85">
        <v>0</v>
      </c>
      <c r="GE85">
        <v>0</v>
      </c>
      <c r="GF85">
        <v>0</v>
      </c>
      <c r="GG85">
        <v>0</v>
      </c>
      <c r="GH85">
        <v>2006084000</v>
      </c>
      <c r="GI85">
        <v>0</v>
      </c>
      <c r="GJ85">
        <v>0</v>
      </c>
      <c r="GK85">
        <v>0</v>
      </c>
      <c r="GL85">
        <v>0</v>
      </c>
      <c r="GM85">
        <v>0</v>
      </c>
      <c r="GN85">
        <v>0</v>
      </c>
      <c r="GO85">
        <v>0</v>
      </c>
      <c r="GP85">
        <v>0</v>
      </c>
      <c r="GQ85">
        <v>0</v>
      </c>
      <c r="GR85">
        <v>0</v>
      </c>
      <c r="GS85">
        <v>0</v>
      </c>
      <c r="GT85">
        <v>0</v>
      </c>
      <c r="GU85">
        <v>0</v>
      </c>
      <c r="GV85">
        <v>0</v>
      </c>
      <c r="GW85">
        <v>0</v>
      </c>
      <c r="GX85">
        <v>0</v>
      </c>
      <c r="GY85">
        <v>0</v>
      </c>
      <c r="GZ85">
        <v>0</v>
      </c>
      <c r="HA85">
        <v>0</v>
      </c>
      <c r="HB85">
        <v>0</v>
      </c>
      <c r="HC85">
        <v>0</v>
      </c>
      <c r="HD85">
        <v>0</v>
      </c>
      <c r="HE85">
        <v>0</v>
      </c>
      <c r="HF85">
        <v>0</v>
      </c>
      <c r="HG85">
        <v>0</v>
      </c>
      <c r="HH85">
        <v>0</v>
      </c>
      <c r="HI85">
        <v>0</v>
      </c>
      <c r="HJ85">
        <v>0</v>
      </c>
      <c r="HK85">
        <v>0</v>
      </c>
      <c r="HL85">
        <v>0</v>
      </c>
      <c r="HM85">
        <v>0</v>
      </c>
      <c r="HN85">
        <v>0</v>
      </c>
      <c r="HO85">
        <v>0</v>
      </c>
      <c r="HP85">
        <v>0</v>
      </c>
      <c r="HQ85">
        <v>0</v>
      </c>
      <c r="HR85">
        <v>0</v>
      </c>
      <c r="HS85">
        <v>0</v>
      </c>
      <c r="HT85">
        <v>0</v>
      </c>
      <c r="HU85">
        <v>0</v>
      </c>
      <c r="HV85">
        <v>0</v>
      </c>
      <c r="HW85">
        <v>0</v>
      </c>
      <c r="HX85">
        <v>0</v>
      </c>
      <c r="HY85">
        <v>0</v>
      </c>
      <c r="HZ85">
        <v>0</v>
      </c>
      <c r="IA85">
        <v>0</v>
      </c>
      <c r="IB85">
        <v>0</v>
      </c>
      <c r="IC85">
        <v>0</v>
      </c>
      <c r="ID85">
        <v>0</v>
      </c>
      <c r="IE85">
        <v>0</v>
      </c>
      <c r="IF85">
        <v>0</v>
      </c>
      <c r="IG85">
        <v>0</v>
      </c>
      <c r="IH85">
        <v>0</v>
      </c>
      <c r="II85" t="s">
        <v>1304</v>
      </c>
      <c r="IJ85" t="s">
        <v>1304</v>
      </c>
      <c r="IK85" t="s">
        <v>1304</v>
      </c>
      <c r="IL85" t="s">
        <v>1304</v>
      </c>
      <c r="IM85" t="s">
        <v>1304</v>
      </c>
      <c r="IN85" t="s">
        <v>1304</v>
      </c>
      <c r="IO85" t="s">
        <v>1304</v>
      </c>
      <c r="IP85" t="s">
        <v>1304</v>
      </c>
      <c r="IQ85" t="s">
        <v>1304</v>
      </c>
      <c r="IR85" t="s">
        <v>1304</v>
      </c>
      <c r="IS85" t="s">
        <v>1304</v>
      </c>
      <c r="IT85" t="s">
        <v>1304</v>
      </c>
      <c r="IU85" t="s">
        <v>1304</v>
      </c>
      <c r="IV85" t="s">
        <v>1304</v>
      </c>
      <c r="IW85" t="s">
        <v>1304</v>
      </c>
      <c r="IX85">
        <v>0</v>
      </c>
      <c r="IY85">
        <v>0</v>
      </c>
      <c r="IZ85">
        <v>0</v>
      </c>
      <c r="JA85">
        <v>0</v>
      </c>
      <c r="JB85">
        <v>0</v>
      </c>
      <c r="JC85">
        <v>0</v>
      </c>
      <c r="JD85">
        <v>0</v>
      </c>
      <c r="JE85">
        <v>0</v>
      </c>
      <c r="JF85">
        <v>0</v>
      </c>
      <c r="JG85">
        <v>0</v>
      </c>
      <c r="JH85">
        <v>0</v>
      </c>
      <c r="JI85">
        <v>0</v>
      </c>
      <c r="JJ85" s="85">
        <v>0</v>
      </c>
      <c r="JK85" s="85">
        <v>0</v>
      </c>
      <c r="JL85" s="85">
        <v>0</v>
      </c>
      <c r="JM85" s="85">
        <v>0</v>
      </c>
      <c r="JN85" s="85">
        <v>0</v>
      </c>
      <c r="JO85" s="85">
        <v>0</v>
      </c>
      <c r="JP85" s="85">
        <v>0</v>
      </c>
      <c r="JQ85" s="85">
        <v>0</v>
      </c>
      <c r="JR85" s="85">
        <v>0</v>
      </c>
      <c r="JS85" s="85">
        <v>0</v>
      </c>
      <c r="JT85" s="85">
        <v>0</v>
      </c>
      <c r="JU85" s="85">
        <v>0</v>
      </c>
      <c r="JV85" s="85">
        <v>0</v>
      </c>
      <c r="JW85">
        <v>0</v>
      </c>
      <c r="JX85">
        <v>0</v>
      </c>
      <c r="JY85">
        <v>0</v>
      </c>
      <c r="JZ85">
        <v>0</v>
      </c>
      <c r="KA85">
        <v>0</v>
      </c>
      <c r="KB85">
        <v>0</v>
      </c>
      <c r="KC85">
        <v>0</v>
      </c>
      <c r="KD85">
        <v>0</v>
      </c>
      <c r="KE85">
        <v>0</v>
      </c>
      <c r="KF85">
        <v>0</v>
      </c>
      <c r="KG85">
        <v>0</v>
      </c>
      <c r="KH85">
        <v>0</v>
      </c>
      <c r="KI85">
        <v>0</v>
      </c>
      <c r="KJ85" s="79" t="s">
        <v>3440</v>
      </c>
      <c r="KK85" t="s">
        <v>1304</v>
      </c>
      <c r="KL85">
        <v>0</v>
      </c>
      <c r="KM85" t="s">
        <v>1304</v>
      </c>
      <c r="KN85">
        <v>0</v>
      </c>
      <c r="KO85" t="s">
        <v>1304</v>
      </c>
      <c r="KP85" t="s">
        <v>1304</v>
      </c>
      <c r="KQ85" t="s">
        <v>1304</v>
      </c>
      <c r="KR85" t="s">
        <v>1304</v>
      </c>
      <c r="KS85" t="s">
        <v>1304</v>
      </c>
      <c r="KT85" t="s">
        <v>1304</v>
      </c>
      <c r="KU85" s="79" t="s">
        <v>1304</v>
      </c>
      <c r="KV85" t="s">
        <v>3440</v>
      </c>
      <c r="KW85" t="s">
        <v>3440</v>
      </c>
      <c r="KX85">
        <v>0</v>
      </c>
      <c r="KY85">
        <v>0</v>
      </c>
      <c r="KZ85">
        <v>0</v>
      </c>
      <c r="LA85" t="s">
        <v>1304</v>
      </c>
      <c r="LB85" t="s">
        <v>1304</v>
      </c>
      <c r="LC85" t="s">
        <v>1304</v>
      </c>
      <c r="LD85" t="s">
        <v>1304</v>
      </c>
      <c r="LE85" t="s">
        <v>1304</v>
      </c>
      <c r="LF85" t="s">
        <v>1304</v>
      </c>
      <c r="LG85" t="s">
        <v>1304</v>
      </c>
      <c r="LH85" s="85">
        <v>0</v>
      </c>
      <c r="LI85" s="85" t="s">
        <v>4531</v>
      </c>
      <c r="LJ85" s="85" t="s">
        <v>4515</v>
      </c>
      <c r="LK85" s="85">
        <v>0</v>
      </c>
      <c r="LL85" s="85">
        <v>0</v>
      </c>
      <c r="LM85" s="85">
        <v>0</v>
      </c>
      <c r="LN85" s="85">
        <v>0</v>
      </c>
      <c r="LO85" s="85">
        <v>0</v>
      </c>
      <c r="LP85" s="85">
        <v>0</v>
      </c>
      <c r="LQ85" s="85">
        <v>18451363000</v>
      </c>
      <c r="LR85" s="85">
        <v>0</v>
      </c>
      <c r="LS85" s="85">
        <v>0</v>
      </c>
      <c r="LT85" s="85">
        <v>0</v>
      </c>
      <c r="LU85" s="85">
        <v>0</v>
      </c>
      <c r="LV85" t="s">
        <v>3440</v>
      </c>
      <c r="LW85" t="s">
        <v>3440</v>
      </c>
      <c r="LX85">
        <v>0</v>
      </c>
      <c r="LY85">
        <v>0</v>
      </c>
      <c r="LZ85">
        <v>0</v>
      </c>
      <c r="MA85" t="s">
        <v>1304</v>
      </c>
      <c r="MB85" t="s">
        <v>1304</v>
      </c>
      <c r="MC85" t="s">
        <v>1304</v>
      </c>
      <c r="MD85" t="s">
        <v>1304</v>
      </c>
      <c r="ME85" t="s">
        <v>1304</v>
      </c>
      <c r="MF85" t="s">
        <v>1304</v>
      </c>
      <c r="MG85" t="s">
        <v>1304</v>
      </c>
      <c r="MH85">
        <v>0</v>
      </c>
      <c r="MI85">
        <v>0</v>
      </c>
      <c r="MJ85">
        <v>75</v>
      </c>
      <c r="MK85">
        <v>0</v>
      </c>
      <c r="ML85">
        <v>0</v>
      </c>
      <c r="MM85">
        <v>0</v>
      </c>
      <c r="MN85">
        <v>0</v>
      </c>
      <c r="MO85">
        <v>0</v>
      </c>
      <c r="MP85">
        <v>0</v>
      </c>
      <c r="MQ85">
        <v>0</v>
      </c>
      <c r="MR85">
        <v>0</v>
      </c>
      <c r="MS85">
        <v>0</v>
      </c>
      <c r="MT85">
        <v>0</v>
      </c>
      <c r="MU85">
        <v>0</v>
      </c>
      <c r="MV85">
        <v>0</v>
      </c>
      <c r="MW85">
        <v>0</v>
      </c>
      <c r="MX85">
        <v>0</v>
      </c>
      <c r="MY85">
        <v>0</v>
      </c>
      <c r="MZ85">
        <v>0</v>
      </c>
      <c r="NA85">
        <v>0</v>
      </c>
      <c r="NB85">
        <v>0</v>
      </c>
      <c r="NC85">
        <v>0</v>
      </c>
      <c r="ND85">
        <v>0</v>
      </c>
      <c r="NE85">
        <v>0</v>
      </c>
      <c r="NF85">
        <v>0</v>
      </c>
      <c r="NG85">
        <v>0</v>
      </c>
      <c r="NH85">
        <v>0</v>
      </c>
      <c r="NI85" t="s">
        <v>3440</v>
      </c>
      <c r="NJ85" t="s">
        <v>3440</v>
      </c>
      <c r="NK85">
        <v>0</v>
      </c>
      <c r="NL85">
        <v>0</v>
      </c>
      <c r="NM85">
        <v>0</v>
      </c>
      <c r="NN85" t="s">
        <v>1304</v>
      </c>
      <c r="NO85" t="s">
        <v>1304</v>
      </c>
      <c r="NP85" t="s">
        <v>1304</v>
      </c>
      <c r="NQ85" t="s">
        <v>1304</v>
      </c>
      <c r="NR85" t="s">
        <v>1304</v>
      </c>
      <c r="NS85" t="s">
        <v>1304</v>
      </c>
      <c r="NT85" t="s">
        <v>1304</v>
      </c>
      <c r="NU85">
        <v>0</v>
      </c>
      <c r="NV85">
        <v>0</v>
      </c>
      <c r="NW85">
        <v>0</v>
      </c>
      <c r="NX85">
        <v>0</v>
      </c>
      <c r="NY85">
        <v>0</v>
      </c>
      <c r="NZ85">
        <v>0</v>
      </c>
      <c r="OA85">
        <v>0</v>
      </c>
      <c r="OB85">
        <v>0</v>
      </c>
      <c r="OC85">
        <v>0</v>
      </c>
      <c r="OD85">
        <v>0</v>
      </c>
      <c r="OE85">
        <v>0</v>
      </c>
      <c r="OF85">
        <v>0</v>
      </c>
      <c r="OG85">
        <v>0</v>
      </c>
      <c r="OH85">
        <v>0</v>
      </c>
      <c r="OI85">
        <v>0</v>
      </c>
      <c r="OJ85">
        <v>0</v>
      </c>
      <c r="OK85">
        <v>0</v>
      </c>
      <c r="OL85">
        <v>0</v>
      </c>
      <c r="OM85">
        <v>0</v>
      </c>
      <c r="ON85">
        <v>0</v>
      </c>
      <c r="OO85">
        <v>0</v>
      </c>
      <c r="OP85">
        <v>0</v>
      </c>
      <c r="OQ85">
        <v>0</v>
      </c>
      <c r="OR85">
        <v>0</v>
      </c>
      <c r="OT85" s="84"/>
      <c r="OU85" t="s">
        <v>4513</v>
      </c>
      <c r="OV85">
        <v>40</v>
      </c>
      <c r="OW85">
        <v>0</v>
      </c>
      <c r="OX85">
        <v>0</v>
      </c>
      <c r="OY85">
        <v>0</v>
      </c>
      <c r="OZ85">
        <v>0</v>
      </c>
      <c r="PA85">
        <v>0</v>
      </c>
      <c r="PB85">
        <v>0</v>
      </c>
      <c r="PC85">
        <v>0</v>
      </c>
      <c r="PD85">
        <v>0</v>
      </c>
      <c r="PE85">
        <v>0</v>
      </c>
      <c r="PF85">
        <v>0</v>
      </c>
      <c r="PG85">
        <v>0</v>
      </c>
      <c r="PH85">
        <v>0</v>
      </c>
      <c r="PI85">
        <v>0</v>
      </c>
      <c r="PJ85">
        <v>0</v>
      </c>
      <c r="PK85">
        <v>0</v>
      </c>
      <c r="PL85">
        <v>0</v>
      </c>
      <c r="PM85">
        <v>0</v>
      </c>
      <c r="PN85">
        <v>0</v>
      </c>
      <c r="PO85">
        <v>0</v>
      </c>
      <c r="PP85">
        <v>0</v>
      </c>
      <c r="PQ85">
        <v>0</v>
      </c>
      <c r="PR85">
        <v>0</v>
      </c>
      <c r="PS85">
        <v>0</v>
      </c>
      <c r="PT85">
        <v>0</v>
      </c>
      <c r="PU85">
        <v>0</v>
      </c>
      <c r="PV85">
        <v>0</v>
      </c>
      <c r="PW85" s="85">
        <v>0</v>
      </c>
      <c r="PX85" s="85">
        <v>0</v>
      </c>
      <c r="PY85" t="s">
        <v>3781</v>
      </c>
    </row>
    <row r="86" spans="1:441" ht="15.75" customHeight="1" x14ac:dyDescent="0.3">
      <c r="A86" t="s">
        <v>4532</v>
      </c>
      <c r="B86">
        <v>7872</v>
      </c>
      <c r="C86" t="s">
        <v>4533</v>
      </c>
      <c r="D86" s="82">
        <v>2020110010185</v>
      </c>
      <c r="E86" t="s">
        <v>3412</v>
      </c>
      <c r="F86" t="s">
        <v>3413</v>
      </c>
      <c r="G86" t="s">
        <v>4445</v>
      </c>
      <c r="H86" t="s">
        <v>4446</v>
      </c>
      <c r="I86" t="s">
        <v>4515</v>
      </c>
      <c r="J86" t="s">
        <v>4447</v>
      </c>
      <c r="K86" t="s">
        <v>4448</v>
      </c>
      <c r="L86" t="s">
        <v>4449</v>
      </c>
      <c r="M86" t="s">
        <v>4450</v>
      </c>
      <c r="N86" t="s">
        <v>4448</v>
      </c>
      <c r="O86" t="s">
        <v>4449</v>
      </c>
      <c r="P86" t="s">
        <v>4450</v>
      </c>
      <c r="Q86" t="s">
        <v>4451</v>
      </c>
      <c r="R86" t="s">
        <v>3875</v>
      </c>
      <c r="S86" t="s">
        <v>4534</v>
      </c>
      <c r="T86" t="s">
        <v>4535</v>
      </c>
      <c r="AC86" t="s">
        <v>4534</v>
      </c>
      <c r="AG86" t="s">
        <v>1527</v>
      </c>
      <c r="AH86" t="s">
        <v>4520</v>
      </c>
      <c r="AI86" t="s">
        <v>4536</v>
      </c>
      <c r="AJ86">
        <v>0</v>
      </c>
      <c r="AK86" s="83">
        <v>44055</v>
      </c>
      <c r="AL86">
        <v>1</v>
      </c>
      <c r="AM86">
        <v>2024</v>
      </c>
      <c r="AN86" s="84" t="s">
        <v>4537</v>
      </c>
      <c r="AO86" t="s">
        <v>4538</v>
      </c>
      <c r="AP86">
        <v>2020</v>
      </c>
      <c r="AQ86">
        <v>2024</v>
      </c>
      <c r="AR86" t="s">
        <v>41</v>
      </c>
      <c r="AS86" t="s">
        <v>541</v>
      </c>
      <c r="AT86" t="s">
        <v>49</v>
      </c>
      <c r="AU86" t="s">
        <v>912</v>
      </c>
      <c r="AV86" t="s">
        <v>3431</v>
      </c>
      <c r="AW86" t="s">
        <v>3431</v>
      </c>
      <c r="AX86" t="s">
        <v>3431</v>
      </c>
      <c r="AY86">
        <v>1</v>
      </c>
      <c r="BB86" t="s">
        <v>4539</v>
      </c>
      <c r="BC86" t="s">
        <v>4540</v>
      </c>
      <c r="BD86" t="s">
        <v>4541</v>
      </c>
      <c r="BE86" t="s">
        <v>4542</v>
      </c>
      <c r="BF86" t="s">
        <v>3457</v>
      </c>
      <c r="BG86">
        <v>2</v>
      </c>
      <c r="BH86" s="83">
        <v>45204</v>
      </c>
      <c r="BI86" t="s">
        <v>4487</v>
      </c>
      <c r="BJ86" t="s">
        <v>3047</v>
      </c>
      <c r="BK86">
        <v>1</v>
      </c>
      <c r="BL86">
        <v>0.1</v>
      </c>
      <c r="BM86">
        <v>0.3</v>
      </c>
      <c r="BN86">
        <v>0.5</v>
      </c>
      <c r="BO86">
        <v>0.7</v>
      </c>
      <c r="BP86">
        <v>1</v>
      </c>
      <c r="BQ86">
        <v>2619003377</v>
      </c>
      <c r="BR86">
        <v>756208431</v>
      </c>
      <c r="BS86">
        <v>216775442</v>
      </c>
      <c r="BT86">
        <v>741951891</v>
      </c>
      <c r="BU86">
        <v>447869613</v>
      </c>
      <c r="BV86">
        <v>456198000</v>
      </c>
      <c r="BW86">
        <v>0.1</v>
      </c>
      <c r="BX86">
        <v>0.3</v>
      </c>
      <c r="BY86">
        <v>0.5</v>
      </c>
      <c r="BZ86">
        <v>0.7</v>
      </c>
      <c r="CA86">
        <v>1</v>
      </c>
      <c r="CB86">
        <v>0.19999999999999998</v>
      </c>
      <c r="CC86">
        <v>0.19999999999999996</v>
      </c>
      <c r="CD86">
        <v>0.19999999999999996</v>
      </c>
      <c r="CE86">
        <v>0.30000000000000004</v>
      </c>
      <c r="CF86">
        <v>754142741</v>
      </c>
      <c r="CG86">
        <v>751402137</v>
      </c>
      <c r="CH86">
        <v>216775216</v>
      </c>
      <c r="CI86">
        <v>216775216</v>
      </c>
      <c r="CJ86">
        <v>741951890</v>
      </c>
      <c r="CK86">
        <v>627950826</v>
      </c>
      <c r="CL86">
        <v>447288056</v>
      </c>
      <c r="CM86">
        <v>313726794</v>
      </c>
      <c r="CN86">
        <v>0.1</v>
      </c>
      <c r="CO86">
        <v>0.30000000000000004</v>
      </c>
      <c r="CP86">
        <v>0.5</v>
      </c>
      <c r="CQ86">
        <v>0.7</v>
      </c>
      <c r="CR86">
        <v>0.7</v>
      </c>
      <c r="CS86" t="s">
        <v>48</v>
      </c>
      <c r="CT86">
        <v>0</v>
      </c>
      <c r="CU86">
        <v>0</v>
      </c>
      <c r="CV86">
        <v>0.15000000000000002</v>
      </c>
      <c r="CW86">
        <v>0</v>
      </c>
      <c r="CX86">
        <v>0.15000000000000002</v>
      </c>
      <c r="CY86">
        <v>0</v>
      </c>
      <c r="CZ86">
        <v>0</v>
      </c>
      <c r="DA86">
        <v>0</v>
      </c>
      <c r="DB86">
        <v>0</v>
      </c>
      <c r="DC86">
        <v>0</v>
      </c>
      <c r="DD86">
        <v>0</v>
      </c>
      <c r="DE86">
        <v>0</v>
      </c>
      <c r="DF86">
        <v>1</v>
      </c>
      <c r="DG86">
        <v>1</v>
      </c>
      <c r="DH86">
        <v>0.30000000000000004</v>
      </c>
      <c r="DI86">
        <v>0.30000000000000004</v>
      </c>
      <c r="DJ86">
        <v>0</v>
      </c>
      <c r="DK86">
        <v>0</v>
      </c>
      <c r="DL86">
        <v>100</v>
      </c>
      <c r="DM86">
        <v>0</v>
      </c>
      <c r="DN86">
        <v>100</v>
      </c>
      <c r="DO86">
        <v>0</v>
      </c>
      <c r="DP86">
        <v>0</v>
      </c>
      <c r="DQ86">
        <v>0</v>
      </c>
      <c r="DR86">
        <v>0</v>
      </c>
      <c r="DS86">
        <v>0</v>
      </c>
      <c r="DT86">
        <v>0</v>
      </c>
      <c r="DU86">
        <v>0</v>
      </c>
      <c r="DV86">
        <v>200</v>
      </c>
      <c r="DW86">
        <v>0</v>
      </c>
      <c r="DX86">
        <v>0</v>
      </c>
      <c r="DY86">
        <v>0</v>
      </c>
      <c r="DZ86">
        <v>0</v>
      </c>
      <c r="EA86">
        <v>0</v>
      </c>
      <c r="EB86">
        <v>0</v>
      </c>
      <c r="EC86">
        <v>0</v>
      </c>
      <c r="ED86">
        <v>0</v>
      </c>
      <c r="EE86">
        <v>0</v>
      </c>
      <c r="EF86">
        <v>0</v>
      </c>
      <c r="EG86">
        <v>0</v>
      </c>
      <c r="EH86">
        <v>0</v>
      </c>
      <c r="EI86">
        <v>0</v>
      </c>
      <c r="EJ86">
        <v>0</v>
      </c>
      <c r="EK86">
        <v>0</v>
      </c>
      <c r="EL86">
        <v>0</v>
      </c>
      <c r="EM86" t="s">
        <v>4543</v>
      </c>
      <c r="EN86">
        <v>0</v>
      </c>
      <c r="EO86" t="s">
        <v>4544</v>
      </c>
      <c r="EP86">
        <v>0</v>
      </c>
      <c r="EQ86">
        <v>0</v>
      </c>
      <c r="ER86">
        <v>0</v>
      </c>
      <c r="ES86">
        <v>0</v>
      </c>
      <c r="ET86">
        <v>0</v>
      </c>
      <c r="EU86">
        <v>0</v>
      </c>
      <c r="EV86">
        <v>0</v>
      </c>
      <c r="EW86">
        <v>0</v>
      </c>
      <c r="EX86">
        <v>0</v>
      </c>
      <c r="EY86">
        <v>0</v>
      </c>
      <c r="EZ86">
        <v>0</v>
      </c>
      <c r="FA86">
        <v>0</v>
      </c>
      <c r="FB86">
        <v>0</v>
      </c>
      <c r="FC86">
        <v>0</v>
      </c>
      <c r="FD86">
        <v>0</v>
      </c>
      <c r="FE86">
        <v>0</v>
      </c>
      <c r="FF86">
        <v>0</v>
      </c>
      <c r="FG86">
        <v>0</v>
      </c>
      <c r="FH86">
        <v>0</v>
      </c>
      <c r="FI86">
        <v>456198000</v>
      </c>
      <c r="FJ86">
        <v>456198000</v>
      </c>
      <c r="FK86">
        <v>456198000</v>
      </c>
      <c r="FL86">
        <v>456198000</v>
      </c>
      <c r="FM86">
        <v>456198000</v>
      </c>
      <c r="FN86">
        <v>0</v>
      </c>
      <c r="FO86">
        <v>0</v>
      </c>
      <c r="FP86">
        <v>0</v>
      </c>
      <c r="FQ86">
        <v>0</v>
      </c>
      <c r="FR86">
        <v>0</v>
      </c>
      <c r="FS86">
        <v>0</v>
      </c>
      <c r="FT86">
        <v>0</v>
      </c>
      <c r="FU86">
        <v>456198000</v>
      </c>
      <c r="FV86">
        <v>456198000</v>
      </c>
      <c r="FW86">
        <v>456198000</v>
      </c>
      <c r="FX86">
        <v>456198000</v>
      </c>
      <c r="FY86">
        <v>456198000</v>
      </c>
      <c r="FZ86">
        <v>456198000</v>
      </c>
      <c r="GA86">
        <v>0</v>
      </c>
      <c r="GB86">
        <v>0</v>
      </c>
      <c r="GC86">
        <v>0</v>
      </c>
      <c r="GD86">
        <v>0</v>
      </c>
      <c r="GE86">
        <v>0</v>
      </c>
      <c r="GF86">
        <v>0</v>
      </c>
      <c r="GG86">
        <v>0</v>
      </c>
      <c r="GH86">
        <v>456198000</v>
      </c>
      <c r="GI86">
        <v>0</v>
      </c>
      <c r="GJ86">
        <v>0</v>
      </c>
      <c r="GK86">
        <v>0</v>
      </c>
      <c r="GL86">
        <v>0</v>
      </c>
      <c r="GM86">
        <v>0</v>
      </c>
      <c r="GN86">
        <v>0</v>
      </c>
      <c r="GO86">
        <v>0</v>
      </c>
      <c r="GP86">
        <v>0</v>
      </c>
      <c r="GQ86">
        <v>0</v>
      </c>
      <c r="GR86">
        <v>0</v>
      </c>
      <c r="GS86">
        <v>0</v>
      </c>
      <c r="GT86">
        <v>0</v>
      </c>
      <c r="GU86">
        <v>0</v>
      </c>
      <c r="GV86">
        <v>0</v>
      </c>
      <c r="GW86">
        <v>0</v>
      </c>
      <c r="GX86">
        <v>0</v>
      </c>
      <c r="GY86">
        <v>0</v>
      </c>
      <c r="GZ86">
        <v>0</v>
      </c>
      <c r="HA86">
        <v>0</v>
      </c>
      <c r="HB86">
        <v>0</v>
      </c>
      <c r="HC86">
        <v>0</v>
      </c>
      <c r="HD86">
        <v>0</v>
      </c>
      <c r="HE86">
        <v>0</v>
      </c>
      <c r="HF86">
        <v>0</v>
      </c>
      <c r="HG86">
        <v>0</v>
      </c>
      <c r="HH86">
        <v>0</v>
      </c>
      <c r="HI86">
        <v>0</v>
      </c>
      <c r="HJ86">
        <v>0</v>
      </c>
      <c r="HK86">
        <v>0</v>
      </c>
      <c r="HL86">
        <v>0</v>
      </c>
      <c r="HM86">
        <v>0</v>
      </c>
      <c r="HN86">
        <v>0</v>
      </c>
      <c r="HO86">
        <v>0</v>
      </c>
      <c r="HP86">
        <v>0</v>
      </c>
      <c r="HQ86">
        <v>0</v>
      </c>
      <c r="HR86">
        <v>0</v>
      </c>
      <c r="HS86">
        <v>0</v>
      </c>
      <c r="HT86">
        <v>0</v>
      </c>
      <c r="HU86">
        <v>0</v>
      </c>
      <c r="HV86">
        <v>0</v>
      </c>
      <c r="HW86">
        <v>0</v>
      </c>
      <c r="HX86">
        <v>0</v>
      </c>
      <c r="HY86">
        <v>0</v>
      </c>
      <c r="HZ86">
        <v>0</v>
      </c>
      <c r="IA86">
        <v>0</v>
      </c>
      <c r="IB86">
        <v>0</v>
      </c>
      <c r="IC86">
        <v>0</v>
      </c>
      <c r="ID86">
        <v>0</v>
      </c>
      <c r="IE86">
        <v>0</v>
      </c>
      <c r="IF86">
        <v>0</v>
      </c>
      <c r="IG86">
        <v>0</v>
      </c>
      <c r="IH86">
        <v>0</v>
      </c>
      <c r="II86" t="s">
        <v>1304</v>
      </c>
      <c r="IJ86" t="s">
        <v>1304</v>
      </c>
      <c r="IK86" t="s">
        <v>1304</v>
      </c>
      <c r="IL86" t="s">
        <v>1304</v>
      </c>
      <c r="IM86" t="s">
        <v>1304</v>
      </c>
      <c r="IN86" t="s">
        <v>1304</v>
      </c>
      <c r="IO86" t="s">
        <v>1304</v>
      </c>
      <c r="IP86" t="s">
        <v>1304</v>
      </c>
      <c r="IQ86" t="s">
        <v>1304</v>
      </c>
      <c r="IR86" t="s">
        <v>1304</v>
      </c>
      <c r="IS86" t="s">
        <v>1304</v>
      </c>
      <c r="IT86" t="s">
        <v>1304</v>
      </c>
      <c r="IU86" t="s">
        <v>1304</v>
      </c>
      <c r="IV86" t="s">
        <v>1304</v>
      </c>
      <c r="IW86" t="s">
        <v>1304</v>
      </c>
      <c r="IX86">
        <v>0</v>
      </c>
      <c r="IY86">
        <v>0</v>
      </c>
      <c r="IZ86">
        <v>0</v>
      </c>
      <c r="JA86">
        <v>0</v>
      </c>
      <c r="JB86">
        <v>0</v>
      </c>
      <c r="JC86">
        <v>0</v>
      </c>
      <c r="JD86">
        <v>0</v>
      </c>
      <c r="JE86">
        <v>0</v>
      </c>
      <c r="JF86">
        <v>0</v>
      </c>
      <c r="JG86">
        <v>0</v>
      </c>
      <c r="JH86">
        <v>0</v>
      </c>
      <c r="JI86">
        <v>0</v>
      </c>
      <c r="JJ86" s="85">
        <v>0</v>
      </c>
      <c r="JK86" s="85">
        <v>0</v>
      </c>
      <c r="JL86" s="85">
        <v>0</v>
      </c>
      <c r="JM86" s="85">
        <v>0</v>
      </c>
      <c r="JN86" s="85">
        <v>0</v>
      </c>
      <c r="JO86" s="85">
        <v>0</v>
      </c>
      <c r="JP86" s="85">
        <v>0</v>
      </c>
      <c r="JQ86" s="85">
        <v>0</v>
      </c>
      <c r="JR86" s="85">
        <v>0</v>
      </c>
      <c r="JS86" s="85">
        <v>0</v>
      </c>
      <c r="JT86" s="85">
        <v>0</v>
      </c>
      <c r="JU86" s="85">
        <v>0</v>
      </c>
      <c r="JV86" s="85">
        <v>0</v>
      </c>
      <c r="JW86">
        <v>0</v>
      </c>
      <c r="JX86">
        <v>0</v>
      </c>
      <c r="JY86">
        <v>0</v>
      </c>
      <c r="JZ86">
        <v>0</v>
      </c>
      <c r="KA86">
        <v>0</v>
      </c>
      <c r="KB86">
        <v>0</v>
      </c>
      <c r="KC86">
        <v>0</v>
      </c>
      <c r="KD86">
        <v>0</v>
      </c>
      <c r="KE86">
        <v>0</v>
      </c>
      <c r="KF86">
        <v>0</v>
      </c>
      <c r="KG86">
        <v>0</v>
      </c>
      <c r="KH86">
        <v>0</v>
      </c>
      <c r="KI86">
        <v>0</v>
      </c>
      <c r="KJ86" s="79" t="s">
        <v>3440</v>
      </c>
      <c r="KK86" t="s">
        <v>1304</v>
      </c>
      <c r="KL86">
        <v>0</v>
      </c>
      <c r="KM86" t="s">
        <v>1304</v>
      </c>
      <c r="KN86">
        <v>0</v>
      </c>
      <c r="KO86" t="s">
        <v>1304</v>
      </c>
      <c r="KP86" t="s">
        <v>1304</v>
      </c>
      <c r="KQ86" t="s">
        <v>1304</v>
      </c>
      <c r="KR86" t="s">
        <v>1304</v>
      </c>
      <c r="KS86" t="s">
        <v>1304</v>
      </c>
      <c r="KT86" t="s">
        <v>1304</v>
      </c>
      <c r="KU86" s="79" t="s">
        <v>1304</v>
      </c>
      <c r="KV86" t="s">
        <v>3440</v>
      </c>
      <c r="KW86" t="s">
        <v>3440</v>
      </c>
      <c r="KX86">
        <v>0</v>
      </c>
      <c r="KY86">
        <v>0</v>
      </c>
      <c r="KZ86">
        <v>0</v>
      </c>
      <c r="LA86" t="s">
        <v>1304</v>
      </c>
      <c r="LB86" t="s">
        <v>1304</v>
      </c>
      <c r="LC86" t="s">
        <v>1304</v>
      </c>
      <c r="LD86" t="s">
        <v>1304</v>
      </c>
      <c r="LE86" t="s">
        <v>1304</v>
      </c>
      <c r="LF86" t="s">
        <v>1304</v>
      </c>
      <c r="LG86" t="s">
        <v>1304</v>
      </c>
      <c r="LH86" s="85">
        <v>0</v>
      </c>
      <c r="LI86" s="85" t="s">
        <v>4531</v>
      </c>
      <c r="LJ86" s="85" t="s">
        <v>4515</v>
      </c>
      <c r="LK86" s="85">
        <v>0</v>
      </c>
      <c r="LL86" s="85">
        <v>0</v>
      </c>
      <c r="LM86" s="85" t="s">
        <v>1304</v>
      </c>
      <c r="LN86" s="85" t="s">
        <v>1304</v>
      </c>
      <c r="LO86" s="85">
        <v>0</v>
      </c>
      <c r="LP86" s="85">
        <v>0</v>
      </c>
      <c r="LQ86" s="85">
        <v>18451363000</v>
      </c>
      <c r="LR86" s="85">
        <v>0</v>
      </c>
      <c r="LS86" s="85">
        <v>0</v>
      </c>
      <c r="LT86" s="85">
        <v>0</v>
      </c>
      <c r="LU86" s="85">
        <v>0</v>
      </c>
      <c r="LV86" t="s">
        <v>3440</v>
      </c>
      <c r="LW86" t="s">
        <v>3440</v>
      </c>
      <c r="LX86">
        <v>0</v>
      </c>
      <c r="LY86">
        <v>0</v>
      </c>
      <c r="LZ86">
        <v>0</v>
      </c>
      <c r="MA86" t="s">
        <v>1304</v>
      </c>
      <c r="MB86" t="s">
        <v>1304</v>
      </c>
      <c r="MC86" t="s">
        <v>1304</v>
      </c>
      <c r="MD86" t="s">
        <v>1304</v>
      </c>
      <c r="ME86" t="s">
        <v>1304</v>
      </c>
      <c r="MF86" t="s">
        <v>1304</v>
      </c>
      <c r="MG86" t="s">
        <v>1304</v>
      </c>
      <c r="MH86">
        <v>0</v>
      </c>
      <c r="MI86">
        <v>0</v>
      </c>
      <c r="MJ86">
        <v>0.7</v>
      </c>
      <c r="MK86">
        <v>0</v>
      </c>
      <c r="ML86">
        <v>0</v>
      </c>
      <c r="MM86">
        <v>0</v>
      </c>
      <c r="MN86">
        <v>0</v>
      </c>
      <c r="MO86">
        <v>0</v>
      </c>
      <c r="MP86">
        <v>0</v>
      </c>
      <c r="MQ86">
        <v>0</v>
      </c>
      <c r="MR86">
        <v>0</v>
      </c>
      <c r="MS86">
        <v>0</v>
      </c>
      <c r="MT86">
        <v>0</v>
      </c>
      <c r="MU86">
        <v>0</v>
      </c>
      <c r="MV86">
        <v>0</v>
      </c>
      <c r="MW86">
        <v>0</v>
      </c>
      <c r="MX86">
        <v>0</v>
      </c>
      <c r="MY86">
        <v>0</v>
      </c>
      <c r="MZ86">
        <v>0</v>
      </c>
      <c r="NA86">
        <v>0</v>
      </c>
      <c r="NB86">
        <v>0</v>
      </c>
      <c r="NC86">
        <v>0</v>
      </c>
      <c r="ND86">
        <v>0</v>
      </c>
      <c r="NE86">
        <v>0</v>
      </c>
      <c r="NF86">
        <v>0</v>
      </c>
      <c r="NG86">
        <v>0</v>
      </c>
      <c r="NH86">
        <v>0</v>
      </c>
      <c r="NI86" t="s">
        <v>3440</v>
      </c>
      <c r="NJ86" t="s">
        <v>3440</v>
      </c>
      <c r="NK86">
        <v>0</v>
      </c>
      <c r="NL86">
        <v>0</v>
      </c>
      <c r="NM86">
        <v>0</v>
      </c>
      <c r="NN86" t="s">
        <v>1304</v>
      </c>
      <c r="NO86" t="s">
        <v>1304</v>
      </c>
      <c r="NP86" t="s">
        <v>1304</v>
      </c>
      <c r="NQ86" t="s">
        <v>1304</v>
      </c>
      <c r="NR86" t="s">
        <v>1304</v>
      </c>
      <c r="NS86" t="s">
        <v>1304</v>
      </c>
      <c r="NT86" t="s">
        <v>1304</v>
      </c>
      <c r="NU86">
        <v>0</v>
      </c>
      <c r="NV86">
        <v>0</v>
      </c>
      <c r="NW86">
        <v>0</v>
      </c>
      <c r="NX86">
        <v>0</v>
      </c>
      <c r="NY86">
        <v>0</v>
      </c>
      <c r="NZ86">
        <v>0</v>
      </c>
      <c r="OA86">
        <v>0</v>
      </c>
      <c r="OB86">
        <v>0</v>
      </c>
      <c r="OC86">
        <v>0</v>
      </c>
      <c r="OD86">
        <v>0</v>
      </c>
      <c r="OE86">
        <v>0</v>
      </c>
      <c r="OF86">
        <v>0</v>
      </c>
      <c r="OG86">
        <v>0</v>
      </c>
      <c r="OH86">
        <v>0</v>
      </c>
      <c r="OI86">
        <v>0</v>
      </c>
      <c r="OJ86">
        <v>0</v>
      </c>
      <c r="OK86">
        <v>0</v>
      </c>
      <c r="OL86">
        <v>0</v>
      </c>
      <c r="OM86">
        <v>0</v>
      </c>
      <c r="ON86">
        <v>0</v>
      </c>
      <c r="OO86">
        <v>0</v>
      </c>
      <c r="OP86">
        <v>0</v>
      </c>
      <c r="OQ86">
        <v>0</v>
      </c>
      <c r="OR86">
        <v>0</v>
      </c>
      <c r="OT86" s="84"/>
      <c r="OU86" t="s">
        <v>4532</v>
      </c>
      <c r="OV86">
        <v>0.60000000000000009</v>
      </c>
      <c r="OW86">
        <v>0</v>
      </c>
      <c r="OX86">
        <v>0</v>
      </c>
      <c r="OY86">
        <v>0</v>
      </c>
      <c r="OZ86">
        <v>0</v>
      </c>
      <c r="PA86">
        <v>0</v>
      </c>
      <c r="PB86">
        <v>0</v>
      </c>
      <c r="PC86">
        <v>0</v>
      </c>
      <c r="PD86">
        <v>0</v>
      </c>
      <c r="PE86">
        <v>0</v>
      </c>
      <c r="PF86">
        <v>0</v>
      </c>
      <c r="PG86">
        <v>0</v>
      </c>
      <c r="PH86">
        <v>0</v>
      </c>
      <c r="PI86">
        <v>0</v>
      </c>
      <c r="PJ86">
        <v>0</v>
      </c>
      <c r="PK86">
        <v>0</v>
      </c>
      <c r="PL86">
        <v>0</v>
      </c>
      <c r="PM86">
        <v>0</v>
      </c>
      <c r="PN86">
        <v>0</v>
      </c>
      <c r="PO86">
        <v>0</v>
      </c>
      <c r="PP86">
        <v>0</v>
      </c>
      <c r="PQ86">
        <v>0</v>
      </c>
      <c r="PR86">
        <v>0</v>
      </c>
      <c r="PS86">
        <v>0</v>
      </c>
      <c r="PT86">
        <v>0</v>
      </c>
      <c r="PU86">
        <v>0</v>
      </c>
      <c r="PV86">
        <v>0</v>
      </c>
      <c r="PW86" s="85">
        <v>0</v>
      </c>
      <c r="PX86" s="85">
        <v>0</v>
      </c>
      <c r="PY86" t="s">
        <v>3443</v>
      </c>
    </row>
    <row r="87" spans="1:441" ht="15.75" customHeight="1" x14ac:dyDescent="0.3">
      <c r="A87" t="s">
        <v>4545</v>
      </c>
      <c r="B87">
        <v>7872</v>
      </c>
      <c r="C87" t="s">
        <v>4531</v>
      </c>
      <c r="D87" s="82">
        <v>2020110010185</v>
      </c>
      <c r="E87" t="s">
        <v>3412</v>
      </c>
      <c r="F87" t="s">
        <v>3413</v>
      </c>
      <c r="G87" t="s">
        <v>4445</v>
      </c>
      <c r="H87" t="s">
        <v>4446</v>
      </c>
      <c r="I87" t="s">
        <v>4515</v>
      </c>
      <c r="J87" t="s">
        <v>4447</v>
      </c>
      <c r="K87" t="s">
        <v>4448</v>
      </c>
      <c r="L87" t="s">
        <v>4449</v>
      </c>
      <c r="M87" t="s">
        <v>4450</v>
      </c>
      <c r="N87" t="s">
        <v>4448</v>
      </c>
      <c r="O87" t="s">
        <v>4449</v>
      </c>
      <c r="P87" t="s">
        <v>4450</v>
      </c>
      <c r="Q87" t="s">
        <v>4451</v>
      </c>
      <c r="R87" t="s">
        <v>3875</v>
      </c>
      <c r="S87" t="s">
        <v>4546</v>
      </c>
      <c r="T87" t="s">
        <v>4547</v>
      </c>
      <c r="AC87" t="s">
        <v>4546</v>
      </c>
      <c r="AG87" t="s">
        <v>1527</v>
      </c>
      <c r="AH87" t="s">
        <v>4520</v>
      </c>
      <c r="AI87" t="s">
        <v>4548</v>
      </c>
      <c r="AJ87">
        <v>0</v>
      </c>
      <c r="AK87" s="83">
        <v>44055</v>
      </c>
      <c r="AL87">
        <v>1</v>
      </c>
      <c r="AM87">
        <v>2024</v>
      </c>
      <c r="AN87" t="s">
        <v>4549</v>
      </c>
      <c r="AO87" t="s">
        <v>4550</v>
      </c>
      <c r="AP87">
        <v>2020</v>
      </c>
      <c r="AQ87">
        <v>2024</v>
      </c>
      <c r="AR87" t="s">
        <v>41</v>
      </c>
      <c r="AS87" t="s">
        <v>557</v>
      </c>
      <c r="AT87" t="s">
        <v>42</v>
      </c>
      <c r="AU87" t="s">
        <v>542</v>
      </c>
      <c r="AV87" t="s">
        <v>3431</v>
      </c>
      <c r="AW87" t="s">
        <v>3431</v>
      </c>
      <c r="AX87" t="s">
        <v>3431</v>
      </c>
      <c r="AY87">
        <v>1</v>
      </c>
      <c r="BB87" t="s">
        <v>4551</v>
      </c>
      <c r="BC87" t="s">
        <v>4552</v>
      </c>
      <c r="BD87" t="s">
        <v>4553</v>
      </c>
      <c r="BE87" t="s">
        <v>4554</v>
      </c>
      <c r="BF87" t="s">
        <v>3457</v>
      </c>
      <c r="BG87">
        <v>2</v>
      </c>
      <c r="BH87" s="83">
        <v>45204</v>
      </c>
      <c r="BI87" t="s">
        <v>4487</v>
      </c>
      <c r="BJ87" t="s">
        <v>3047</v>
      </c>
      <c r="BK87">
        <v>100</v>
      </c>
      <c r="BL87">
        <v>10</v>
      </c>
      <c r="BM87">
        <v>30</v>
      </c>
      <c r="BN87">
        <v>50</v>
      </c>
      <c r="BO87">
        <v>70</v>
      </c>
      <c r="BP87">
        <v>100</v>
      </c>
      <c r="BQ87">
        <v>10804195218</v>
      </c>
      <c r="BR87">
        <v>1676406253</v>
      </c>
      <c r="BS87">
        <v>2121258802</v>
      </c>
      <c r="BT87">
        <v>1969446784</v>
      </c>
      <c r="BU87">
        <v>2736064379</v>
      </c>
      <c r="BV87">
        <v>2301019000</v>
      </c>
      <c r="BW87">
        <v>10</v>
      </c>
      <c r="BX87">
        <v>30</v>
      </c>
      <c r="BY87">
        <v>50</v>
      </c>
      <c r="BZ87">
        <v>70</v>
      </c>
      <c r="CA87">
        <v>100</v>
      </c>
      <c r="CB87">
        <v>20</v>
      </c>
      <c r="CC87">
        <v>20</v>
      </c>
      <c r="CD87">
        <v>20</v>
      </c>
      <c r="CE87">
        <v>30</v>
      </c>
      <c r="CF87">
        <v>1661340981</v>
      </c>
      <c r="CG87">
        <v>1641360298</v>
      </c>
      <c r="CH87">
        <v>2120813382</v>
      </c>
      <c r="CI87">
        <v>2088749789</v>
      </c>
      <c r="CJ87">
        <v>1968804957</v>
      </c>
      <c r="CK87">
        <v>1677467180</v>
      </c>
      <c r="CL87">
        <v>2735314049</v>
      </c>
      <c r="CM87">
        <v>1735163411</v>
      </c>
      <c r="CN87">
        <v>10</v>
      </c>
      <c r="CO87">
        <v>30</v>
      </c>
      <c r="CP87">
        <v>50</v>
      </c>
      <c r="CQ87">
        <v>70</v>
      </c>
      <c r="CR87">
        <v>70</v>
      </c>
      <c r="CS87" t="s">
        <v>48</v>
      </c>
      <c r="CT87">
        <v>0</v>
      </c>
      <c r="CU87">
        <v>0</v>
      </c>
      <c r="CV87">
        <v>15</v>
      </c>
      <c r="CW87">
        <v>0</v>
      </c>
      <c r="CX87">
        <v>15</v>
      </c>
      <c r="CY87">
        <v>0</v>
      </c>
      <c r="CZ87">
        <v>0</v>
      </c>
      <c r="DA87">
        <v>0</v>
      </c>
      <c r="DB87">
        <v>0</v>
      </c>
      <c r="DC87">
        <v>0</v>
      </c>
      <c r="DD87">
        <v>0</v>
      </c>
      <c r="DE87">
        <v>0</v>
      </c>
      <c r="DF87">
        <v>100</v>
      </c>
      <c r="DG87">
        <v>100</v>
      </c>
      <c r="DH87">
        <v>30</v>
      </c>
      <c r="DI87">
        <v>30</v>
      </c>
      <c r="DJ87">
        <v>0</v>
      </c>
      <c r="DK87">
        <v>0</v>
      </c>
      <c r="DL87">
        <v>100</v>
      </c>
      <c r="DM87">
        <v>0</v>
      </c>
      <c r="DN87">
        <v>100</v>
      </c>
      <c r="DO87">
        <v>0</v>
      </c>
      <c r="DP87">
        <v>0</v>
      </c>
      <c r="DQ87">
        <v>0</v>
      </c>
      <c r="DR87">
        <v>0</v>
      </c>
      <c r="DS87">
        <v>0</v>
      </c>
      <c r="DT87">
        <v>0</v>
      </c>
      <c r="DU87">
        <v>0</v>
      </c>
      <c r="DV87">
        <v>200</v>
      </c>
      <c r="DW87">
        <v>0</v>
      </c>
      <c r="DX87">
        <v>0</v>
      </c>
      <c r="DY87">
        <v>0</v>
      </c>
      <c r="DZ87">
        <v>0</v>
      </c>
      <c r="EA87">
        <v>0</v>
      </c>
      <c r="EB87">
        <v>0</v>
      </c>
      <c r="EC87">
        <v>0</v>
      </c>
      <c r="ED87">
        <v>0</v>
      </c>
      <c r="EE87">
        <v>0</v>
      </c>
      <c r="EF87">
        <v>0</v>
      </c>
      <c r="EG87">
        <v>0</v>
      </c>
      <c r="EH87">
        <v>0</v>
      </c>
      <c r="EI87">
        <v>0</v>
      </c>
      <c r="EJ87">
        <v>0</v>
      </c>
      <c r="EK87">
        <v>0</v>
      </c>
      <c r="EL87">
        <v>0</v>
      </c>
      <c r="EM87" t="s">
        <v>4555</v>
      </c>
      <c r="EN87">
        <v>0</v>
      </c>
      <c r="EO87" t="s">
        <v>4556</v>
      </c>
      <c r="EP87">
        <v>0</v>
      </c>
      <c r="EQ87">
        <v>0</v>
      </c>
      <c r="ER87">
        <v>0</v>
      </c>
      <c r="ES87">
        <v>0</v>
      </c>
      <c r="ET87">
        <v>0</v>
      </c>
      <c r="EU87">
        <v>0</v>
      </c>
      <c r="EV87">
        <v>0</v>
      </c>
      <c r="EW87">
        <v>0</v>
      </c>
      <c r="EX87">
        <v>0</v>
      </c>
      <c r="EY87">
        <v>0</v>
      </c>
      <c r="EZ87">
        <v>0</v>
      </c>
      <c r="FA87">
        <v>0</v>
      </c>
      <c r="FB87">
        <v>0</v>
      </c>
      <c r="FC87">
        <v>0</v>
      </c>
      <c r="FD87">
        <v>0</v>
      </c>
      <c r="FE87">
        <v>0</v>
      </c>
      <c r="FF87">
        <v>0</v>
      </c>
      <c r="FG87">
        <v>0</v>
      </c>
      <c r="FH87">
        <v>0</v>
      </c>
      <c r="FI87">
        <v>2301019000</v>
      </c>
      <c r="FJ87">
        <v>2301019000</v>
      </c>
      <c r="FK87">
        <v>2301019000</v>
      </c>
      <c r="FL87">
        <v>2301019000</v>
      </c>
      <c r="FM87">
        <v>2301019000</v>
      </c>
      <c r="FN87">
        <v>0</v>
      </c>
      <c r="FO87">
        <v>0</v>
      </c>
      <c r="FP87">
        <v>0</v>
      </c>
      <c r="FQ87">
        <v>0</v>
      </c>
      <c r="FR87">
        <v>0</v>
      </c>
      <c r="FS87">
        <v>0</v>
      </c>
      <c r="FT87">
        <v>0</v>
      </c>
      <c r="FU87">
        <v>2301019000</v>
      </c>
      <c r="FV87">
        <v>2301019000</v>
      </c>
      <c r="FW87">
        <v>2301019000</v>
      </c>
      <c r="FX87">
        <v>2301019000</v>
      </c>
      <c r="FY87">
        <v>2301019000</v>
      </c>
      <c r="FZ87">
        <v>2301019000</v>
      </c>
      <c r="GA87">
        <v>0</v>
      </c>
      <c r="GB87">
        <v>0</v>
      </c>
      <c r="GC87">
        <v>0</v>
      </c>
      <c r="GD87">
        <v>0</v>
      </c>
      <c r="GE87">
        <v>0</v>
      </c>
      <c r="GF87">
        <v>0</v>
      </c>
      <c r="GG87">
        <v>0</v>
      </c>
      <c r="GH87">
        <v>2301019000</v>
      </c>
      <c r="GI87">
        <v>0</v>
      </c>
      <c r="GJ87">
        <v>0</v>
      </c>
      <c r="GK87">
        <v>0</v>
      </c>
      <c r="GL87">
        <v>0</v>
      </c>
      <c r="GM87">
        <v>0</v>
      </c>
      <c r="GN87">
        <v>0</v>
      </c>
      <c r="GO87">
        <v>0</v>
      </c>
      <c r="GP87">
        <v>0</v>
      </c>
      <c r="GQ87">
        <v>0</v>
      </c>
      <c r="GR87">
        <v>0</v>
      </c>
      <c r="GS87">
        <v>0</v>
      </c>
      <c r="GT87">
        <v>0</v>
      </c>
      <c r="GU87">
        <v>0</v>
      </c>
      <c r="GV87">
        <v>0</v>
      </c>
      <c r="GW87">
        <v>0</v>
      </c>
      <c r="GX87">
        <v>0</v>
      </c>
      <c r="GY87">
        <v>0</v>
      </c>
      <c r="GZ87">
        <v>0</v>
      </c>
      <c r="HA87">
        <v>0</v>
      </c>
      <c r="HB87">
        <v>0</v>
      </c>
      <c r="HC87">
        <v>0</v>
      </c>
      <c r="HD87">
        <v>0</v>
      </c>
      <c r="HE87">
        <v>0</v>
      </c>
      <c r="HF87">
        <v>0</v>
      </c>
      <c r="HG87">
        <v>0</v>
      </c>
      <c r="HH87">
        <v>0</v>
      </c>
      <c r="HI87">
        <v>0</v>
      </c>
      <c r="HJ87">
        <v>0</v>
      </c>
      <c r="HK87">
        <v>0</v>
      </c>
      <c r="HL87">
        <v>0</v>
      </c>
      <c r="HM87">
        <v>0</v>
      </c>
      <c r="HN87">
        <v>0</v>
      </c>
      <c r="HO87">
        <v>0</v>
      </c>
      <c r="HP87">
        <v>0</v>
      </c>
      <c r="HQ87">
        <v>0</v>
      </c>
      <c r="HR87">
        <v>0</v>
      </c>
      <c r="HS87">
        <v>0</v>
      </c>
      <c r="HT87">
        <v>0</v>
      </c>
      <c r="HU87">
        <v>0</v>
      </c>
      <c r="HV87">
        <v>0</v>
      </c>
      <c r="HW87">
        <v>0</v>
      </c>
      <c r="HX87">
        <v>0</v>
      </c>
      <c r="HY87">
        <v>0</v>
      </c>
      <c r="HZ87">
        <v>0</v>
      </c>
      <c r="IA87">
        <v>0</v>
      </c>
      <c r="IB87">
        <v>0</v>
      </c>
      <c r="IC87">
        <v>0</v>
      </c>
      <c r="ID87">
        <v>0</v>
      </c>
      <c r="IE87">
        <v>0</v>
      </c>
      <c r="IF87">
        <v>0</v>
      </c>
      <c r="IG87">
        <v>0</v>
      </c>
      <c r="IH87">
        <v>0</v>
      </c>
      <c r="II87" t="s">
        <v>1304</v>
      </c>
      <c r="IJ87" t="s">
        <v>1304</v>
      </c>
      <c r="IK87" t="s">
        <v>1304</v>
      </c>
      <c r="IL87" t="s">
        <v>1304</v>
      </c>
      <c r="IM87" t="s">
        <v>1304</v>
      </c>
      <c r="IN87" t="s">
        <v>1304</v>
      </c>
      <c r="IO87" t="s">
        <v>1304</v>
      </c>
      <c r="IP87" t="s">
        <v>1304</v>
      </c>
      <c r="IQ87" t="s">
        <v>1304</v>
      </c>
      <c r="IR87" t="s">
        <v>1304</v>
      </c>
      <c r="IS87" t="s">
        <v>1304</v>
      </c>
      <c r="IT87" t="s">
        <v>1304</v>
      </c>
      <c r="IU87" t="s">
        <v>1304</v>
      </c>
      <c r="IV87" t="s">
        <v>1304</v>
      </c>
      <c r="IW87" t="s">
        <v>1304</v>
      </c>
      <c r="IX87">
        <v>0</v>
      </c>
      <c r="IY87">
        <v>0</v>
      </c>
      <c r="IZ87">
        <v>0</v>
      </c>
      <c r="JA87">
        <v>0</v>
      </c>
      <c r="JB87">
        <v>0</v>
      </c>
      <c r="JC87">
        <v>0</v>
      </c>
      <c r="JD87">
        <v>0</v>
      </c>
      <c r="JE87">
        <v>0</v>
      </c>
      <c r="JF87">
        <v>0</v>
      </c>
      <c r="JG87">
        <v>0</v>
      </c>
      <c r="JH87">
        <v>0</v>
      </c>
      <c r="JI87">
        <v>0</v>
      </c>
      <c r="JJ87" s="85">
        <v>0</v>
      </c>
      <c r="JK87" s="85">
        <v>0</v>
      </c>
      <c r="JL87" s="85">
        <v>0</v>
      </c>
      <c r="JM87" s="85">
        <v>0</v>
      </c>
      <c r="JN87" s="85">
        <v>0</v>
      </c>
      <c r="JO87" s="85">
        <v>0</v>
      </c>
      <c r="JP87" s="85">
        <v>0</v>
      </c>
      <c r="JQ87" s="85">
        <v>0</v>
      </c>
      <c r="JR87" s="85">
        <v>0</v>
      </c>
      <c r="JS87" s="85">
        <v>0</v>
      </c>
      <c r="JT87" s="85">
        <v>0</v>
      </c>
      <c r="JU87" s="85">
        <v>0</v>
      </c>
      <c r="JV87" s="85">
        <v>0</v>
      </c>
      <c r="JW87">
        <v>0</v>
      </c>
      <c r="JX87">
        <v>0</v>
      </c>
      <c r="JY87">
        <v>0</v>
      </c>
      <c r="JZ87">
        <v>0</v>
      </c>
      <c r="KA87">
        <v>0</v>
      </c>
      <c r="KB87">
        <v>0</v>
      </c>
      <c r="KC87">
        <v>0</v>
      </c>
      <c r="KD87">
        <v>0</v>
      </c>
      <c r="KE87">
        <v>0</v>
      </c>
      <c r="KF87">
        <v>0</v>
      </c>
      <c r="KG87">
        <v>0</v>
      </c>
      <c r="KH87">
        <v>0</v>
      </c>
      <c r="KI87">
        <v>0</v>
      </c>
      <c r="KJ87" s="79" t="s">
        <v>3440</v>
      </c>
      <c r="KK87" t="s">
        <v>1304</v>
      </c>
      <c r="KL87">
        <v>0</v>
      </c>
      <c r="KM87" t="s">
        <v>1304</v>
      </c>
      <c r="KN87">
        <v>0</v>
      </c>
      <c r="KO87" t="s">
        <v>1304</v>
      </c>
      <c r="KP87" t="s">
        <v>1304</v>
      </c>
      <c r="KQ87" t="s">
        <v>1304</v>
      </c>
      <c r="KR87" t="s">
        <v>1304</v>
      </c>
      <c r="KS87" t="s">
        <v>1304</v>
      </c>
      <c r="KT87" t="s">
        <v>1304</v>
      </c>
      <c r="KU87" s="79" t="s">
        <v>1304</v>
      </c>
      <c r="KV87" t="s">
        <v>3440</v>
      </c>
      <c r="KW87" t="s">
        <v>3440</v>
      </c>
      <c r="KX87">
        <v>0</v>
      </c>
      <c r="KY87">
        <v>0</v>
      </c>
      <c r="KZ87">
        <v>0</v>
      </c>
      <c r="LA87" t="s">
        <v>1304</v>
      </c>
      <c r="LB87" t="s">
        <v>1304</v>
      </c>
      <c r="LC87" t="s">
        <v>1304</v>
      </c>
      <c r="LD87" t="s">
        <v>1304</v>
      </c>
      <c r="LE87" t="s">
        <v>1304</v>
      </c>
      <c r="LF87" t="s">
        <v>1304</v>
      </c>
      <c r="LG87" t="s">
        <v>1304</v>
      </c>
      <c r="LH87" s="85">
        <v>0</v>
      </c>
      <c r="LI87" s="85" t="s">
        <v>4531</v>
      </c>
      <c r="LJ87" s="85" t="s">
        <v>4515</v>
      </c>
      <c r="LK87" s="85">
        <v>0</v>
      </c>
      <c r="LL87" s="85">
        <v>0</v>
      </c>
      <c r="LM87" s="85" t="s">
        <v>1304</v>
      </c>
      <c r="LN87" s="85" t="s">
        <v>1304</v>
      </c>
      <c r="LO87" s="85">
        <v>0</v>
      </c>
      <c r="LP87" s="85">
        <v>0</v>
      </c>
      <c r="LQ87" s="85">
        <v>18451363000</v>
      </c>
      <c r="LR87" s="85">
        <v>0</v>
      </c>
      <c r="LS87" s="85">
        <v>0</v>
      </c>
      <c r="LT87" s="85">
        <v>0</v>
      </c>
      <c r="LU87" s="85">
        <v>0</v>
      </c>
      <c r="LV87" t="s">
        <v>3440</v>
      </c>
      <c r="LW87" t="s">
        <v>3440</v>
      </c>
      <c r="LX87">
        <v>0</v>
      </c>
      <c r="LY87">
        <v>0</v>
      </c>
      <c r="LZ87">
        <v>0</v>
      </c>
      <c r="MA87" t="s">
        <v>1304</v>
      </c>
      <c r="MB87" t="s">
        <v>1304</v>
      </c>
      <c r="MC87" t="s">
        <v>1304</v>
      </c>
      <c r="MD87" t="s">
        <v>1304</v>
      </c>
      <c r="ME87" t="s">
        <v>1304</v>
      </c>
      <c r="MF87" t="s">
        <v>1304</v>
      </c>
      <c r="MG87" t="s">
        <v>1304</v>
      </c>
      <c r="MH87">
        <v>0</v>
      </c>
      <c r="MI87">
        <v>0</v>
      </c>
      <c r="MJ87">
        <v>70</v>
      </c>
      <c r="MK87">
        <v>0</v>
      </c>
      <c r="ML87">
        <v>0</v>
      </c>
      <c r="MM87">
        <v>0</v>
      </c>
      <c r="MN87">
        <v>0</v>
      </c>
      <c r="MO87">
        <v>0</v>
      </c>
      <c r="MP87">
        <v>0</v>
      </c>
      <c r="MQ87">
        <v>0</v>
      </c>
      <c r="MR87">
        <v>0</v>
      </c>
      <c r="MS87">
        <v>0</v>
      </c>
      <c r="MT87">
        <v>0</v>
      </c>
      <c r="MU87">
        <v>0</v>
      </c>
      <c r="MV87">
        <v>0</v>
      </c>
      <c r="MW87">
        <v>0</v>
      </c>
      <c r="MX87">
        <v>0</v>
      </c>
      <c r="MY87">
        <v>0</v>
      </c>
      <c r="MZ87">
        <v>0</v>
      </c>
      <c r="NA87">
        <v>0</v>
      </c>
      <c r="NB87">
        <v>0</v>
      </c>
      <c r="NC87">
        <v>0</v>
      </c>
      <c r="ND87">
        <v>0</v>
      </c>
      <c r="NE87">
        <v>0</v>
      </c>
      <c r="NF87">
        <v>0</v>
      </c>
      <c r="NG87">
        <v>0</v>
      </c>
      <c r="NH87">
        <v>0</v>
      </c>
      <c r="NI87" t="s">
        <v>3440</v>
      </c>
      <c r="NJ87" t="s">
        <v>3440</v>
      </c>
      <c r="NK87">
        <v>0</v>
      </c>
      <c r="NL87">
        <v>0</v>
      </c>
      <c r="NM87">
        <v>0</v>
      </c>
      <c r="NN87" t="s">
        <v>1304</v>
      </c>
      <c r="NO87" t="s">
        <v>1304</v>
      </c>
      <c r="NP87" t="s">
        <v>1304</v>
      </c>
      <c r="NQ87" t="s">
        <v>1304</v>
      </c>
      <c r="NR87" t="s">
        <v>1304</v>
      </c>
      <c r="NS87" t="s">
        <v>1304</v>
      </c>
      <c r="NT87" t="s">
        <v>1304</v>
      </c>
      <c r="NU87">
        <v>0</v>
      </c>
      <c r="NV87">
        <v>0</v>
      </c>
      <c r="NW87">
        <v>0</v>
      </c>
      <c r="NX87">
        <v>0</v>
      </c>
      <c r="NY87">
        <v>0</v>
      </c>
      <c r="NZ87">
        <v>0</v>
      </c>
      <c r="OA87">
        <v>0</v>
      </c>
      <c r="OB87">
        <v>0</v>
      </c>
      <c r="OC87">
        <v>0</v>
      </c>
      <c r="OD87">
        <v>0</v>
      </c>
      <c r="OE87">
        <v>0</v>
      </c>
      <c r="OF87">
        <v>0</v>
      </c>
      <c r="OG87">
        <v>0</v>
      </c>
      <c r="OH87">
        <v>0</v>
      </c>
      <c r="OI87">
        <v>0</v>
      </c>
      <c r="OJ87">
        <v>0</v>
      </c>
      <c r="OK87">
        <v>0</v>
      </c>
      <c r="OL87">
        <v>0</v>
      </c>
      <c r="OM87">
        <v>0</v>
      </c>
      <c r="ON87">
        <v>0</v>
      </c>
      <c r="OO87">
        <v>0</v>
      </c>
      <c r="OP87">
        <v>0</v>
      </c>
      <c r="OQ87">
        <v>0</v>
      </c>
      <c r="OR87">
        <v>0</v>
      </c>
      <c r="OT87" s="84"/>
      <c r="OU87" t="s">
        <v>4545</v>
      </c>
      <c r="OV87">
        <v>60</v>
      </c>
      <c r="OW87">
        <v>0</v>
      </c>
      <c r="OX87">
        <v>0</v>
      </c>
      <c r="OY87">
        <v>0</v>
      </c>
      <c r="OZ87">
        <v>0</v>
      </c>
      <c r="PA87">
        <v>0</v>
      </c>
      <c r="PB87">
        <v>0</v>
      </c>
      <c r="PC87">
        <v>0</v>
      </c>
      <c r="PD87">
        <v>0</v>
      </c>
      <c r="PE87">
        <v>0</v>
      </c>
      <c r="PF87">
        <v>0</v>
      </c>
      <c r="PG87">
        <v>0</v>
      </c>
      <c r="PH87">
        <v>0</v>
      </c>
      <c r="PI87">
        <v>0</v>
      </c>
      <c r="PJ87">
        <v>0</v>
      </c>
      <c r="PK87">
        <v>0</v>
      </c>
      <c r="PL87">
        <v>0</v>
      </c>
      <c r="PM87">
        <v>0</v>
      </c>
      <c r="PN87">
        <v>0</v>
      </c>
      <c r="PO87">
        <v>0</v>
      </c>
      <c r="PP87">
        <v>0</v>
      </c>
      <c r="PQ87">
        <v>0</v>
      </c>
      <c r="PR87">
        <v>0</v>
      </c>
      <c r="PS87">
        <v>0</v>
      </c>
      <c r="PT87">
        <v>0</v>
      </c>
      <c r="PU87">
        <v>0</v>
      </c>
      <c r="PV87">
        <v>0</v>
      </c>
      <c r="PW87" s="85">
        <v>0</v>
      </c>
      <c r="PX87" s="85">
        <v>0</v>
      </c>
      <c r="PY87" t="s">
        <v>3443</v>
      </c>
    </row>
    <row r="88" spans="1:441" ht="15.75" customHeight="1" x14ac:dyDescent="0.3">
      <c r="A88" t="s">
        <v>4557</v>
      </c>
      <c r="B88">
        <v>7872</v>
      </c>
      <c r="C88" t="s">
        <v>4558</v>
      </c>
      <c r="D88" s="82">
        <v>2020110010185</v>
      </c>
      <c r="E88" t="s">
        <v>3412</v>
      </c>
      <c r="F88" t="s">
        <v>3413</v>
      </c>
      <c r="G88" t="s">
        <v>4445</v>
      </c>
      <c r="H88" t="s">
        <v>4446</v>
      </c>
      <c r="I88" t="s">
        <v>4515</v>
      </c>
      <c r="J88" t="s">
        <v>4447</v>
      </c>
      <c r="K88" t="s">
        <v>4448</v>
      </c>
      <c r="L88" t="s">
        <v>4449</v>
      </c>
      <c r="M88" t="s">
        <v>4450</v>
      </c>
      <c r="N88" t="s">
        <v>4448</v>
      </c>
      <c r="O88" t="s">
        <v>4449</v>
      </c>
      <c r="P88" t="s">
        <v>4450</v>
      </c>
      <c r="Q88" t="s">
        <v>4451</v>
      </c>
      <c r="R88" t="s">
        <v>3875</v>
      </c>
      <c r="S88" t="s">
        <v>4559</v>
      </c>
      <c r="T88" t="s">
        <v>4560</v>
      </c>
      <c r="AC88" t="s">
        <v>4559</v>
      </c>
      <c r="AG88" t="s">
        <v>1304</v>
      </c>
      <c r="AH88" t="s">
        <v>1304</v>
      </c>
      <c r="AI88" t="s">
        <v>4561</v>
      </c>
      <c r="AJ88" t="s">
        <v>4562</v>
      </c>
      <c r="AK88" s="83">
        <v>44055</v>
      </c>
      <c r="AL88">
        <v>1</v>
      </c>
      <c r="AM88">
        <v>2024</v>
      </c>
      <c r="AN88" t="s">
        <v>4563</v>
      </c>
      <c r="AO88" t="s">
        <v>4564</v>
      </c>
      <c r="AP88">
        <v>2020</v>
      </c>
      <c r="AQ88">
        <v>2024</v>
      </c>
      <c r="AR88" t="s">
        <v>41</v>
      </c>
      <c r="AS88" t="s">
        <v>541</v>
      </c>
      <c r="AT88" t="s">
        <v>49</v>
      </c>
      <c r="AU88" t="s">
        <v>912</v>
      </c>
      <c r="AV88" t="s">
        <v>3431</v>
      </c>
      <c r="AW88" t="s">
        <v>3431</v>
      </c>
      <c r="AX88" t="s">
        <v>3431</v>
      </c>
      <c r="AY88">
        <v>1</v>
      </c>
      <c r="BB88" t="s">
        <v>4565</v>
      </c>
      <c r="BC88" t="s">
        <v>4566</v>
      </c>
      <c r="BD88" t="s">
        <v>4567</v>
      </c>
      <c r="BE88" t="s">
        <v>4568</v>
      </c>
      <c r="BF88" t="s">
        <v>3457</v>
      </c>
      <c r="BG88">
        <v>2</v>
      </c>
      <c r="BH88" s="83">
        <v>45204</v>
      </c>
      <c r="BI88" t="s">
        <v>4487</v>
      </c>
      <c r="BJ88" t="s">
        <v>3047</v>
      </c>
      <c r="BK88">
        <v>1</v>
      </c>
      <c r="BL88">
        <v>0.1</v>
      </c>
      <c r="BM88">
        <v>0.3</v>
      </c>
      <c r="BN88">
        <v>0.5</v>
      </c>
      <c r="BO88">
        <v>0.7</v>
      </c>
      <c r="BP88">
        <v>1</v>
      </c>
      <c r="BQ88">
        <v>2070567290</v>
      </c>
      <c r="BR88">
        <v>252696000</v>
      </c>
      <c r="BS88">
        <v>369949277</v>
      </c>
      <c r="BT88">
        <v>655262239</v>
      </c>
      <c r="BU88">
        <v>418145774</v>
      </c>
      <c r="BV88">
        <v>374514000</v>
      </c>
      <c r="BW88">
        <v>0.1</v>
      </c>
      <c r="BX88">
        <v>0.3</v>
      </c>
      <c r="BY88">
        <v>0.5</v>
      </c>
      <c r="BZ88">
        <v>0.7</v>
      </c>
      <c r="CA88">
        <v>1</v>
      </c>
      <c r="CB88">
        <v>0.19999999999999998</v>
      </c>
      <c r="CC88">
        <v>0.19999999999999996</v>
      </c>
      <c r="CD88">
        <v>0.19999999999999996</v>
      </c>
      <c r="CE88">
        <v>0.30000000000000004</v>
      </c>
      <c r="CF88">
        <v>252695750</v>
      </c>
      <c r="CG88">
        <v>251250544</v>
      </c>
      <c r="CH88">
        <v>369949277</v>
      </c>
      <c r="CI88">
        <v>369949277</v>
      </c>
      <c r="CJ88">
        <v>650900564</v>
      </c>
      <c r="CK88">
        <v>650900564</v>
      </c>
      <c r="CL88">
        <v>417330273</v>
      </c>
      <c r="CM88">
        <v>309438314</v>
      </c>
      <c r="CN88">
        <v>0.1</v>
      </c>
      <c r="CO88">
        <v>0.30000000000000004</v>
      </c>
      <c r="CP88">
        <v>0.5</v>
      </c>
      <c r="CQ88">
        <v>0.7</v>
      </c>
      <c r="CR88">
        <v>0.7</v>
      </c>
      <c r="CS88" t="s">
        <v>48</v>
      </c>
      <c r="CT88">
        <v>0</v>
      </c>
      <c r="CU88">
        <v>0</v>
      </c>
      <c r="CV88">
        <v>0.15000000000000002</v>
      </c>
      <c r="CW88">
        <v>0</v>
      </c>
      <c r="CX88">
        <v>0.15000000000000002</v>
      </c>
      <c r="CY88">
        <v>0</v>
      </c>
      <c r="CZ88">
        <v>0</v>
      </c>
      <c r="DA88">
        <v>0</v>
      </c>
      <c r="DB88">
        <v>0</v>
      </c>
      <c r="DC88">
        <v>0</v>
      </c>
      <c r="DD88">
        <v>0</v>
      </c>
      <c r="DE88">
        <v>0</v>
      </c>
      <c r="DF88">
        <v>1</v>
      </c>
      <c r="DG88">
        <v>1</v>
      </c>
      <c r="DH88">
        <v>0.30000000000000004</v>
      </c>
      <c r="DI88">
        <v>0.30000000000000004</v>
      </c>
      <c r="DJ88">
        <v>0</v>
      </c>
      <c r="DK88">
        <v>0</v>
      </c>
      <c r="DL88">
        <v>50</v>
      </c>
      <c r="DM88">
        <v>0</v>
      </c>
      <c r="DN88">
        <v>50</v>
      </c>
      <c r="DO88">
        <v>0</v>
      </c>
      <c r="DP88">
        <v>0</v>
      </c>
      <c r="DQ88">
        <v>0</v>
      </c>
      <c r="DR88">
        <v>0</v>
      </c>
      <c r="DS88">
        <v>0</v>
      </c>
      <c r="DT88">
        <v>0</v>
      </c>
      <c r="DU88">
        <v>0</v>
      </c>
      <c r="DV88">
        <v>100</v>
      </c>
      <c r="DW88">
        <v>0</v>
      </c>
      <c r="DX88">
        <v>0</v>
      </c>
      <c r="DY88">
        <v>0</v>
      </c>
      <c r="DZ88">
        <v>0</v>
      </c>
      <c r="EA88">
        <v>0</v>
      </c>
      <c r="EB88">
        <v>0</v>
      </c>
      <c r="EC88">
        <v>0</v>
      </c>
      <c r="ED88">
        <v>0</v>
      </c>
      <c r="EE88">
        <v>0</v>
      </c>
      <c r="EF88">
        <v>0</v>
      </c>
      <c r="EG88">
        <v>0</v>
      </c>
      <c r="EH88">
        <v>0</v>
      </c>
      <c r="EI88">
        <v>0</v>
      </c>
      <c r="EJ88">
        <v>0</v>
      </c>
      <c r="EK88">
        <v>0</v>
      </c>
      <c r="EL88">
        <v>0</v>
      </c>
      <c r="EM88" t="s">
        <v>4569</v>
      </c>
      <c r="EN88">
        <v>0</v>
      </c>
      <c r="EO88" t="s">
        <v>4570</v>
      </c>
      <c r="EP88">
        <v>0</v>
      </c>
      <c r="EQ88">
        <v>0</v>
      </c>
      <c r="ER88">
        <v>0</v>
      </c>
      <c r="ES88">
        <v>0</v>
      </c>
      <c r="ET88">
        <v>0</v>
      </c>
      <c r="EU88">
        <v>0</v>
      </c>
      <c r="EV88">
        <v>0</v>
      </c>
      <c r="EW88">
        <v>0</v>
      </c>
      <c r="EX88">
        <v>0</v>
      </c>
      <c r="EY88">
        <v>0</v>
      </c>
      <c r="EZ88">
        <v>0</v>
      </c>
      <c r="FA88">
        <v>0</v>
      </c>
      <c r="FB88">
        <v>0</v>
      </c>
      <c r="FC88">
        <v>0</v>
      </c>
      <c r="FD88">
        <v>0</v>
      </c>
      <c r="FE88">
        <v>0</v>
      </c>
      <c r="FF88">
        <v>0</v>
      </c>
      <c r="FG88">
        <v>0</v>
      </c>
      <c r="FH88">
        <v>0</v>
      </c>
      <c r="FI88">
        <v>374514000</v>
      </c>
      <c r="FJ88">
        <v>374514000</v>
      </c>
      <c r="FK88">
        <v>374514000</v>
      </c>
      <c r="FL88">
        <v>374514000</v>
      </c>
      <c r="FM88">
        <v>374514000</v>
      </c>
      <c r="FN88">
        <v>0</v>
      </c>
      <c r="FO88">
        <v>0</v>
      </c>
      <c r="FP88">
        <v>0</v>
      </c>
      <c r="FQ88">
        <v>0</v>
      </c>
      <c r="FR88">
        <v>0</v>
      </c>
      <c r="FS88">
        <v>0</v>
      </c>
      <c r="FT88">
        <v>0</v>
      </c>
      <c r="FU88">
        <v>374514000</v>
      </c>
      <c r="FV88">
        <v>374514000</v>
      </c>
      <c r="FW88">
        <v>374514000</v>
      </c>
      <c r="FX88">
        <v>374514000</v>
      </c>
      <c r="FY88">
        <v>374514000</v>
      </c>
      <c r="FZ88">
        <v>374514000</v>
      </c>
      <c r="GA88">
        <v>0</v>
      </c>
      <c r="GB88">
        <v>0</v>
      </c>
      <c r="GC88">
        <v>0</v>
      </c>
      <c r="GD88">
        <v>0</v>
      </c>
      <c r="GE88">
        <v>0</v>
      </c>
      <c r="GF88">
        <v>0</v>
      </c>
      <c r="GG88">
        <v>0</v>
      </c>
      <c r="GH88">
        <v>374514000</v>
      </c>
      <c r="GI88">
        <v>0</v>
      </c>
      <c r="GJ88">
        <v>0</v>
      </c>
      <c r="GK88">
        <v>0</v>
      </c>
      <c r="GL88">
        <v>0</v>
      </c>
      <c r="GM88">
        <v>0</v>
      </c>
      <c r="GN88">
        <v>0</v>
      </c>
      <c r="GO88">
        <v>0</v>
      </c>
      <c r="GP88">
        <v>0</v>
      </c>
      <c r="GQ88">
        <v>0</v>
      </c>
      <c r="GR88">
        <v>0</v>
      </c>
      <c r="GS88">
        <v>0</v>
      </c>
      <c r="GT88">
        <v>0</v>
      </c>
      <c r="GU88">
        <v>0</v>
      </c>
      <c r="GV88">
        <v>0</v>
      </c>
      <c r="GW88">
        <v>0</v>
      </c>
      <c r="GX88">
        <v>0</v>
      </c>
      <c r="GY88">
        <v>0</v>
      </c>
      <c r="GZ88">
        <v>0</v>
      </c>
      <c r="HA88">
        <v>0</v>
      </c>
      <c r="HB88">
        <v>0</v>
      </c>
      <c r="HC88">
        <v>0</v>
      </c>
      <c r="HD88">
        <v>0</v>
      </c>
      <c r="HE88">
        <v>0</v>
      </c>
      <c r="HF88">
        <v>0</v>
      </c>
      <c r="HG88">
        <v>0</v>
      </c>
      <c r="HH88">
        <v>0</v>
      </c>
      <c r="HI88">
        <v>0</v>
      </c>
      <c r="HJ88">
        <v>0</v>
      </c>
      <c r="HK88">
        <v>0</v>
      </c>
      <c r="HL88">
        <v>0</v>
      </c>
      <c r="HM88">
        <v>0</v>
      </c>
      <c r="HN88">
        <v>0</v>
      </c>
      <c r="HO88">
        <v>0</v>
      </c>
      <c r="HP88">
        <v>0</v>
      </c>
      <c r="HQ88">
        <v>0</v>
      </c>
      <c r="HR88">
        <v>0</v>
      </c>
      <c r="HS88">
        <v>0</v>
      </c>
      <c r="HT88">
        <v>0</v>
      </c>
      <c r="HU88">
        <v>0</v>
      </c>
      <c r="HV88">
        <v>0</v>
      </c>
      <c r="HW88">
        <v>0</v>
      </c>
      <c r="HX88">
        <v>0</v>
      </c>
      <c r="HY88">
        <v>0</v>
      </c>
      <c r="HZ88">
        <v>0</v>
      </c>
      <c r="IA88">
        <v>0</v>
      </c>
      <c r="IB88">
        <v>0</v>
      </c>
      <c r="IC88">
        <v>0</v>
      </c>
      <c r="ID88">
        <v>0</v>
      </c>
      <c r="IE88">
        <v>0</v>
      </c>
      <c r="IF88">
        <v>0</v>
      </c>
      <c r="IG88">
        <v>0</v>
      </c>
      <c r="IH88">
        <v>0</v>
      </c>
      <c r="II88" t="s">
        <v>1304</v>
      </c>
      <c r="IJ88" t="s">
        <v>1304</v>
      </c>
      <c r="IK88" t="s">
        <v>1304</v>
      </c>
      <c r="IL88" t="s">
        <v>1304</v>
      </c>
      <c r="IM88" t="s">
        <v>1304</v>
      </c>
      <c r="IN88" t="s">
        <v>1304</v>
      </c>
      <c r="IO88" t="s">
        <v>1304</v>
      </c>
      <c r="IP88" t="s">
        <v>1304</v>
      </c>
      <c r="IQ88" t="s">
        <v>1304</v>
      </c>
      <c r="IR88" t="s">
        <v>1304</v>
      </c>
      <c r="IS88" t="s">
        <v>1304</v>
      </c>
      <c r="IT88" t="s">
        <v>1304</v>
      </c>
      <c r="IU88" t="s">
        <v>1304</v>
      </c>
      <c r="IV88" t="s">
        <v>1304</v>
      </c>
      <c r="IW88" t="s">
        <v>1304</v>
      </c>
      <c r="IX88">
        <v>0</v>
      </c>
      <c r="IY88">
        <v>0</v>
      </c>
      <c r="IZ88">
        <v>0</v>
      </c>
      <c r="JA88">
        <v>0</v>
      </c>
      <c r="JB88">
        <v>0</v>
      </c>
      <c r="JC88">
        <v>0</v>
      </c>
      <c r="JD88">
        <v>0</v>
      </c>
      <c r="JE88">
        <v>0</v>
      </c>
      <c r="JF88">
        <v>0</v>
      </c>
      <c r="JG88">
        <v>0</v>
      </c>
      <c r="JH88">
        <v>0</v>
      </c>
      <c r="JI88">
        <v>0</v>
      </c>
      <c r="JJ88" s="85">
        <v>0</v>
      </c>
      <c r="JK88" s="85">
        <v>0</v>
      </c>
      <c r="JL88" s="85">
        <v>0</v>
      </c>
      <c r="JM88" s="85">
        <v>0</v>
      </c>
      <c r="JN88" s="85">
        <v>0</v>
      </c>
      <c r="JO88" s="85">
        <v>0</v>
      </c>
      <c r="JP88" s="85">
        <v>0</v>
      </c>
      <c r="JQ88" s="85">
        <v>0</v>
      </c>
      <c r="JR88" s="85">
        <v>0</v>
      </c>
      <c r="JS88" s="85">
        <v>0</v>
      </c>
      <c r="JT88" s="85">
        <v>0</v>
      </c>
      <c r="JU88" s="85">
        <v>0</v>
      </c>
      <c r="JV88" s="85">
        <v>0</v>
      </c>
      <c r="JW88">
        <v>0</v>
      </c>
      <c r="JX88">
        <v>0</v>
      </c>
      <c r="JY88">
        <v>0</v>
      </c>
      <c r="JZ88">
        <v>0</v>
      </c>
      <c r="KA88">
        <v>0</v>
      </c>
      <c r="KB88">
        <v>0</v>
      </c>
      <c r="KC88">
        <v>0</v>
      </c>
      <c r="KD88">
        <v>0</v>
      </c>
      <c r="KE88">
        <v>0</v>
      </c>
      <c r="KF88">
        <v>0</v>
      </c>
      <c r="KG88">
        <v>0</v>
      </c>
      <c r="KH88">
        <v>0</v>
      </c>
      <c r="KI88">
        <v>0</v>
      </c>
      <c r="KJ88" s="79" t="s">
        <v>3440</v>
      </c>
      <c r="KK88" t="s">
        <v>1304</v>
      </c>
      <c r="KL88">
        <v>0</v>
      </c>
      <c r="KM88" t="s">
        <v>1304</v>
      </c>
      <c r="KN88">
        <v>0</v>
      </c>
      <c r="KO88" t="s">
        <v>1304</v>
      </c>
      <c r="KP88" t="s">
        <v>1304</v>
      </c>
      <c r="KQ88" t="s">
        <v>1304</v>
      </c>
      <c r="KR88" t="s">
        <v>1304</v>
      </c>
      <c r="KS88" t="s">
        <v>1304</v>
      </c>
      <c r="KT88" t="s">
        <v>1304</v>
      </c>
      <c r="KU88" s="79" t="s">
        <v>1304</v>
      </c>
      <c r="KV88" t="s">
        <v>3440</v>
      </c>
      <c r="KW88" t="s">
        <v>3440</v>
      </c>
      <c r="KX88">
        <v>0</v>
      </c>
      <c r="KY88">
        <v>0</v>
      </c>
      <c r="KZ88">
        <v>0</v>
      </c>
      <c r="LA88" t="s">
        <v>1304</v>
      </c>
      <c r="LB88" t="s">
        <v>1304</v>
      </c>
      <c r="LC88" t="s">
        <v>1304</v>
      </c>
      <c r="LD88" t="s">
        <v>1304</v>
      </c>
      <c r="LE88" t="s">
        <v>1304</v>
      </c>
      <c r="LF88" t="s">
        <v>1304</v>
      </c>
      <c r="LG88" t="s">
        <v>1304</v>
      </c>
      <c r="LH88" s="85">
        <v>0</v>
      </c>
      <c r="LI88" s="85" t="s">
        <v>4531</v>
      </c>
      <c r="LJ88" s="85" t="s">
        <v>4515</v>
      </c>
      <c r="LK88" s="85">
        <v>0</v>
      </c>
      <c r="LL88" s="85">
        <v>0</v>
      </c>
      <c r="LM88" s="85" t="s">
        <v>1304</v>
      </c>
      <c r="LN88" s="85" t="s">
        <v>1304</v>
      </c>
      <c r="LO88" s="85">
        <v>0</v>
      </c>
      <c r="LP88" s="85">
        <v>0</v>
      </c>
      <c r="LQ88" s="85">
        <v>18451363000</v>
      </c>
      <c r="LR88" s="85">
        <v>0</v>
      </c>
      <c r="LS88" s="85">
        <v>0</v>
      </c>
      <c r="LT88" s="85">
        <v>0</v>
      </c>
      <c r="LU88" s="85">
        <v>0</v>
      </c>
      <c r="LV88" t="s">
        <v>3440</v>
      </c>
      <c r="LW88" t="s">
        <v>3440</v>
      </c>
      <c r="LX88">
        <v>0</v>
      </c>
      <c r="LY88">
        <v>0</v>
      </c>
      <c r="LZ88">
        <v>0</v>
      </c>
      <c r="MA88" t="s">
        <v>1304</v>
      </c>
      <c r="MB88" t="s">
        <v>1304</v>
      </c>
      <c r="MC88" t="s">
        <v>1304</v>
      </c>
      <c r="MD88" t="s">
        <v>1304</v>
      </c>
      <c r="ME88" t="s">
        <v>1304</v>
      </c>
      <c r="MF88" t="s">
        <v>1304</v>
      </c>
      <c r="MG88" t="s">
        <v>1304</v>
      </c>
      <c r="MH88">
        <v>0</v>
      </c>
      <c r="MI88">
        <v>0</v>
      </c>
      <c r="MJ88">
        <v>0.7</v>
      </c>
      <c r="MK88">
        <v>0</v>
      </c>
      <c r="ML88">
        <v>0</v>
      </c>
      <c r="MM88">
        <v>0</v>
      </c>
      <c r="MN88">
        <v>0</v>
      </c>
      <c r="MO88">
        <v>0</v>
      </c>
      <c r="MP88">
        <v>0</v>
      </c>
      <c r="MQ88">
        <v>0</v>
      </c>
      <c r="MR88">
        <v>0</v>
      </c>
      <c r="MS88">
        <v>0</v>
      </c>
      <c r="MT88">
        <v>0</v>
      </c>
      <c r="MU88">
        <v>0</v>
      </c>
      <c r="MV88">
        <v>0</v>
      </c>
      <c r="MW88">
        <v>0</v>
      </c>
      <c r="MX88">
        <v>0</v>
      </c>
      <c r="MY88">
        <v>0</v>
      </c>
      <c r="MZ88">
        <v>0</v>
      </c>
      <c r="NA88">
        <v>0</v>
      </c>
      <c r="NB88">
        <v>0</v>
      </c>
      <c r="NC88">
        <v>0</v>
      </c>
      <c r="ND88">
        <v>0</v>
      </c>
      <c r="NE88">
        <v>0</v>
      </c>
      <c r="NF88">
        <v>0</v>
      </c>
      <c r="NG88">
        <v>0</v>
      </c>
      <c r="NH88">
        <v>0</v>
      </c>
      <c r="NI88" t="s">
        <v>3440</v>
      </c>
      <c r="NJ88" t="s">
        <v>3440</v>
      </c>
      <c r="NK88">
        <v>0</v>
      </c>
      <c r="NL88">
        <v>0</v>
      </c>
      <c r="NM88">
        <v>0</v>
      </c>
      <c r="NN88" t="s">
        <v>1304</v>
      </c>
      <c r="NO88" t="s">
        <v>1304</v>
      </c>
      <c r="NP88" t="s">
        <v>1304</v>
      </c>
      <c r="NQ88" t="s">
        <v>1304</v>
      </c>
      <c r="NR88" t="s">
        <v>1304</v>
      </c>
      <c r="NS88" t="s">
        <v>1304</v>
      </c>
      <c r="NT88" t="s">
        <v>1304</v>
      </c>
      <c r="NU88">
        <v>0</v>
      </c>
      <c r="NV88">
        <v>0</v>
      </c>
      <c r="NW88">
        <v>0</v>
      </c>
      <c r="NX88">
        <v>0</v>
      </c>
      <c r="NY88">
        <v>0</v>
      </c>
      <c r="NZ88">
        <v>0</v>
      </c>
      <c r="OA88">
        <v>0</v>
      </c>
      <c r="OB88">
        <v>0</v>
      </c>
      <c r="OC88">
        <v>0</v>
      </c>
      <c r="OD88">
        <v>0</v>
      </c>
      <c r="OE88">
        <v>0</v>
      </c>
      <c r="OF88">
        <v>0</v>
      </c>
      <c r="OG88">
        <v>0</v>
      </c>
      <c r="OH88">
        <v>0</v>
      </c>
      <c r="OI88">
        <v>0</v>
      </c>
      <c r="OJ88">
        <v>0</v>
      </c>
      <c r="OK88">
        <v>0</v>
      </c>
      <c r="OL88">
        <v>0</v>
      </c>
      <c r="OM88">
        <v>0</v>
      </c>
      <c r="ON88">
        <v>0</v>
      </c>
      <c r="OO88">
        <v>0</v>
      </c>
      <c r="OP88">
        <v>0</v>
      </c>
      <c r="OQ88">
        <v>0</v>
      </c>
      <c r="OR88">
        <v>0</v>
      </c>
      <c r="OT88" s="84"/>
      <c r="OU88" t="s">
        <v>4557</v>
      </c>
      <c r="OV88">
        <v>0.60000000000000009</v>
      </c>
      <c r="OW88">
        <v>0</v>
      </c>
      <c r="OX88">
        <v>0</v>
      </c>
      <c r="OY88">
        <v>0</v>
      </c>
      <c r="OZ88">
        <v>0</v>
      </c>
      <c r="PA88">
        <v>0</v>
      </c>
      <c r="PB88">
        <v>0</v>
      </c>
      <c r="PC88">
        <v>0</v>
      </c>
      <c r="PD88">
        <v>0</v>
      </c>
      <c r="PE88">
        <v>0</v>
      </c>
      <c r="PF88">
        <v>0</v>
      </c>
      <c r="PG88">
        <v>0</v>
      </c>
      <c r="PH88">
        <v>0</v>
      </c>
      <c r="PI88">
        <v>0</v>
      </c>
      <c r="PJ88">
        <v>0</v>
      </c>
      <c r="PK88">
        <v>0</v>
      </c>
      <c r="PL88">
        <v>0</v>
      </c>
      <c r="PM88">
        <v>0</v>
      </c>
      <c r="PN88">
        <v>0</v>
      </c>
      <c r="PO88">
        <v>0</v>
      </c>
      <c r="PP88">
        <v>0</v>
      </c>
      <c r="PQ88">
        <v>0</v>
      </c>
      <c r="PR88">
        <v>0</v>
      </c>
      <c r="PS88">
        <v>0</v>
      </c>
      <c r="PT88">
        <v>0</v>
      </c>
      <c r="PU88">
        <v>0</v>
      </c>
      <c r="PV88">
        <v>0</v>
      </c>
      <c r="PW88" s="85">
        <v>0</v>
      </c>
      <c r="PX88" s="85">
        <v>0</v>
      </c>
      <c r="PY88" t="s">
        <v>3443</v>
      </c>
    </row>
    <row r="89" spans="1:441" ht="15.75" customHeight="1" x14ac:dyDescent="0.3">
      <c r="A89" t="s">
        <v>4571</v>
      </c>
      <c r="B89">
        <v>7872</v>
      </c>
      <c r="C89" t="s">
        <v>4572</v>
      </c>
      <c r="D89" s="82">
        <v>2020110010185</v>
      </c>
      <c r="E89" t="s">
        <v>3412</v>
      </c>
      <c r="F89" t="s">
        <v>3413</v>
      </c>
      <c r="G89" t="s">
        <v>4445</v>
      </c>
      <c r="H89" t="s">
        <v>4446</v>
      </c>
      <c r="I89" t="s">
        <v>4515</v>
      </c>
      <c r="J89" t="s">
        <v>4447</v>
      </c>
      <c r="K89" t="s">
        <v>4448</v>
      </c>
      <c r="L89" t="s">
        <v>4449</v>
      </c>
      <c r="M89" t="s">
        <v>4450</v>
      </c>
      <c r="N89" t="s">
        <v>4448</v>
      </c>
      <c r="O89" t="s">
        <v>4449</v>
      </c>
      <c r="P89" t="s">
        <v>4450</v>
      </c>
      <c r="Q89" t="s">
        <v>4451</v>
      </c>
      <c r="R89" t="s">
        <v>3875</v>
      </c>
      <c r="S89" t="s">
        <v>4573</v>
      </c>
      <c r="T89" t="s">
        <v>4574</v>
      </c>
      <c r="AC89" t="s">
        <v>4573</v>
      </c>
      <c r="AG89" t="s">
        <v>1527</v>
      </c>
      <c r="AH89" t="s">
        <v>4520</v>
      </c>
      <c r="AI89" t="s">
        <v>4575</v>
      </c>
      <c r="AJ89" t="s">
        <v>4522</v>
      </c>
      <c r="AK89" s="83">
        <v>44055</v>
      </c>
      <c r="AL89">
        <v>1</v>
      </c>
      <c r="AM89">
        <v>2024</v>
      </c>
      <c r="AN89" t="s">
        <v>4506</v>
      </c>
      <c r="AO89" t="s">
        <v>4507</v>
      </c>
      <c r="AP89">
        <v>2020</v>
      </c>
      <c r="AQ89">
        <v>2024</v>
      </c>
      <c r="AR89" t="s">
        <v>41</v>
      </c>
      <c r="AS89" t="s">
        <v>541</v>
      </c>
      <c r="AT89" t="s">
        <v>42</v>
      </c>
      <c r="AU89" t="s">
        <v>542</v>
      </c>
      <c r="AV89" t="s">
        <v>3431</v>
      </c>
      <c r="AW89" t="s">
        <v>3431</v>
      </c>
      <c r="AX89" t="s">
        <v>3431</v>
      </c>
      <c r="AY89">
        <v>1</v>
      </c>
      <c r="BB89" t="s">
        <v>4576</v>
      </c>
      <c r="BC89" t="s">
        <v>4577</v>
      </c>
      <c r="BD89" t="s">
        <v>4578</v>
      </c>
      <c r="BE89" t="s">
        <v>4579</v>
      </c>
      <c r="BF89" t="s">
        <v>3457</v>
      </c>
      <c r="BG89">
        <v>2</v>
      </c>
      <c r="BH89" s="83">
        <v>45204</v>
      </c>
      <c r="BI89" t="s">
        <v>4487</v>
      </c>
      <c r="BJ89" t="s">
        <v>3047</v>
      </c>
      <c r="BK89">
        <v>100</v>
      </c>
      <c r="BL89">
        <v>5</v>
      </c>
      <c r="BM89">
        <v>15</v>
      </c>
      <c r="BN89">
        <v>45</v>
      </c>
      <c r="BO89">
        <v>70</v>
      </c>
      <c r="BP89">
        <v>100</v>
      </c>
      <c r="BQ89">
        <v>4957507100</v>
      </c>
      <c r="BR89">
        <v>423463019</v>
      </c>
      <c r="BS89">
        <v>1132866909</v>
      </c>
      <c r="BT89">
        <v>993424174</v>
      </c>
      <c r="BU89">
        <v>1138403998</v>
      </c>
      <c r="BV89">
        <v>1269349000</v>
      </c>
      <c r="BW89">
        <v>5</v>
      </c>
      <c r="BX89">
        <v>15</v>
      </c>
      <c r="BY89">
        <v>45</v>
      </c>
      <c r="BZ89">
        <v>70</v>
      </c>
      <c r="CA89">
        <v>100</v>
      </c>
      <c r="CB89">
        <v>10</v>
      </c>
      <c r="CC89">
        <v>25.5</v>
      </c>
      <c r="CD89">
        <v>29.5</v>
      </c>
      <c r="CE89">
        <v>30</v>
      </c>
      <c r="CF89">
        <v>423282315</v>
      </c>
      <c r="CG89">
        <v>392077603</v>
      </c>
      <c r="CH89">
        <v>1132866906</v>
      </c>
      <c r="CI89">
        <v>1132866906</v>
      </c>
      <c r="CJ89">
        <v>989275297</v>
      </c>
      <c r="CK89">
        <v>980340473</v>
      </c>
      <c r="CL89">
        <v>1136765066</v>
      </c>
      <c r="CM89">
        <v>898188991</v>
      </c>
      <c r="CN89">
        <v>5</v>
      </c>
      <c r="CO89">
        <v>15</v>
      </c>
      <c r="CP89">
        <v>40.5</v>
      </c>
      <c r="CQ89">
        <v>70</v>
      </c>
      <c r="CR89">
        <v>70</v>
      </c>
      <c r="CS89" t="s">
        <v>48</v>
      </c>
      <c r="CT89">
        <v>0</v>
      </c>
      <c r="CU89">
        <v>0</v>
      </c>
      <c r="CV89">
        <v>15</v>
      </c>
      <c r="CW89">
        <v>0</v>
      </c>
      <c r="CX89">
        <v>15</v>
      </c>
      <c r="CY89">
        <v>0</v>
      </c>
      <c r="CZ89">
        <v>0</v>
      </c>
      <c r="DA89">
        <v>0</v>
      </c>
      <c r="DB89">
        <v>0</v>
      </c>
      <c r="DC89">
        <v>0</v>
      </c>
      <c r="DD89">
        <v>0</v>
      </c>
      <c r="DE89">
        <v>0</v>
      </c>
      <c r="DF89">
        <v>100</v>
      </c>
      <c r="DG89">
        <v>100</v>
      </c>
      <c r="DH89">
        <v>30</v>
      </c>
      <c r="DI89">
        <v>30</v>
      </c>
      <c r="DJ89">
        <v>0</v>
      </c>
      <c r="DK89">
        <v>0</v>
      </c>
      <c r="DL89">
        <v>50</v>
      </c>
      <c r="DM89">
        <v>0</v>
      </c>
      <c r="DN89">
        <v>50</v>
      </c>
      <c r="DO89">
        <v>0</v>
      </c>
      <c r="DP89">
        <v>0</v>
      </c>
      <c r="DQ89">
        <v>0</v>
      </c>
      <c r="DR89">
        <v>0</v>
      </c>
      <c r="DS89">
        <v>0</v>
      </c>
      <c r="DT89">
        <v>0</v>
      </c>
      <c r="DU89">
        <v>0</v>
      </c>
      <c r="DV89">
        <v>100</v>
      </c>
      <c r="DW89">
        <v>0</v>
      </c>
      <c r="DX89">
        <v>0</v>
      </c>
      <c r="DY89">
        <v>0</v>
      </c>
      <c r="DZ89">
        <v>0</v>
      </c>
      <c r="EA89">
        <v>0</v>
      </c>
      <c r="EB89">
        <v>0</v>
      </c>
      <c r="EC89">
        <v>0</v>
      </c>
      <c r="ED89">
        <v>0</v>
      </c>
      <c r="EE89">
        <v>0</v>
      </c>
      <c r="EF89">
        <v>0</v>
      </c>
      <c r="EG89">
        <v>0</v>
      </c>
      <c r="EH89">
        <v>0</v>
      </c>
      <c r="EI89">
        <v>0</v>
      </c>
      <c r="EJ89">
        <v>0</v>
      </c>
      <c r="EK89">
        <v>0</v>
      </c>
      <c r="EL89">
        <v>0</v>
      </c>
      <c r="EM89" t="s">
        <v>4511</v>
      </c>
      <c r="EN89">
        <v>0</v>
      </c>
      <c r="EO89" t="s">
        <v>4512</v>
      </c>
      <c r="EP89">
        <v>0</v>
      </c>
      <c r="EQ89">
        <v>0</v>
      </c>
      <c r="ER89">
        <v>0</v>
      </c>
      <c r="ES89">
        <v>0</v>
      </c>
      <c r="ET89">
        <v>0</v>
      </c>
      <c r="EU89">
        <v>0</v>
      </c>
      <c r="EV89">
        <v>0</v>
      </c>
      <c r="EW89">
        <v>0</v>
      </c>
      <c r="EX89">
        <v>0</v>
      </c>
      <c r="EY89">
        <v>0</v>
      </c>
      <c r="EZ89">
        <v>0</v>
      </c>
      <c r="FA89">
        <v>0</v>
      </c>
      <c r="FB89">
        <v>0</v>
      </c>
      <c r="FC89">
        <v>0</v>
      </c>
      <c r="FD89">
        <v>0</v>
      </c>
      <c r="FE89">
        <v>0</v>
      </c>
      <c r="FF89">
        <v>0</v>
      </c>
      <c r="FG89">
        <v>0</v>
      </c>
      <c r="FH89">
        <v>0</v>
      </c>
      <c r="FI89">
        <v>1269349000</v>
      </c>
      <c r="FJ89">
        <v>1269349000</v>
      </c>
      <c r="FK89">
        <v>1269349000</v>
      </c>
      <c r="FL89">
        <v>1269349000</v>
      </c>
      <c r="FM89">
        <v>1269349000</v>
      </c>
      <c r="FN89">
        <v>0</v>
      </c>
      <c r="FO89">
        <v>0</v>
      </c>
      <c r="FP89">
        <v>0</v>
      </c>
      <c r="FQ89">
        <v>0</v>
      </c>
      <c r="FR89">
        <v>0</v>
      </c>
      <c r="FS89">
        <v>0</v>
      </c>
      <c r="FT89">
        <v>0</v>
      </c>
      <c r="FU89">
        <v>1269349000</v>
      </c>
      <c r="FV89">
        <v>1269349000</v>
      </c>
      <c r="FW89">
        <v>1269349000</v>
      </c>
      <c r="FX89">
        <v>1269349000</v>
      </c>
      <c r="FY89">
        <v>1269349000</v>
      </c>
      <c r="FZ89">
        <v>1269349000</v>
      </c>
      <c r="GA89">
        <v>0</v>
      </c>
      <c r="GB89">
        <v>0</v>
      </c>
      <c r="GC89">
        <v>0</v>
      </c>
      <c r="GD89">
        <v>0</v>
      </c>
      <c r="GE89">
        <v>0</v>
      </c>
      <c r="GF89">
        <v>0</v>
      </c>
      <c r="GG89">
        <v>0</v>
      </c>
      <c r="GH89">
        <v>1269349000</v>
      </c>
      <c r="GI89">
        <v>0</v>
      </c>
      <c r="GJ89">
        <v>0</v>
      </c>
      <c r="GK89">
        <v>0</v>
      </c>
      <c r="GL89">
        <v>0</v>
      </c>
      <c r="GM89">
        <v>0</v>
      </c>
      <c r="GN89">
        <v>0</v>
      </c>
      <c r="GO89">
        <v>0</v>
      </c>
      <c r="GP89">
        <v>0</v>
      </c>
      <c r="GQ89">
        <v>0</v>
      </c>
      <c r="GR89">
        <v>0</v>
      </c>
      <c r="GS89">
        <v>0</v>
      </c>
      <c r="GT89">
        <v>0</v>
      </c>
      <c r="GU89">
        <v>0</v>
      </c>
      <c r="GV89">
        <v>0</v>
      </c>
      <c r="GW89">
        <v>0</v>
      </c>
      <c r="GX89">
        <v>0</v>
      </c>
      <c r="GY89">
        <v>0</v>
      </c>
      <c r="GZ89">
        <v>0</v>
      </c>
      <c r="HA89">
        <v>0</v>
      </c>
      <c r="HB89">
        <v>0</v>
      </c>
      <c r="HC89">
        <v>0</v>
      </c>
      <c r="HD89">
        <v>0</v>
      </c>
      <c r="HE89">
        <v>0</v>
      </c>
      <c r="HF89">
        <v>0</v>
      </c>
      <c r="HG89">
        <v>0</v>
      </c>
      <c r="HH89">
        <v>0</v>
      </c>
      <c r="HI89">
        <v>0</v>
      </c>
      <c r="HJ89">
        <v>0</v>
      </c>
      <c r="HK89">
        <v>0</v>
      </c>
      <c r="HL89">
        <v>0</v>
      </c>
      <c r="HM89">
        <v>0</v>
      </c>
      <c r="HN89">
        <v>0</v>
      </c>
      <c r="HO89">
        <v>0</v>
      </c>
      <c r="HP89">
        <v>0</v>
      </c>
      <c r="HQ89">
        <v>0</v>
      </c>
      <c r="HR89">
        <v>0</v>
      </c>
      <c r="HS89">
        <v>0</v>
      </c>
      <c r="HT89">
        <v>0</v>
      </c>
      <c r="HU89">
        <v>0</v>
      </c>
      <c r="HV89">
        <v>0</v>
      </c>
      <c r="HW89">
        <v>0</v>
      </c>
      <c r="HX89">
        <v>0</v>
      </c>
      <c r="HY89">
        <v>0</v>
      </c>
      <c r="HZ89">
        <v>0</v>
      </c>
      <c r="IA89">
        <v>0</v>
      </c>
      <c r="IB89">
        <v>0</v>
      </c>
      <c r="IC89">
        <v>0</v>
      </c>
      <c r="ID89">
        <v>0</v>
      </c>
      <c r="IE89">
        <v>0</v>
      </c>
      <c r="IF89">
        <v>0</v>
      </c>
      <c r="IG89">
        <v>0</v>
      </c>
      <c r="IH89">
        <v>0</v>
      </c>
      <c r="II89" t="s">
        <v>1304</v>
      </c>
      <c r="IJ89" t="s">
        <v>1304</v>
      </c>
      <c r="IK89" t="s">
        <v>1304</v>
      </c>
      <c r="IL89" t="s">
        <v>1304</v>
      </c>
      <c r="IM89" t="s">
        <v>1304</v>
      </c>
      <c r="IN89" t="s">
        <v>1304</v>
      </c>
      <c r="IO89" t="s">
        <v>1304</v>
      </c>
      <c r="IP89" t="s">
        <v>1304</v>
      </c>
      <c r="IQ89" t="s">
        <v>1304</v>
      </c>
      <c r="IR89" t="s">
        <v>1304</v>
      </c>
      <c r="IS89" t="s">
        <v>1304</v>
      </c>
      <c r="IT89" t="s">
        <v>1304</v>
      </c>
      <c r="IU89" t="s">
        <v>1304</v>
      </c>
      <c r="IV89" t="s">
        <v>1304</v>
      </c>
      <c r="IW89" t="s">
        <v>1304</v>
      </c>
      <c r="IX89">
        <v>0</v>
      </c>
      <c r="IY89">
        <v>0</v>
      </c>
      <c r="IZ89">
        <v>0</v>
      </c>
      <c r="JA89">
        <v>0</v>
      </c>
      <c r="JB89">
        <v>0</v>
      </c>
      <c r="JC89">
        <v>0</v>
      </c>
      <c r="JD89">
        <v>0</v>
      </c>
      <c r="JE89">
        <v>0</v>
      </c>
      <c r="JF89">
        <v>0</v>
      </c>
      <c r="JG89">
        <v>0</v>
      </c>
      <c r="JH89">
        <v>0</v>
      </c>
      <c r="JI89">
        <v>0</v>
      </c>
      <c r="JJ89" s="85">
        <v>0</v>
      </c>
      <c r="JK89" s="85">
        <v>0</v>
      </c>
      <c r="JL89" s="85">
        <v>0</v>
      </c>
      <c r="JM89" s="85">
        <v>0</v>
      </c>
      <c r="JN89" s="85">
        <v>0</v>
      </c>
      <c r="JO89" s="85">
        <v>0</v>
      </c>
      <c r="JP89" s="85">
        <v>0</v>
      </c>
      <c r="JQ89" s="85">
        <v>0</v>
      </c>
      <c r="JR89" s="85">
        <v>0</v>
      </c>
      <c r="JS89" s="85">
        <v>0</v>
      </c>
      <c r="JT89" s="85">
        <v>0</v>
      </c>
      <c r="JU89" s="85">
        <v>0</v>
      </c>
      <c r="JV89" s="85">
        <v>0</v>
      </c>
      <c r="JW89">
        <v>0</v>
      </c>
      <c r="JX89">
        <v>0</v>
      </c>
      <c r="JY89">
        <v>0</v>
      </c>
      <c r="JZ89">
        <v>0</v>
      </c>
      <c r="KA89">
        <v>0</v>
      </c>
      <c r="KB89">
        <v>0</v>
      </c>
      <c r="KC89">
        <v>0</v>
      </c>
      <c r="KD89">
        <v>0</v>
      </c>
      <c r="KE89">
        <v>0</v>
      </c>
      <c r="KF89">
        <v>0</v>
      </c>
      <c r="KG89">
        <v>0</v>
      </c>
      <c r="KH89">
        <v>0</v>
      </c>
      <c r="KI89">
        <v>0</v>
      </c>
      <c r="KJ89" s="79" t="s">
        <v>3440</v>
      </c>
      <c r="KK89" t="s">
        <v>1304</v>
      </c>
      <c r="KL89">
        <v>0</v>
      </c>
      <c r="KM89" t="s">
        <v>1304</v>
      </c>
      <c r="KN89">
        <v>0</v>
      </c>
      <c r="KO89" t="s">
        <v>1304</v>
      </c>
      <c r="KP89" t="s">
        <v>1304</v>
      </c>
      <c r="KQ89" t="s">
        <v>1304</v>
      </c>
      <c r="KR89" t="s">
        <v>1304</v>
      </c>
      <c r="KS89" t="s">
        <v>1304</v>
      </c>
      <c r="KT89" t="s">
        <v>1304</v>
      </c>
      <c r="KU89" s="79" t="s">
        <v>1304</v>
      </c>
      <c r="KV89" t="s">
        <v>3440</v>
      </c>
      <c r="KW89" t="s">
        <v>3440</v>
      </c>
      <c r="KX89">
        <v>0</v>
      </c>
      <c r="KY89">
        <v>0</v>
      </c>
      <c r="KZ89">
        <v>0</v>
      </c>
      <c r="LA89" t="s">
        <v>1304</v>
      </c>
      <c r="LB89" t="s">
        <v>1304</v>
      </c>
      <c r="LC89" t="s">
        <v>1304</v>
      </c>
      <c r="LD89" t="s">
        <v>1304</v>
      </c>
      <c r="LE89" t="s">
        <v>1304</v>
      </c>
      <c r="LF89" t="s">
        <v>1304</v>
      </c>
      <c r="LG89" t="s">
        <v>1304</v>
      </c>
      <c r="LH89" s="85">
        <v>0</v>
      </c>
      <c r="LI89" s="85" t="s">
        <v>4531</v>
      </c>
      <c r="LJ89" s="85" t="s">
        <v>4515</v>
      </c>
      <c r="LK89" s="85">
        <v>0</v>
      </c>
      <c r="LL89" s="85">
        <v>0</v>
      </c>
      <c r="LM89" s="85" t="s">
        <v>1304</v>
      </c>
      <c r="LN89" s="85" t="s">
        <v>1304</v>
      </c>
      <c r="LO89" s="85">
        <v>0</v>
      </c>
      <c r="LP89" s="85">
        <v>0</v>
      </c>
      <c r="LQ89" s="85">
        <v>18451363000</v>
      </c>
      <c r="LR89" s="85">
        <v>0</v>
      </c>
      <c r="LS89" s="85">
        <v>0</v>
      </c>
      <c r="LT89" s="85">
        <v>0</v>
      </c>
      <c r="LU89" s="85">
        <v>0</v>
      </c>
      <c r="LV89" t="s">
        <v>3440</v>
      </c>
      <c r="LW89" t="s">
        <v>3440</v>
      </c>
      <c r="LX89">
        <v>0</v>
      </c>
      <c r="LY89">
        <v>0</v>
      </c>
      <c r="LZ89">
        <v>0</v>
      </c>
      <c r="MA89" t="s">
        <v>1304</v>
      </c>
      <c r="MB89" t="s">
        <v>1304</v>
      </c>
      <c r="MC89" t="s">
        <v>1304</v>
      </c>
      <c r="MD89" t="s">
        <v>1304</v>
      </c>
      <c r="ME89" t="s">
        <v>1304</v>
      </c>
      <c r="MF89" t="s">
        <v>1304</v>
      </c>
      <c r="MG89" t="s">
        <v>1304</v>
      </c>
      <c r="MH89">
        <v>0</v>
      </c>
      <c r="MI89">
        <v>0</v>
      </c>
      <c r="MJ89">
        <v>70</v>
      </c>
      <c r="MK89">
        <v>0</v>
      </c>
      <c r="ML89">
        <v>0</v>
      </c>
      <c r="MM89">
        <v>0</v>
      </c>
      <c r="MN89">
        <v>0</v>
      </c>
      <c r="MO89">
        <v>0</v>
      </c>
      <c r="MP89">
        <v>0</v>
      </c>
      <c r="MQ89">
        <v>0</v>
      </c>
      <c r="MR89">
        <v>0</v>
      </c>
      <c r="MS89">
        <v>0</v>
      </c>
      <c r="MT89">
        <v>0</v>
      </c>
      <c r="MU89">
        <v>0</v>
      </c>
      <c r="MV89">
        <v>0</v>
      </c>
      <c r="MW89">
        <v>0</v>
      </c>
      <c r="MX89">
        <v>0</v>
      </c>
      <c r="MY89">
        <v>0</v>
      </c>
      <c r="MZ89">
        <v>0</v>
      </c>
      <c r="NA89">
        <v>0</v>
      </c>
      <c r="NB89">
        <v>0</v>
      </c>
      <c r="NC89">
        <v>0</v>
      </c>
      <c r="ND89">
        <v>0</v>
      </c>
      <c r="NE89">
        <v>0</v>
      </c>
      <c r="NF89">
        <v>0</v>
      </c>
      <c r="NG89">
        <v>0</v>
      </c>
      <c r="NH89">
        <v>0</v>
      </c>
      <c r="NI89" t="s">
        <v>3440</v>
      </c>
      <c r="NJ89" t="s">
        <v>3440</v>
      </c>
      <c r="NK89">
        <v>0</v>
      </c>
      <c r="NL89">
        <v>0</v>
      </c>
      <c r="NM89">
        <v>0</v>
      </c>
      <c r="NN89" t="s">
        <v>1304</v>
      </c>
      <c r="NO89" t="s">
        <v>1304</v>
      </c>
      <c r="NP89" t="s">
        <v>1304</v>
      </c>
      <c r="NQ89" t="s">
        <v>1304</v>
      </c>
      <c r="NR89" t="s">
        <v>1304</v>
      </c>
      <c r="NS89" t="s">
        <v>1304</v>
      </c>
      <c r="NT89" t="s">
        <v>1304</v>
      </c>
      <c r="NU89">
        <v>0</v>
      </c>
      <c r="NV89">
        <v>0</v>
      </c>
      <c r="NW89">
        <v>0</v>
      </c>
      <c r="NX89">
        <v>0</v>
      </c>
      <c r="NY89">
        <v>0</v>
      </c>
      <c r="NZ89">
        <v>0</v>
      </c>
      <c r="OA89">
        <v>0</v>
      </c>
      <c r="OB89">
        <v>0</v>
      </c>
      <c r="OC89">
        <v>0</v>
      </c>
      <c r="OD89">
        <v>0</v>
      </c>
      <c r="OE89">
        <v>0</v>
      </c>
      <c r="OF89">
        <v>0</v>
      </c>
      <c r="OG89">
        <v>0</v>
      </c>
      <c r="OH89">
        <v>0</v>
      </c>
      <c r="OI89">
        <v>0</v>
      </c>
      <c r="OJ89">
        <v>0</v>
      </c>
      <c r="OK89">
        <v>0</v>
      </c>
      <c r="OL89">
        <v>0</v>
      </c>
      <c r="OM89">
        <v>0</v>
      </c>
      <c r="ON89">
        <v>0</v>
      </c>
      <c r="OO89">
        <v>0</v>
      </c>
      <c r="OP89">
        <v>0</v>
      </c>
      <c r="OQ89">
        <v>0</v>
      </c>
      <c r="OR89">
        <v>0</v>
      </c>
      <c r="OT89" s="84"/>
      <c r="OU89" t="s">
        <v>4571</v>
      </c>
      <c r="OV89">
        <v>45</v>
      </c>
      <c r="OW89">
        <v>0</v>
      </c>
      <c r="OX89">
        <v>0</v>
      </c>
      <c r="OY89">
        <v>0</v>
      </c>
      <c r="OZ89">
        <v>0</v>
      </c>
      <c r="PA89">
        <v>0</v>
      </c>
      <c r="PB89">
        <v>0</v>
      </c>
      <c r="PC89">
        <v>0</v>
      </c>
      <c r="PD89">
        <v>0</v>
      </c>
      <c r="PE89">
        <v>0</v>
      </c>
      <c r="PF89">
        <v>0</v>
      </c>
      <c r="PG89">
        <v>0</v>
      </c>
      <c r="PH89">
        <v>0</v>
      </c>
      <c r="PI89">
        <v>0</v>
      </c>
      <c r="PJ89">
        <v>0</v>
      </c>
      <c r="PK89">
        <v>0</v>
      </c>
      <c r="PL89">
        <v>0</v>
      </c>
      <c r="PM89">
        <v>0</v>
      </c>
      <c r="PN89">
        <v>0</v>
      </c>
      <c r="PO89">
        <v>0</v>
      </c>
      <c r="PP89">
        <v>0</v>
      </c>
      <c r="PQ89">
        <v>0</v>
      </c>
      <c r="PR89">
        <v>0</v>
      </c>
      <c r="PS89">
        <v>0</v>
      </c>
      <c r="PT89">
        <v>0</v>
      </c>
      <c r="PU89">
        <v>0</v>
      </c>
      <c r="PV89">
        <v>0</v>
      </c>
      <c r="PW89" s="85">
        <v>0</v>
      </c>
      <c r="PX89" s="85">
        <v>0</v>
      </c>
      <c r="PY89" t="s">
        <v>3443</v>
      </c>
    </row>
    <row r="90" spans="1:441" ht="15.75" customHeight="1" x14ac:dyDescent="0.3">
      <c r="A90" t="s">
        <v>4580</v>
      </c>
      <c r="B90">
        <v>7872</v>
      </c>
      <c r="C90" t="s">
        <v>4581</v>
      </c>
      <c r="D90" s="82">
        <v>2020110010185</v>
      </c>
      <c r="E90" t="s">
        <v>3412</v>
      </c>
      <c r="F90" t="s">
        <v>3413</v>
      </c>
      <c r="G90" t="s">
        <v>4445</v>
      </c>
      <c r="H90" t="s">
        <v>4446</v>
      </c>
      <c r="I90" t="s">
        <v>4582</v>
      </c>
      <c r="J90" t="s">
        <v>4447</v>
      </c>
      <c r="K90" t="s">
        <v>4448</v>
      </c>
      <c r="L90" t="s">
        <v>4449</v>
      </c>
      <c r="M90" t="s">
        <v>4450</v>
      </c>
      <c r="N90" t="s">
        <v>4448</v>
      </c>
      <c r="O90" t="s">
        <v>4583</v>
      </c>
      <c r="P90" t="s">
        <v>4584</v>
      </c>
      <c r="Q90" t="s">
        <v>4585</v>
      </c>
      <c r="R90" t="s">
        <v>3875</v>
      </c>
      <c r="S90" t="s">
        <v>4586</v>
      </c>
      <c r="T90" t="s">
        <v>4587</v>
      </c>
      <c r="AC90" t="s">
        <v>4586</v>
      </c>
      <c r="AG90" t="s">
        <v>1527</v>
      </c>
      <c r="AH90" t="s">
        <v>4520</v>
      </c>
      <c r="AI90" t="s">
        <v>4588</v>
      </c>
      <c r="AJ90" t="s">
        <v>4589</v>
      </c>
      <c r="AK90" s="83">
        <v>44055</v>
      </c>
      <c r="AL90">
        <v>1</v>
      </c>
      <c r="AM90">
        <v>2024</v>
      </c>
      <c r="AN90" t="s">
        <v>4590</v>
      </c>
      <c r="AO90" t="s">
        <v>4591</v>
      </c>
      <c r="AP90">
        <v>2020</v>
      </c>
      <c r="AQ90">
        <v>2024</v>
      </c>
      <c r="AR90" t="s">
        <v>41</v>
      </c>
      <c r="AS90" t="s">
        <v>541</v>
      </c>
      <c r="AT90" t="s">
        <v>42</v>
      </c>
      <c r="AU90" t="s">
        <v>912</v>
      </c>
      <c r="AV90" t="s">
        <v>3431</v>
      </c>
      <c r="AW90" t="s">
        <v>3431</v>
      </c>
      <c r="AX90" t="s">
        <v>3431</v>
      </c>
      <c r="AY90">
        <v>1</v>
      </c>
      <c r="BB90" t="s">
        <v>4592</v>
      </c>
      <c r="BC90" t="s">
        <v>4593</v>
      </c>
      <c r="BD90" t="s">
        <v>4594</v>
      </c>
      <c r="BE90" t="s">
        <v>4595</v>
      </c>
      <c r="BF90" t="s">
        <v>3457</v>
      </c>
      <c r="BG90">
        <v>2</v>
      </c>
      <c r="BH90" s="83">
        <v>45204</v>
      </c>
      <c r="BI90" t="s">
        <v>4487</v>
      </c>
      <c r="BJ90" t="s">
        <v>3047</v>
      </c>
      <c r="BK90">
        <v>100</v>
      </c>
      <c r="BL90">
        <v>10</v>
      </c>
      <c r="BM90">
        <v>37</v>
      </c>
      <c r="BN90">
        <v>64</v>
      </c>
      <c r="BO90">
        <v>91</v>
      </c>
      <c r="BP90">
        <v>100</v>
      </c>
      <c r="BQ90">
        <v>8763264554</v>
      </c>
      <c r="BR90">
        <v>995249155</v>
      </c>
      <c r="BS90">
        <v>1166269730</v>
      </c>
      <c r="BT90">
        <v>2665632924</v>
      </c>
      <c r="BU90">
        <v>1853342745</v>
      </c>
      <c r="BV90">
        <v>2082770000</v>
      </c>
      <c r="BW90">
        <v>10</v>
      </c>
      <c r="BX90">
        <v>37</v>
      </c>
      <c r="BY90">
        <v>64</v>
      </c>
      <c r="BZ90">
        <v>91</v>
      </c>
      <c r="CA90">
        <v>100</v>
      </c>
      <c r="CB90">
        <v>27.000000000000004</v>
      </c>
      <c r="CC90">
        <v>27.000000000000004</v>
      </c>
      <c r="CD90">
        <v>27.000000000000004</v>
      </c>
      <c r="CE90">
        <v>9</v>
      </c>
      <c r="CF90">
        <v>993526361</v>
      </c>
      <c r="CG90">
        <v>904609318</v>
      </c>
      <c r="CH90">
        <v>1152127323</v>
      </c>
      <c r="CI90">
        <v>1119574434</v>
      </c>
      <c r="CJ90">
        <v>2664748165</v>
      </c>
      <c r="CK90">
        <v>2418233733</v>
      </c>
      <c r="CL90">
        <v>1835209680</v>
      </c>
      <c r="CM90">
        <v>1431920773</v>
      </c>
      <c r="CN90">
        <v>10</v>
      </c>
      <c r="CO90">
        <v>37</v>
      </c>
      <c r="CP90">
        <v>64</v>
      </c>
      <c r="CQ90">
        <v>91</v>
      </c>
      <c r="CR90">
        <v>91</v>
      </c>
      <c r="CS90" t="s">
        <v>48</v>
      </c>
      <c r="CT90">
        <v>1.665</v>
      </c>
      <c r="CU90">
        <v>1.665</v>
      </c>
      <c r="CV90">
        <v>2.34</v>
      </c>
      <c r="CW90">
        <v>1.665</v>
      </c>
      <c r="CX90">
        <v>1.665</v>
      </c>
      <c r="CY90">
        <v>0</v>
      </c>
      <c r="CZ90">
        <v>0</v>
      </c>
      <c r="DA90">
        <v>0</v>
      </c>
      <c r="DB90">
        <v>0</v>
      </c>
      <c r="DC90">
        <v>0</v>
      </c>
      <c r="DD90">
        <v>0</v>
      </c>
      <c r="DE90">
        <v>0</v>
      </c>
      <c r="DF90">
        <v>100</v>
      </c>
      <c r="DG90">
        <v>100</v>
      </c>
      <c r="DH90">
        <v>9</v>
      </c>
      <c r="DI90">
        <v>9</v>
      </c>
      <c r="DJ90">
        <v>37</v>
      </c>
      <c r="DK90">
        <v>37</v>
      </c>
      <c r="DL90">
        <v>52</v>
      </c>
      <c r="DM90">
        <v>37</v>
      </c>
      <c r="DN90">
        <v>37</v>
      </c>
      <c r="DO90">
        <v>0</v>
      </c>
      <c r="DP90">
        <v>0</v>
      </c>
      <c r="DQ90">
        <v>0</v>
      </c>
      <c r="DR90">
        <v>0</v>
      </c>
      <c r="DS90">
        <v>0</v>
      </c>
      <c r="DT90">
        <v>0</v>
      </c>
      <c r="DU90">
        <v>0</v>
      </c>
      <c r="DV90">
        <v>200</v>
      </c>
      <c r="DW90">
        <v>0</v>
      </c>
      <c r="DX90">
        <v>0</v>
      </c>
      <c r="DY90">
        <v>0</v>
      </c>
      <c r="DZ90">
        <v>0</v>
      </c>
      <c r="EA90">
        <v>0</v>
      </c>
      <c r="EB90">
        <v>0</v>
      </c>
      <c r="EC90">
        <v>0</v>
      </c>
      <c r="ED90">
        <v>0</v>
      </c>
      <c r="EE90">
        <v>0</v>
      </c>
      <c r="EF90">
        <v>0</v>
      </c>
      <c r="EG90">
        <v>0</v>
      </c>
      <c r="EH90">
        <v>0</v>
      </c>
      <c r="EI90">
        <v>0</v>
      </c>
      <c r="EJ90">
        <v>0</v>
      </c>
      <c r="EK90" t="s">
        <v>4596</v>
      </c>
      <c r="EL90" t="s">
        <v>4597</v>
      </c>
      <c r="EM90" t="s">
        <v>4597</v>
      </c>
      <c r="EN90" t="s">
        <v>4598</v>
      </c>
      <c r="EO90" t="s">
        <v>4599</v>
      </c>
      <c r="EP90">
        <v>0</v>
      </c>
      <c r="EQ90">
        <v>0</v>
      </c>
      <c r="ER90">
        <v>0</v>
      </c>
      <c r="ES90">
        <v>0</v>
      </c>
      <c r="ET90">
        <v>0</v>
      </c>
      <c r="EU90">
        <v>0</v>
      </c>
      <c r="EV90">
        <v>0</v>
      </c>
      <c r="EW90">
        <v>0</v>
      </c>
      <c r="EX90">
        <v>0</v>
      </c>
      <c r="EY90">
        <v>0</v>
      </c>
      <c r="EZ90">
        <v>0</v>
      </c>
      <c r="FA90">
        <v>0</v>
      </c>
      <c r="FB90">
        <v>0</v>
      </c>
      <c r="FC90">
        <v>0</v>
      </c>
      <c r="FD90">
        <v>0</v>
      </c>
      <c r="FE90">
        <v>0</v>
      </c>
      <c r="FF90">
        <v>0</v>
      </c>
      <c r="FG90">
        <v>0</v>
      </c>
      <c r="FH90">
        <v>0</v>
      </c>
      <c r="FI90">
        <v>2082770000</v>
      </c>
      <c r="FJ90">
        <v>2082770000</v>
      </c>
      <c r="FK90">
        <v>2082770000</v>
      </c>
      <c r="FL90">
        <v>2082770000</v>
      </c>
      <c r="FM90">
        <v>2082770000</v>
      </c>
      <c r="FN90">
        <v>0</v>
      </c>
      <c r="FO90">
        <v>0</v>
      </c>
      <c r="FP90">
        <v>0</v>
      </c>
      <c r="FQ90">
        <v>0</v>
      </c>
      <c r="FR90">
        <v>0</v>
      </c>
      <c r="FS90">
        <v>0</v>
      </c>
      <c r="FT90">
        <v>0</v>
      </c>
      <c r="FU90">
        <v>2082770000</v>
      </c>
      <c r="FV90">
        <v>2082770000</v>
      </c>
      <c r="FW90">
        <v>2082770000</v>
      </c>
      <c r="FX90">
        <v>2082770000</v>
      </c>
      <c r="FY90">
        <v>2082770000</v>
      </c>
      <c r="FZ90">
        <v>2082770000</v>
      </c>
      <c r="GA90">
        <v>0</v>
      </c>
      <c r="GB90">
        <v>0</v>
      </c>
      <c r="GC90">
        <v>0</v>
      </c>
      <c r="GD90">
        <v>0</v>
      </c>
      <c r="GE90">
        <v>0</v>
      </c>
      <c r="GF90">
        <v>0</v>
      </c>
      <c r="GG90">
        <v>0</v>
      </c>
      <c r="GH90">
        <v>2082770000</v>
      </c>
      <c r="GI90">
        <v>0</v>
      </c>
      <c r="GJ90">
        <v>0</v>
      </c>
      <c r="GK90">
        <v>0</v>
      </c>
      <c r="GL90">
        <v>0</v>
      </c>
      <c r="GM90">
        <v>0</v>
      </c>
      <c r="GN90">
        <v>0</v>
      </c>
      <c r="GO90">
        <v>0</v>
      </c>
      <c r="GP90">
        <v>0</v>
      </c>
      <c r="GQ90">
        <v>0</v>
      </c>
      <c r="GR90">
        <v>0</v>
      </c>
      <c r="GS90">
        <v>0</v>
      </c>
      <c r="GT90">
        <v>0</v>
      </c>
      <c r="GU90">
        <v>0</v>
      </c>
      <c r="GV90">
        <v>0</v>
      </c>
      <c r="GW90">
        <v>0</v>
      </c>
      <c r="GX90">
        <v>0</v>
      </c>
      <c r="GY90">
        <v>0</v>
      </c>
      <c r="GZ90">
        <v>0</v>
      </c>
      <c r="HA90">
        <v>0</v>
      </c>
      <c r="HB90">
        <v>0</v>
      </c>
      <c r="HC90">
        <v>0</v>
      </c>
      <c r="HD90">
        <v>0</v>
      </c>
      <c r="HE90">
        <v>0</v>
      </c>
      <c r="HF90">
        <v>0</v>
      </c>
      <c r="HG90">
        <v>0</v>
      </c>
      <c r="HH90">
        <v>0</v>
      </c>
      <c r="HI90">
        <v>0</v>
      </c>
      <c r="HJ90">
        <v>0</v>
      </c>
      <c r="HK90">
        <v>0</v>
      </c>
      <c r="HL90">
        <v>0</v>
      </c>
      <c r="HM90">
        <v>0</v>
      </c>
      <c r="HN90">
        <v>0</v>
      </c>
      <c r="HO90">
        <v>0</v>
      </c>
      <c r="HP90">
        <v>0</v>
      </c>
      <c r="HQ90">
        <v>0</v>
      </c>
      <c r="HR90">
        <v>0</v>
      </c>
      <c r="HS90">
        <v>0</v>
      </c>
      <c r="HT90">
        <v>0</v>
      </c>
      <c r="HU90">
        <v>0</v>
      </c>
      <c r="HV90">
        <v>0</v>
      </c>
      <c r="HW90">
        <v>0</v>
      </c>
      <c r="HX90">
        <v>0</v>
      </c>
      <c r="HY90">
        <v>0</v>
      </c>
      <c r="HZ90">
        <v>0</v>
      </c>
      <c r="IA90">
        <v>0</v>
      </c>
      <c r="IB90">
        <v>0</v>
      </c>
      <c r="IC90">
        <v>0</v>
      </c>
      <c r="ID90">
        <v>0</v>
      </c>
      <c r="IE90">
        <v>0</v>
      </c>
      <c r="IF90">
        <v>0</v>
      </c>
      <c r="IG90">
        <v>0</v>
      </c>
      <c r="IH90">
        <v>0</v>
      </c>
      <c r="II90" t="s">
        <v>1304</v>
      </c>
      <c r="IJ90" t="s">
        <v>1304</v>
      </c>
      <c r="IK90" t="s">
        <v>1304</v>
      </c>
      <c r="IL90" t="s">
        <v>1304</v>
      </c>
      <c r="IM90" t="s">
        <v>1304</v>
      </c>
      <c r="IN90" t="s">
        <v>1304</v>
      </c>
      <c r="IO90" t="s">
        <v>1304</v>
      </c>
      <c r="IP90" t="s">
        <v>1304</v>
      </c>
      <c r="IQ90" t="s">
        <v>1304</v>
      </c>
      <c r="IR90" t="s">
        <v>1304</v>
      </c>
      <c r="IS90" t="s">
        <v>1304</v>
      </c>
      <c r="IT90" t="s">
        <v>1304</v>
      </c>
      <c r="IU90" t="s">
        <v>1304</v>
      </c>
      <c r="IV90" t="s">
        <v>1304</v>
      </c>
      <c r="IW90" t="s">
        <v>1304</v>
      </c>
      <c r="IX90">
        <v>0</v>
      </c>
      <c r="IY90">
        <v>0</v>
      </c>
      <c r="IZ90">
        <v>0</v>
      </c>
      <c r="JA90">
        <v>0</v>
      </c>
      <c r="JB90">
        <v>0</v>
      </c>
      <c r="JC90">
        <v>0</v>
      </c>
      <c r="JD90">
        <v>0</v>
      </c>
      <c r="JE90">
        <v>0</v>
      </c>
      <c r="JF90">
        <v>0</v>
      </c>
      <c r="JG90">
        <v>0</v>
      </c>
      <c r="JH90">
        <v>0</v>
      </c>
      <c r="JI90">
        <v>0</v>
      </c>
      <c r="JJ90" s="85">
        <v>0</v>
      </c>
      <c r="JK90" s="85">
        <v>0</v>
      </c>
      <c r="JL90" s="85">
        <v>0</v>
      </c>
      <c r="JM90" s="85">
        <v>0</v>
      </c>
      <c r="JN90" s="85">
        <v>0</v>
      </c>
      <c r="JO90" s="85">
        <v>0</v>
      </c>
      <c r="JP90" s="85">
        <v>0</v>
      </c>
      <c r="JQ90" s="85">
        <v>0</v>
      </c>
      <c r="JR90" s="85">
        <v>0</v>
      </c>
      <c r="JS90" s="85">
        <v>0</v>
      </c>
      <c r="JT90" s="85">
        <v>0</v>
      </c>
      <c r="JU90" s="85">
        <v>0</v>
      </c>
      <c r="JV90" s="85">
        <v>0</v>
      </c>
      <c r="JW90">
        <v>0</v>
      </c>
      <c r="JX90">
        <v>0</v>
      </c>
      <c r="JY90">
        <v>0</v>
      </c>
      <c r="JZ90">
        <v>0</v>
      </c>
      <c r="KA90">
        <v>0</v>
      </c>
      <c r="KB90">
        <v>0</v>
      </c>
      <c r="KC90">
        <v>0</v>
      </c>
      <c r="KD90">
        <v>0</v>
      </c>
      <c r="KE90">
        <v>0</v>
      </c>
      <c r="KF90">
        <v>0</v>
      </c>
      <c r="KG90">
        <v>0</v>
      </c>
      <c r="KH90">
        <v>0</v>
      </c>
      <c r="KI90">
        <v>0</v>
      </c>
      <c r="KJ90" s="79">
        <v>0</v>
      </c>
      <c r="KK90">
        <v>0</v>
      </c>
      <c r="KL90">
        <v>0</v>
      </c>
      <c r="KM90">
        <v>0</v>
      </c>
      <c r="KN90">
        <v>0</v>
      </c>
      <c r="KO90" t="s">
        <v>1304</v>
      </c>
      <c r="KP90" t="s">
        <v>1304</v>
      </c>
      <c r="KQ90" t="s">
        <v>1304</v>
      </c>
      <c r="KR90" t="s">
        <v>1304</v>
      </c>
      <c r="KS90" t="s">
        <v>1304</v>
      </c>
      <c r="KT90" t="s">
        <v>1304</v>
      </c>
      <c r="KU90" s="79" t="s">
        <v>1304</v>
      </c>
      <c r="KV90">
        <v>0</v>
      </c>
      <c r="KW90">
        <v>0</v>
      </c>
      <c r="KX90">
        <v>0</v>
      </c>
      <c r="KY90">
        <v>0</v>
      </c>
      <c r="KZ90">
        <v>0</v>
      </c>
      <c r="LA90" t="s">
        <v>1304</v>
      </c>
      <c r="LB90" t="s">
        <v>1304</v>
      </c>
      <c r="LC90" t="s">
        <v>1304</v>
      </c>
      <c r="LD90" t="s">
        <v>1304</v>
      </c>
      <c r="LE90" t="s">
        <v>1304</v>
      </c>
      <c r="LF90" t="s">
        <v>1304</v>
      </c>
      <c r="LG90" t="s">
        <v>1304</v>
      </c>
      <c r="LH90" s="85">
        <v>0</v>
      </c>
      <c r="LI90" s="85" t="s">
        <v>4572</v>
      </c>
      <c r="LJ90" s="85" t="s">
        <v>4582</v>
      </c>
      <c r="LK90" s="85">
        <v>0</v>
      </c>
      <c r="LL90" s="85">
        <v>0</v>
      </c>
      <c r="LM90" s="85">
        <v>0</v>
      </c>
      <c r="LN90" s="85">
        <v>0</v>
      </c>
      <c r="LO90" s="85">
        <v>0</v>
      </c>
      <c r="LP90" s="85">
        <v>0</v>
      </c>
      <c r="LQ90" s="85">
        <v>18451363000</v>
      </c>
      <c r="LR90" s="85">
        <v>0</v>
      </c>
      <c r="LS90" s="85">
        <v>0</v>
      </c>
      <c r="LT90" s="85">
        <v>0</v>
      </c>
      <c r="LU90" s="85">
        <v>0</v>
      </c>
      <c r="LV90">
        <v>0</v>
      </c>
      <c r="LW90">
        <v>0</v>
      </c>
      <c r="LX90">
        <v>0</v>
      </c>
      <c r="LY90">
        <v>0</v>
      </c>
      <c r="LZ90">
        <v>0</v>
      </c>
      <c r="MA90" t="s">
        <v>1304</v>
      </c>
      <c r="MB90" t="s">
        <v>1304</v>
      </c>
      <c r="MC90" t="s">
        <v>1304</v>
      </c>
      <c r="MD90" t="s">
        <v>1304</v>
      </c>
      <c r="ME90" t="s">
        <v>1304</v>
      </c>
      <c r="MF90" t="s">
        <v>1304</v>
      </c>
      <c r="MG90" t="s">
        <v>1304</v>
      </c>
      <c r="MH90">
        <v>0</v>
      </c>
      <c r="MI90">
        <v>0</v>
      </c>
      <c r="MJ90">
        <v>91</v>
      </c>
      <c r="MK90">
        <v>0</v>
      </c>
      <c r="ML90">
        <v>0</v>
      </c>
      <c r="MM90">
        <v>0</v>
      </c>
      <c r="MN90">
        <v>0</v>
      </c>
      <c r="MO90">
        <v>0</v>
      </c>
      <c r="MP90">
        <v>0</v>
      </c>
      <c r="MQ90">
        <v>0</v>
      </c>
      <c r="MR90">
        <v>0</v>
      </c>
      <c r="MS90">
        <v>0</v>
      </c>
      <c r="MT90">
        <v>0</v>
      </c>
      <c r="MU90">
        <v>0</v>
      </c>
      <c r="MV90">
        <v>0</v>
      </c>
      <c r="MW90">
        <v>0</v>
      </c>
      <c r="MX90">
        <v>0</v>
      </c>
      <c r="MY90">
        <v>0</v>
      </c>
      <c r="MZ90">
        <v>0</v>
      </c>
      <c r="NA90">
        <v>0</v>
      </c>
      <c r="NB90">
        <v>0</v>
      </c>
      <c r="NC90">
        <v>0</v>
      </c>
      <c r="ND90">
        <v>0</v>
      </c>
      <c r="NE90">
        <v>0</v>
      </c>
      <c r="NF90">
        <v>0</v>
      </c>
      <c r="NG90">
        <v>0</v>
      </c>
      <c r="NH90">
        <v>0</v>
      </c>
      <c r="NI90">
        <v>0</v>
      </c>
      <c r="NJ90">
        <v>0</v>
      </c>
      <c r="NK90">
        <v>0</v>
      </c>
      <c r="NL90">
        <v>0</v>
      </c>
      <c r="NM90">
        <v>0</v>
      </c>
      <c r="NN90" t="s">
        <v>1304</v>
      </c>
      <c r="NO90" t="s">
        <v>1304</v>
      </c>
      <c r="NP90" t="s">
        <v>1304</v>
      </c>
      <c r="NQ90" t="s">
        <v>1304</v>
      </c>
      <c r="NR90" t="s">
        <v>1304</v>
      </c>
      <c r="NS90" t="s">
        <v>1304</v>
      </c>
      <c r="NT90" t="s">
        <v>1304</v>
      </c>
      <c r="NU90">
        <v>0</v>
      </c>
      <c r="NV90">
        <v>0</v>
      </c>
      <c r="NW90">
        <v>0</v>
      </c>
      <c r="NX90">
        <v>0</v>
      </c>
      <c r="NY90">
        <v>0</v>
      </c>
      <c r="NZ90">
        <v>0</v>
      </c>
      <c r="OA90">
        <v>0</v>
      </c>
      <c r="OB90">
        <v>0</v>
      </c>
      <c r="OC90">
        <v>0</v>
      </c>
      <c r="OD90">
        <v>0</v>
      </c>
      <c r="OE90">
        <v>0</v>
      </c>
      <c r="OF90">
        <v>0</v>
      </c>
      <c r="OG90">
        <v>0</v>
      </c>
      <c r="OH90">
        <v>0</v>
      </c>
      <c r="OI90">
        <v>0</v>
      </c>
      <c r="OJ90">
        <v>0</v>
      </c>
      <c r="OK90">
        <v>0</v>
      </c>
      <c r="OL90">
        <v>0</v>
      </c>
      <c r="OM90">
        <v>0</v>
      </c>
      <c r="ON90">
        <v>0</v>
      </c>
      <c r="OO90">
        <v>0</v>
      </c>
      <c r="OP90">
        <v>0</v>
      </c>
      <c r="OQ90">
        <v>0</v>
      </c>
      <c r="OR90">
        <v>0</v>
      </c>
      <c r="OT90" s="84"/>
      <c r="OU90" t="s">
        <v>4580</v>
      </c>
      <c r="OV90">
        <v>46</v>
      </c>
      <c r="OW90">
        <v>0</v>
      </c>
      <c r="OX90">
        <v>0</v>
      </c>
      <c r="OY90">
        <v>0</v>
      </c>
      <c r="OZ90">
        <v>0</v>
      </c>
      <c r="PA90">
        <v>0</v>
      </c>
      <c r="PB90">
        <v>0</v>
      </c>
      <c r="PC90">
        <v>0</v>
      </c>
      <c r="PD90">
        <v>0</v>
      </c>
      <c r="PE90">
        <v>0</v>
      </c>
      <c r="PF90">
        <v>0</v>
      </c>
      <c r="PG90">
        <v>0</v>
      </c>
      <c r="PH90">
        <v>0</v>
      </c>
      <c r="PI90">
        <v>0</v>
      </c>
      <c r="PJ90">
        <v>0</v>
      </c>
      <c r="PK90">
        <v>0</v>
      </c>
      <c r="PL90">
        <v>0</v>
      </c>
      <c r="PM90">
        <v>0</v>
      </c>
      <c r="PN90">
        <v>0</v>
      </c>
      <c r="PO90">
        <v>0</v>
      </c>
      <c r="PP90">
        <v>0</v>
      </c>
      <c r="PQ90">
        <v>0</v>
      </c>
      <c r="PR90">
        <v>0</v>
      </c>
      <c r="PS90">
        <v>0</v>
      </c>
      <c r="PT90">
        <v>0</v>
      </c>
      <c r="PU90">
        <v>0</v>
      </c>
      <c r="PV90">
        <v>0</v>
      </c>
      <c r="PW90" s="85">
        <v>0</v>
      </c>
      <c r="PX90" s="85">
        <v>0</v>
      </c>
      <c r="PY90" t="s">
        <v>3443</v>
      </c>
    </row>
    <row r="91" spans="1:441" ht="15.75" customHeight="1" x14ac:dyDescent="0.3">
      <c r="A91" t="s">
        <v>4600</v>
      </c>
      <c r="B91">
        <v>7872</v>
      </c>
      <c r="C91" t="s">
        <v>4601</v>
      </c>
      <c r="D91" s="82">
        <v>2020110010185</v>
      </c>
      <c r="E91" t="s">
        <v>3412</v>
      </c>
      <c r="F91" t="s">
        <v>3413</v>
      </c>
      <c r="G91" t="s">
        <v>4445</v>
      </c>
      <c r="H91" t="s">
        <v>4446</v>
      </c>
      <c r="I91" t="s">
        <v>4582</v>
      </c>
      <c r="J91" t="s">
        <v>4447</v>
      </c>
      <c r="K91" t="s">
        <v>4448</v>
      </c>
      <c r="L91" t="s">
        <v>4449</v>
      </c>
      <c r="M91" t="s">
        <v>4450</v>
      </c>
      <c r="N91" t="s">
        <v>4448</v>
      </c>
      <c r="O91" t="s">
        <v>4583</v>
      </c>
      <c r="P91" t="s">
        <v>4584</v>
      </c>
      <c r="Q91" t="s">
        <v>4585</v>
      </c>
      <c r="R91" t="s">
        <v>3875</v>
      </c>
      <c r="S91" t="s">
        <v>4602</v>
      </c>
      <c r="T91" t="s">
        <v>4603</v>
      </c>
      <c r="AB91" t="s">
        <v>4604</v>
      </c>
      <c r="AC91" t="s">
        <v>4602</v>
      </c>
      <c r="AG91" t="s">
        <v>1527</v>
      </c>
      <c r="AH91" t="s">
        <v>4520</v>
      </c>
      <c r="AI91" t="s">
        <v>4605</v>
      </c>
      <c r="AJ91" t="s">
        <v>4606</v>
      </c>
      <c r="AK91" s="83">
        <v>44055</v>
      </c>
      <c r="AL91">
        <v>1</v>
      </c>
      <c r="AM91">
        <v>2024</v>
      </c>
      <c r="AN91" t="s">
        <v>4607</v>
      </c>
      <c r="AO91" t="s">
        <v>4608</v>
      </c>
      <c r="AP91">
        <v>2020</v>
      </c>
      <c r="AQ91">
        <v>2024</v>
      </c>
      <c r="AR91" t="s">
        <v>61</v>
      </c>
      <c r="AS91" t="s">
        <v>541</v>
      </c>
      <c r="AT91" t="s">
        <v>49</v>
      </c>
      <c r="AU91" t="s">
        <v>1008</v>
      </c>
      <c r="AV91" t="s">
        <v>3431</v>
      </c>
      <c r="AW91" t="s">
        <v>3431</v>
      </c>
      <c r="AX91" t="s">
        <v>3431</v>
      </c>
      <c r="AY91">
        <v>1</v>
      </c>
      <c r="BB91" t="s">
        <v>4609</v>
      </c>
      <c r="BC91" t="s">
        <v>4610</v>
      </c>
      <c r="BD91" t="s">
        <v>4611</v>
      </c>
      <c r="BE91" t="s">
        <v>4612</v>
      </c>
      <c r="BF91" t="s">
        <v>3457</v>
      </c>
      <c r="BG91">
        <v>2</v>
      </c>
      <c r="BH91" s="83">
        <v>45204</v>
      </c>
      <c r="BI91" t="s">
        <v>4487</v>
      </c>
      <c r="BJ91" t="s">
        <v>3047</v>
      </c>
      <c r="BK91">
        <v>1</v>
      </c>
      <c r="BL91">
        <v>1</v>
      </c>
      <c r="BM91">
        <v>1</v>
      </c>
      <c r="BN91">
        <v>1</v>
      </c>
      <c r="BO91">
        <v>1</v>
      </c>
      <c r="BP91">
        <v>1</v>
      </c>
      <c r="BQ91">
        <v>27456907950</v>
      </c>
      <c r="BR91">
        <v>3605352918</v>
      </c>
      <c r="BS91">
        <v>4162558957</v>
      </c>
      <c r="BT91">
        <v>5370867648</v>
      </c>
      <c r="BU91">
        <v>4356699427</v>
      </c>
      <c r="BV91">
        <v>9961429000</v>
      </c>
      <c r="BW91">
        <v>1</v>
      </c>
      <c r="BX91">
        <v>1</v>
      </c>
      <c r="BY91">
        <v>1</v>
      </c>
      <c r="BZ91">
        <v>1</v>
      </c>
      <c r="CA91">
        <v>1</v>
      </c>
      <c r="CB91">
        <v>1</v>
      </c>
      <c r="CC91">
        <v>1</v>
      </c>
      <c r="CD91">
        <v>1</v>
      </c>
      <c r="CE91">
        <v>1</v>
      </c>
      <c r="CF91">
        <v>3591127173</v>
      </c>
      <c r="CG91">
        <v>2598492550</v>
      </c>
      <c r="CH91">
        <v>4150441333</v>
      </c>
      <c r="CI91">
        <v>3674696139</v>
      </c>
      <c r="CJ91">
        <v>5368865657</v>
      </c>
      <c r="CK91">
        <v>4697675658</v>
      </c>
      <c r="CL91">
        <v>4130355233</v>
      </c>
      <c r="CM91">
        <v>3277947887</v>
      </c>
      <c r="CN91">
        <v>1</v>
      </c>
      <c r="CO91">
        <v>0.99999999999999989</v>
      </c>
      <c r="CP91">
        <v>1</v>
      </c>
      <c r="CQ91">
        <v>1</v>
      </c>
      <c r="CR91" t="s">
        <v>43</v>
      </c>
      <c r="CS91" t="s">
        <v>48</v>
      </c>
      <c r="CT91">
        <v>0.22</v>
      </c>
      <c r="CU91">
        <v>0.22</v>
      </c>
      <c r="CV91">
        <v>0.20666666666666667</v>
      </c>
      <c r="CW91">
        <v>0.17666666666666667</v>
      </c>
      <c r="CX91">
        <v>0.17666666666666667</v>
      </c>
      <c r="CY91">
        <v>0</v>
      </c>
      <c r="CZ91">
        <v>0</v>
      </c>
      <c r="DA91">
        <v>0</v>
      </c>
      <c r="DB91">
        <v>0</v>
      </c>
      <c r="DC91">
        <v>0</v>
      </c>
      <c r="DD91">
        <v>0</v>
      </c>
      <c r="DE91">
        <v>0</v>
      </c>
      <c r="DF91">
        <v>1</v>
      </c>
      <c r="DG91">
        <v>1</v>
      </c>
      <c r="DH91">
        <v>1</v>
      </c>
      <c r="DI91">
        <v>1</v>
      </c>
      <c r="DJ91">
        <v>66</v>
      </c>
      <c r="DK91">
        <v>66</v>
      </c>
      <c r="DL91">
        <v>62</v>
      </c>
      <c r="DM91">
        <v>53</v>
      </c>
      <c r="DN91">
        <v>53</v>
      </c>
      <c r="DO91">
        <v>0</v>
      </c>
      <c r="DP91">
        <v>0</v>
      </c>
      <c r="DQ91">
        <v>0</v>
      </c>
      <c r="DR91">
        <v>0</v>
      </c>
      <c r="DS91">
        <v>0</v>
      </c>
      <c r="DT91">
        <v>0</v>
      </c>
      <c r="DU91">
        <v>0</v>
      </c>
      <c r="DV91">
        <v>300</v>
      </c>
      <c r="DW91">
        <v>0</v>
      </c>
      <c r="DX91">
        <v>0</v>
      </c>
      <c r="DY91">
        <v>0</v>
      </c>
      <c r="DZ91">
        <v>0</v>
      </c>
      <c r="EA91">
        <v>0</v>
      </c>
      <c r="EB91">
        <v>0</v>
      </c>
      <c r="EC91">
        <v>0</v>
      </c>
      <c r="ED91">
        <v>0</v>
      </c>
      <c r="EE91">
        <v>0</v>
      </c>
      <c r="EF91">
        <v>0</v>
      </c>
      <c r="EG91">
        <v>0</v>
      </c>
      <c r="EH91">
        <v>0</v>
      </c>
      <c r="EI91">
        <v>0</v>
      </c>
      <c r="EJ91">
        <v>0</v>
      </c>
      <c r="EK91" t="s">
        <v>4613</v>
      </c>
      <c r="EL91" t="s">
        <v>4614</v>
      </c>
      <c r="EM91" t="s">
        <v>4615</v>
      </c>
      <c r="EN91" t="s">
        <v>4616</v>
      </c>
      <c r="EO91" t="s">
        <v>4617</v>
      </c>
      <c r="EP91">
        <v>0</v>
      </c>
      <c r="EQ91">
        <v>0</v>
      </c>
      <c r="ER91">
        <v>0</v>
      </c>
      <c r="ES91">
        <v>0</v>
      </c>
      <c r="ET91">
        <v>0</v>
      </c>
      <c r="EU91">
        <v>0</v>
      </c>
      <c r="EV91">
        <v>0</v>
      </c>
      <c r="EW91">
        <v>0</v>
      </c>
      <c r="EX91">
        <v>0</v>
      </c>
      <c r="EY91">
        <v>0</v>
      </c>
      <c r="EZ91">
        <v>0</v>
      </c>
      <c r="FA91">
        <v>0</v>
      </c>
      <c r="FB91">
        <v>0</v>
      </c>
      <c r="FC91">
        <v>0</v>
      </c>
      <c r="FD91">
        <v>0</v>
      </c>
      <c r="FE91">
        <v>0</v>
      </c>
      <c r="FF91">
        <v>0</v>
      </c>
      <c r="FG91">
        <v>0</v>
      </c>
      <c r="FH91">
        <v>0</v>
      </c>
      <c r="FI91">
        <v>9961429000</v>
      </c>
      <c r="FJ91">
        <v>9961429000</v>
      </c>
      <c r="FK91">
        <v>9961429000</v>
      </c>
      <c r="FL91">
        <v>9961429000</v>
      </c>
      <c r="FM91">
        <v>9961429000</v>
      </c>
      <c r="FN91">
        <v>0</v>
      </c>
      <c r="FO91">
        <v>0</v>
      </c>
      <c r="FP91">
        <v>0</v>
      </c>
      <c r="FQ91">
        <v>0</v>
      </c>
      <c r="FR91">
        <v>0</v>
      </c>
      <c r="FS91">
        <v>0</v>
      </c>
      <c r="FT91">
        <v>0</v>
      </c>
      <c r="FU91">
        <v>9961429000</v>
      </c>
      <c r="FV91">
        <v>9961429000</v>
      </c>
      <c r="FW91">
        <v>9961429000</v>
      </c>
      <c r="FX91">
        <v>9961429000</v>
      </c>
      <c r="FY91">
        <v>9961429000</v>
      </c>
      <c r="FZ91">
        <v>9961429000</v>
      </c>
      <c r="GA91">
        <v>0</v>
      </c>
      <c r="GB91">
        <v>0</v>
      </c>
      <c r="GC91">
        <v>0</v>
      </c>
      <c r="GD91">
        <v>0</v>
      </c>
      <c r="GE91">
        <v>0</v>
      </c>
      <c r="GF91">
        <v>0</v>
      </c>
      <c r="GG91">
        <v>0</v>
      </c>
      <c r="GH91">
        <v>9961429000</v>
      </c>
      <c r="GI91">
        <v>0</v>
      </c>
      <c r="GJ91">
        <v>0</v>
      </c>
      <c r="GK91">
        <v>0</v>
      </c>
      <c r="GL91">
        <v>0</v>
      </c>
      <c r="GM91">
        <v>0</v>
      </c>
      <c r="GN91">
        <v>0</v>
      </c>
      <c r="GO91">
        <v>0</v>
      </c>
      <c r="GP91">
        <v>0</v>
      </c>
      <c r="GQ91">
        <v>0</v>
      </c>
      <c r="GR91">
        <v>0</v>
      </c>
      <c r="GS91">
        <v>0</v>
      </c>
      <c r="GT91">
        <v>0</v>
      </c>
      <c r="GU91">
        <v>0</v>
      </c>
      <c r="GV91">
        <v>0</v>
      </c>
      <c r="GW91">
        <v>0</v>
      </c>
      <c r="GX91">
        <v>0</v>
      </c>
      <c r="GY91">
        <v>0</v>
      </c>
      <c r="GZ91">
        <v>0</v>
      </c>
      <c r="HA91">
        <v>0</v>
      </c>
      <c r="HB91">
        <v>0</v>
      </c>
      <c r="HC91">
        <v>0</v>
      </c>
      <c r="HD91">
        <v>0</v>
      </c>
      <c r="HE91">
        <v>0</v>
      </c>
      <c r="HF91">
        <v>0</v>
      </c>
      <c r="HG91">
        <v>0</v>
      </c>
      <c r="HH91">
        <v>0</v>
      </c>
      <c r="HI91">
        <v>0</v>
      </c>
      <c r="HJ91">
        <v>0</v>
      </c>
      <c r="HK91">
        <v>0</v>
      </c>
      <c r="HL91">
        <v>0</v>
      </c>
      <c r="HM91">
        <v>0</v>
      </c>
      <c r="HN91">
        <v>0</v>
      </c>
      <c r="HO91">
        <v>0</v>
      </c>
      <c r="HP91">
        <v>0</v>
      </c>
      <c r="HQ91">
        <v>0</v>
      </c>
      <c r="HR91">
        <v>0</v>
      </c>
      <c r="HS91">
        <v>0</v>
      </c>
      <c r="HT91">
        <v>0</v>
      </c>
      <c r="HU91">
        <v>0</v>
      </c>
      <c r="HV91">
        <v>0</v>
      </c>
      <c r="HW91">
        <v>0</v>
      </c>
      <c r="HX91">
        <v>0</v>
      </c>
      <c r="HY91">
        <v>0</v>
      </c>
      <c r="HZ91">
        <v>0</v>
      </c>
      <c r="IA91">
        <v>0</v>
      </c>
      <c r="IB91">
        <v>0</v>
      </c>
      <c r="IC91">
        <v>0</v>
      </c>
      <c r="ID91">
        <v>0</v>
      </c>
      <c r="IE91">
        <v>0</v>
      </c>
      <c r="IF91">
        <v>0</v>
      </c>
      <c r="IG91">
        <v>0</v>
      </c>
      <c r="IH91">
        <v>0</v>
      </c>
      <c r="II91" t="s">
        <v>1304</v>
      </c>
      <c r="IJ91" t="s">
        <v>1304</v>
      </c>
      <c r="IK91" t="s">
        <v>1304</v>
      </c>
      <c r="IL91" t="s">
        <v>1304</v>
      </c>
      <c r="IM91" t="s">
        <v>1304</v>
      </c>
      <c r="IN91" t="s">
        <v>1304</v>
      </c>
      <c r="IO91" t="s">
        <v>1304</v>
      </c>
      <c r="IP91" t="s">
        <v>1304</v>
      </c>
      <c r="IQ91" t="s">
        <v>1304</v>
      </c>
      <c r="IR91" t="s">
        <v>1304</v>
      </c>
      <c r="IS91" t="s">
        <v>1304</v>
      </c>
      <c r="IT91" t="s">
        <v>1304</v>
      </c>
      <c r="IU91" t="s">
        <v>1304</v>
      </c>
      <c r="IV91" t="s">
        <v>1304</v>
      </c>
      <c r="IW91" t="s">
        <v>1304</v>
      </c>
      <c r="IX91">
        <v>0</v>
      </c>
      <c r="IY91">
        <v>0</v>
      </c>
      <c r="IZ91">
        <v>0</v>
      </c>
      <c r="JA91">
        <v>0</v>
      </c>
      <c r="JB91">
        <v>0</v>
      </c>
      <c r="JC91">
        <v>0</v>
      </c>
      <c r="JD91">
        <v>0</v>
      </c>
      <c r="JE91">
        <v>0</v>
      </c>
      <c r="JF91">
        <v>0</v>
      </c>
      <c r="JG91">
        <v>0</v>
      </c>
      <c r="JH91">
        <v>0</v>
      </c>
      <c r="JI91">
        <v>0</v>
      </c>
      <c r="JJ91" s="85">
        <v>0</v>
      </c>
      <c r="JK91" s="85">
        <v>0</v>
      </c>
      <c r="JL91" s="85">
        <v>0</v>
      </c>
      <c r="JM91" s="85">
        <v>0</v>
      </c>
      <c r="JN91" s="85">
        <v>0</v>
      </c>
      <c r="JO91" s="85">
        <v>0</v>
      </c>
      <c r="JP91" s="85">
        <v>0</v>
      </c>
      <c r="JQ91" s="85">
        <v>0</v>
      </c>
      <c r="JR91" s="85">
        <v>0</v>
      </c>
      <c r="JS91" s="85">
        <v>0</v>
      </c>
      <c r="JT91" s="85">
        <v>0</v>
      </c>
      <c r="JU91" s="85">
        <v>0</v>
      </c>
      <c r="JV91" s="85">
        <v>0</v>
      </c>
      <c r="JW91">
        <v>0</v>
      </c>
      <c r="JX91">
        <v>0</v>
      </c>
      <c r="JY91">
        <v>0</v>
      </c>
      <c r="JZ91">
        <v>0</v>
      </c>
      <c r="KA91">
        <v>0</v>
      </c>
      <c r="KB91">
        <v>0</v>
      </c>
      <c r="KC91">
        <v>0</v>
      </c>
      <c r="KD91">
        <v>0</v>
      </c>
      <c r="KE91">
        <v>0</v>
      </c>
      <c r="KF91">
        <v>0</v>
      </c>
      <c r="KG91">
        <v>0</v>
      </c>
      <c r="KH91">
        <v>0</v>
      </c>
      <c r="KI91">
        <v>0</v>
      </c>
      <c r="KJ91" s="79">
        <v>0</v>
      </c>
      <c r="KK91">
        <v>0</v>
      </c>
      <c r="KL91">
        <v>0</v>
      </c>
      <c r="KM91">
        <v>0</v>
      </c>
      <c r="KN91">
        <v>0</v>
      </c>
      <c r="KO91" t="s">
        <v>1304</v>
      </c>
      <c r="KP91" t="s">
        <v>1304</v>
      </c>
      <c r="KQ91" t="s">
        <v>1304</v>
      </c>
      <c r="KR91" t="s">
        <v>1304</v>
      </c>
      <c r="KS91" t="s">
        <v>1304</v>
      </c>
      <c r="KT91" t="s">
        <v>1304</v>
      </c>
      <c r="KU91" s="79" t="s">
        <v>1304</v>
      </c>
      <c r="KV91">
        <v>0</v>
      </c>
      <c r="KW91">
        <v>0</v>
      </c>
      <c r="KX91">
        <v>0</v>
      </c>
      <c r="KY91">
        <v>0</v>
      </c>
      <c r="KZ91">
        <v>0</v>
      </c>
      <c r="LA91" t="s">
        <v>1304</v>
      </c>
      <c r="LB91" t="s">
        <v>1304</v>
      </c>
      <c r="LC91" t="s">
        <v>1304</v>
      </c>
      <c r="LD91" t="s">
        <v>1304</v>
      </c>
      <c r="LE91" t="s">
        <v>1304</v>
      </c>
      <c r="LF91" t="s">
        <v>1304</v>
      </c>
      <c r="LG91" t="s">
        <v>1304</v>
      </c>
      <c r="LH91" s="85">
        <v>0</v>
      </c>
      <c r="LI91" s="85" t="s">
        <v>4572</v>
      </c>
      <c r="LJ91" s="85" t="s">
        <v>4582</v>
      </c>
      <c r="LK91" s="85">
        <v>0</v>
      </c>
      <c r="LL91" s="85">
        <v>0</v>
      </c>
      <c r="LM91" s="85" t="s">
        <v>1304</v>
      </c>
      <c r="LN91" s="85" t="s">
        <v>1304</v>
      </c>
      <c r="LO91" s="85">
        <v>0</v>
      </c>
      <c r="LP91" s="85">
        <v>0</v>
      </c>
      <c r="LQ91" s="85">
        <v>18451363000</v>
      </c>
      <c r="LR91" s="85">
        <v>0</v>
      </c>
      <c r="LS91" s="85">
        <v>0</v>
      </c>
      <c r="LT91" s="85">
        <v>0</v>
      </c>
      <c r="LU91" s="85">
        <v>0</v>
      </c>
      <c r="LV91">
        <v>0</v>
      </c>
      <c r="LW91">
        <v>0</v>
      </c>
      <c r="LX91">
        <v>0</v>
      </c>
      <c r="LY91">
        <v>0</v>
      </c>
      <c r="LZ91">
        <v>0</v>
      </c>
      <c r="MA91" t="s">
        <v>1304</v>
      </c>
      <c r="MB91" t="s">
        <v>1304</v>
      </c>
      <c r="MC91" t="s">
        <v>1304</v>
      </c>
      <c r="MD91" t="s">
        <v>1304</v>
      </c>
      <c r="ME91" t="s">
        <v>1304</v>
      </c>
      <c r="MF91" t="s">
        <v>1304</v>
      </c>
      <c r="MG91" t="s">
        <v>1304</v>
      </c>
      <c r="MH91">
        <v>0</v>
      </c>
      <c r="MI91">
        <v>0</v>
      </c>
      <c r="MJ91">
        <v>0</v>
      </c>
      <c r="MK91">
        <v>0</v>
      </c>
      <c r="ML91">
        <v>0</v>
      </c>
      <c r="MM91">
        <v>0</v>
      </c>
      <c r="MN91">
        <v>0</v>
      </c>
      <c r="MO91">
        <v>0</v>
      </c>
      <c r="MP91">
        <v>0</v>
      </c>
      <c r="MQ91">
        <v>0</v>
      </c>
      <c r="MR91">
        <v>0</v>
      </c>
      <c r="MS91">
        <v>0</v>
      </c>
      <c r="MT91">
        <v>0</v>
      </c>
      <c r="MU91">
        <v>0</v>
      </c>
      <c r="MV91">
        <v>0</v>
      </c>
      <c r="MW91">
        <v>0</v>
      </c>
      <c r="MX91">
        <v>0</v>
      </c>
      <c r="MY91">
        <v>0</v>
      </c>
      <c r="MZ91">
        <v>0</v>
      </c>
      <c r="NA91">
        <v>0</v>
      </c>
      <c r="NB91">
        <v>0</v>
      </c>
      <c r="NC91">
        <v>0</v>
      </c>
      <c r="ND91">
        <v>0</v>
      </c>
      <c r="NE91">
        <v>0</v>
      </c>
      <c r="NF91">
        <v>0</v>
      </c>
      <c r="NG91">
        <v>0</v>
      </c>
      <c r="NH91">
        <v>0</v>
      </c>
      <c r="NI91">
        <v>0</v>
      </c>
      <c r="NJ91">
        <v>0</v>
      </c>
      <c r="NK91">
        <v>0</v>
      </c>
      <c r="NL91">
        <v>0</v>
      </c>
      <c r="NM91">
        <v>0</v>
      </c>
      <c r="NN91" t="s">
        <v>1304</v>
      </c>
      <c r="NO91" t="s">
        <v>1304</v>
      </c>
      <c r="NP91" t="s">
        <v>1304</v>
      </c>
      <c r="NQ91" t="s">
        <v>1304</v>
      </c>
      <c r="NR91" t="s">
        <v>1304</v>
      </c>
      <c r="NS91" t="s">
        <v>1304</v>
      </c>
      <c r="NT91" t="s">
        <v>1304</v>
      </c>
      <c r="NU91">
        <v>0</v>
      </c>
      <c r="NV91">
        <v>0</v>
      </c>
      <c r="NW91">
        <v>0</v>
      </c>
      <c r="NX91">
        <v>0</v>
      </c>
      <c r="NY91">
        <v>0</v>
      </c>
      <c r="NZ91">
        <v>0</v>
      </c>
      <c r="OA91">
        <v>0</v>
      </c>
      <c r="OB91">
        <v>0</v>
      </c>
      <c r="OC91">
        <v>0</v>
      </c>
      <c r="OD91">
        <v>0</v>
      </c>
      <c r="OE91">
        <v>0</v>
      </c>
      <c r="OF91">
        <v>0</v>
      </c>
      <c r="OG91">
        <v>0</v>
      </c>
      <c r="OH91">
        <v>0</v>
      </c>
      <c r="OI91">
        <v>0</v>
      </c>
      <c r="OJ91">
        <v>0</v>
      </c>
      <c r="OK91">
        <v>0</v>
      </c>
      <c r="OL91">
        <v>0</v>
      </c>
      <c r="OM91">
        <v>0</v>
      </c>
      <c r="ON91">
        <v>0</v>
      </c>
      <c r="OO91">
        <v>0</v>
      </c>
      <c r="OP91">
        <v>0</v>
      </c>
      <c r="OQ91">
        <v>0</v>
      </c>
      <c r="OR91">
        <v>0</v>
      </c>
      <c r="OT91" s="84"/>
      <c r="OU91" t="s">
        <v>4600</v>
      </c>
      <c r="OV91">
        <v>1</v>
      </c>
      <c r="OW91">
        <v>0</v>
      </c>
      <c r="OX91">
        <v>0</v>
      </c>
      <c r="OY91">
        <v>0</v>
      </c>
      <c r="OZ91">
        <v>0</v>
      </c>
      <c r="PA91">
        <v>0</v>
      </c>
      <c r="PB91">
        <v>0</v>
      </c>
      <c r="PC91">
        <v>0</v>
      </c>
      <c r="PD91">
        <v>0</v>
      </c>
      <c r="PE91">
        <v>0</v>
      </c>
      <c r="PF91">
        <v>0</v>
      </c>
      <c r="PG91">
        <v>0</v>
      </c>
      <c r="PH91">
        <v>0</v>
      </c>
      <c r="PI91">
        <v>0</v>
      </c>
      <c r="PJ91">
        <v>0</v>
      </c>
      <c r="PK91">
        <v>0</v>
      </c>
      <c r="PL91">
        <v>0</v>
      </c>
      <c r="PM91">
        <v>0</v>
      </c>
      <c r="PN91">
        <v>0</v>
      </c>
      <c r="PO91">
        <v>0</v>
      </c>
      <c r="PP91">
        <v>0</v>
      </c>
      <c r="PQ91">
        <v>0</v>
      </c>
      <c r="PR91">
        <v>0</v>
      </c>
      <c r="PS91">
        <v>0</v>
      </c>
      <c r="PT91">
        <v>0</v>
      </c>
      <c r="PU91">
        <v>0</v>
      </c>
      <c r="PV91">
        <v>0</v>
      </c>
      <c r="PW91" s="85">
        <v>0</v>
      </c>
      <c r="PX91" s="85">
        <v>0</v>
      </c>
      <c r="PY91" t="s">
        <v>3443</v>
      </c>
    </row>
    <row r="92" spans="1:441" ht="15.75" customHeight="1" x14ac:dyDescent="0.3">
      <c r="A92" t="s">
        <v>4618</v>
      </c>
      <c r="B92">
        <v>7872</v>
      </c>
      <c r="C92" t="s">
        <v>4619</v>
      </c>
      <c r="D92" s="82">
        <v>2020110010185</v>
      </c>
      <c r="E92" t="s">
        <v>3412</v>
      </c>
      <c r="F92" t="s">
        <v>3413</v>
      </c>
      <c r="G92" t="s">
        <v>4445</v>
      </c>
      <c r="H92" t="s">
        <v>4446</v>
      </c>
      <c r="I92" t="s">
        <v>4515</v>
      </c>
      <c r="J92" t="s">
        <v>4447</v>
      </c>
      <c r="K92" t="s">
        <v>4448</v>
      </c>
      <c r="L92" t="s">
        <v>4449</v>
      </c>
      <c r="M92" t="s">
        <v>4450</v>
      </c>
      <c r="N92" t="s">
        <v>4448</v>
      </c>
      <c r="O92" t="s">
        <v>4449</v>
      </c>
      <c r="P92" t="s">
        <v>4450</v>
      </c>
      <c r="Q92" t="s">
        <v>4451</v>
      </c>
      <c r="R92" t="s">
        <v>3875</v>
      </c>
      <c r="S92" t="s">
        <v>3962</v>
      </c>
      <c r="T92" t="s">
        <v>3963</v>
      </c>
      <c r="AD92" t="s">
        <v>3964</v>
      </c>
      <c r="AE92" t="s">
        <v>3965</v>
      </c>
      <c r="AG92" t="s">
        <v>1304</v>
      </c>
      <c r="AH92" t="s">
        <v>1304</v>
      </c>
      <c r="AI92" t="s">
        <v>3966</v>
      </c>
      <c r="AJ92">
        <v>0</v>
      </c>
      <c r="AK92" s="83">
        <v>44055</v>
      </c>
      <c r="AL92">
        <v>1</v>
      </c>
      <c r="AM92">
        <v>2024</v>
      </c>
      <c r="AN92" t="s">
        <v>4620</v>
      </c>
      <c r="AO92" t="s">
        <v>4621</v>
      </c>
      <c r="AP92">
        <v>2020</v>
      </c>
      <c r="AQ92">
        <v>2024</v>
      </c>
      <c r="AR92" t="s">
        <v>48</v>
      </c>
      <c r="AS92" t="s">
        <v>541</v>
      </c>
      <c r="AT92" t="s">
        <v>49</v>
      </c>
      <c r="AU92" t="s">
        <v>912</v>
      </c>
      <c r="AV92">
        <v>2020</v>
      </c>
      <c r="AW92">
        <v>0</v>
      </c>
      <c r="AX92" t="s">
        <v>4622</v>
      </c>
      <c r="AZ92">
        <v>1</v>
      </c>
      <c r="BB92" t="s">
        <v>4623</v>
      </c>
      <c r="BC92" t="s">
        <v>4624</v>
      </c>
      <c r="BD92" t="s">
        <v>4625</v>
      </c>
      <c r="BE92" t="s">
        <v>435</v>
      </c>
      <c r="BF92" t="s">
        <v>3457</v>
      </c>
      <c r="BG92">
        <v>2</v>
      </c>
      <c r="BH92" s="83">
        <v>45204</v>
      </c>
      <c r="BI92" t="s">
        <v>4487</v>
      </c>
      <c r="BJ92" t="s">
        <v>3048</v>
      </c>
      <c r="BK92">
        <v>8</v>
      </c>
      <c r="BL92">
        <v>1</v>
      </c>
      <c r="BM92">
        <v>2</v>
      </c>
      <c r="BN92">
        <v>2</v>
      </c>
      <c r="BO92">
        <v>2</v>
      </c>
      <c r="BP92">
        <v>1</v>
      </c>
      <c r="BW92">
        <v>1</v>
      </c>
      <c r="BX92">
        <v>2</v>
      </c>
      <c r="BY92">
        <v>2</v>
      </c>
      <c r="BZ92">
        <v>2</v>
      </c>
      <c r="CA92">
        <v>1</v>
      </c>
      <c r="CB92">
        <v>2</v>
      </c>
      <c r="CC92">
        <v>2</v>
      </c>
      <c r="CD92">
        <v>2</v>
      </c>
      <c r="CE92">
        <v>1</v>
      </c>
      <c r="CF92">
        <v>0</v>
      </c>
      <c r="CG92" t="s">
        <v>435</v>
      </c>
      <c r="CH92">
        <v>0</v>
      </c>
      <c r="CI92">
        <v>0</v>
      </c>
      <c r="CJ92" t="s">
        <v>435</v>
      </c>
      <c r="CK92" t="s">
        <v>435</v>
      </c>
      <c r="CL92" t="s">
        <v>435</v>
      </c>
      <c r="CM92" t="s">
        <v>435</v>
      </c>
      <c r="CN92">
        <v>1</v>
      </c>
      <c r="CO92">
        <v>2</v>
      </c>
      <c r="CP92">
        <v>2</v>
      </c>
      <c r="CQ92">
        <v>2</v>
      </c>
      <c r="CR92">
        <v>7</v>
      </c>
      <c r="CS92" t="s">
        <v>48</v>
      </c>
      <c r="CT92">
        <v>0</v>
      </c>
      <c r="CU92">
        <v>0</v>
      </c>
      <c r="CV92">
        <v>0</v>
      </c>
      <c r="CW92">
        <v>0</v>
      </c>
      <c r="CX92">
        <v>1</v>
      </c>
      <c r="CY92">
        <v>0</v>
      </c>
      <c r="CZ92">
        <v>0</v>
      </c>
      <c r="DA92">
        <v>0</v>
      </c>
      <c r="DB92">
        <v>0</v>
      </c>
      <c r="DC92">
        <v>0</v>
      </c>
      <c r="DD92">
        <v>0</v>
      </c>
      <c r="DE92">
        <v>0</v>
      </c>
      <c r="DF92">
        <v>1</v>
      </c>
      <c r="DG92">
        <v>1</v>
      </c>
      <c r="DH92">
        <v>1</v>
      </c>
      <c r="DI92">
        <v>1</v>
      </c>
      <c r="DJ92">
        <v>0</v>
      </c>
      <c r="DK92">
        <v>0</v>
      </c>
      <c r="DL92">
        <v>0</v>
      </c>
      <c r="DM92">
        <v>0</v>
      </c>
      <c r="DN92">
        <v>0</v>
      </c>
      <c r="DO92">
        <v>0</v>
      </c>
      <c r="DP92">
        <v>0</v>
      </c>
      <c r="DQ92">
        <v>0</v>
      </c>
      <c r="DR92">
        <v>0</v>
      </c>
      <c r="DS92">
        <v>0</v>
      </c>
      <c r="DT92">
        <v>0</v>
      </c>
      <c r="DU92">
        <v>0</v>
      </c>
      <c r="DV92">
        <v>1</v>
      </c>
      <c r="DW92">
        <v>0</v>
      </c>
      <c r="DX92">
        <v>0</v>
      </c>
      <c r="DY92">
        <v>0</v>
      </c>
      <c r="DZ92">
        <v>0</v>
      </c>
      <c r="EA92">
        <v>0</v>
      </c>
      <c r="EB92">
        <v>0</v>
      </c>
      <c r="EC92">
        <v>0</v>
      </c>
      <c r="ED92">
        <v>0</v>
      </c>
      <c r="EE92">
        <v>0</v>
      </c>
      <c r="EF92">
        <v>0</v>
      </c>
      <c r="EG92">
        <v>0</v>
      </c>
      <c r="EH92">
        <v>0</v>
      </c>
      <c r="EI92">
        <v>0</v>
      </c>
      <c r="EJ92">
        <v>0</v>
      </c>
      <c r="EK92">
        <v>0</v>
      </c>
      <c r="EL92">
        <v>0</v>
      </c>
      <c r="EM92">
        <v>0</v>
      </c>
      <c r="EN92">
        <v>0</v>
      </c>
      <c r="EO92" t="s">
        <v>4626</v>
      </c>
      <c r="EP92">
        <v>0</v>
      </c>
      <c r="EQ92">
        <v>0</v>
      </c>
      <c r="ER92">
        <v>0</v>
      </c>
      <c r="ES92">
        <v>0</v>
      </c>
      <c r="ET92">
        <v>0</v>
      </c>
      <c r="EU92">
        <v>0</v>
      </c>
      <c r="EV92">
        <v>0</v>
      </c>
      <c r="EW92">
        <v>0</v>
      </c>
      <c r="EX92">
        <v>0</v>
      </c>
      <c r="EY92">
        <v>0</v>
      </c>
      <c r="EZ92">
        <v>0</v>
      </c>
      <c r="FA92">
        <v>0</v>
      </c>
      <c r="FB92">
        <v>0</v>
      </c>
      <c r="FC92">
        <v>0</v>
      </c>
      <c r="FD92">
        <v>0</v>
      </c>
      <c r="FE92">
        <v>0</v>
      </c>
      <c r="FF92">
        <v>0</v>
      </c>
      <c r="FG92">
        <v>0</v>
      </c>
      <c r="FH92">
        <v>0</v>
      </c>
      <c r="FI92">
        <v>0</v>
      </c>
      <c r="FJ92">
        <v>0</v>
      </c>
      <c r="FK92">
        <v>0</v>
      </c>
      <c r="FL92">
        <v>0</v>
      </c>
      <c r="FM92">
        <v>0</v>
      </c>
      <c r="FN92">
        <v>0</v>
      </c>
      <c r="FO92">
        <v>0</v>
      </c>
      <c r="FP92">
        <v>0</v>
      </c>
      <c r="FQ92">
        <v>0</v>
      </c>
      <c r="FR92">
        <v>0</v>
      </c>
      <c r="FS92">
        <v>0</v>
      </c>
      <c r="FT92">
        <v>0</v>
      </c>
      <c r="FU92">
        <v>0</v>
      </c>
      <c r="FV92">
        <v>0</v>
      </c>
      <c r="FW92">
        <v>0</v>
      </c>
      <c r="FX92">
        <v>0</v>
      </c>
      <c r="FY92">
        <v>0</v>
      </c>
      <c r="FZ92">
        <v>0</v>
      </c>
      <c r="GA92">
        <v>0</v>
      </c>
      <c r="GB92">
        <v>0</v>
      </c>
      <c r="GC92">
        <v>0</v>
      </c>
      <c r="GD92">
        <v>0</v>
      </c>
      <c r="GE92">
        <v>0</v>
      </c>
      <c r="GF92">
        <v>0</v>
      </c>
      <c r="GG92">
        <v>0</v>
      </c>
      <c r="GH92">
        <v>0</v>
      </c>
      <c r="GI92">
        <v>0</v>
      </c>
      <c r="GJ92">
        <v>0</v>
      </c>
      <c r="GK92">
        <v>0</v>
      </c>
      <c r="GL92">
        <v>0</v>
      </c>
      <c r="GM92">
        <v>0</v>
      </c>
      <c r="GN92">
        <v>0</v>
      </c>
      <c r="GO92">
        <v>0</v>
      </c>
      <c r="GP92">
        <v>0</v>
      </c>
      <c r="GQ92">
        <v>0</v>
      </c>
      <c r="GR92">
        <v>0</v>
      </c>
      <c r="GS92">
        <v>0</v>
      </c>
      <c r="GT92">
        <v>0</v>
      </c>
      <c r="GU92">
        <v>0</v>
      </c>
      <c r="GV92">
        <v>0</v>
      </c>
      <c r="GW92">
        <v>0</v>
      </c>
      <c r="GX92">
        <v>0</v>
      </c>
      <c r="GY92">
        <v>0</v>
      </c>
      <c r="GZ92">
        <v>0</v>
      </c>
      <c r="HA92">
        <v>0</v>
      </c>
      <c r="HB92">
        <v>0</v>
      </c>
      <c r="HC92">
        <v>0</v>
      </c>
      <c r="HD92">
        <v>0</v>
      </c>
      <c r="HE92">
        <v>0</v>
      </c>
      <c r="HF92">
        <v>0</v>
      </c>
      <c r="HG92">
        <v>0</v>
      </c>
      <c r="HH92">
        <v>0</v>
      </c>
      <c r="HI92">
        <v>0</v>
      </c>
      <c r="HJ92">
        <v>0</v>
      </c>
      <c r="HK92">
        <v>0</v>
      </c>
      <c r="HL92">
        <v>0</v>
      </c>
      <c r="HM92">
        <v>0</v>
      </c>
      <c r="HN92">
        <v>0</v>
      </c>
      <c r="HO92">
        <v>0</v>
      </c>
      <c r="HP92">
        <v>0</v>
      </c>
      <c r="HQ92">
        <v>0</v>
      </c>
      <c r="HR92">
        <v>0</v>
      </c>
      <c r="HS92">
        <v>0</v>
      </c>
      <c r="HT92">
        <v>0</v>
      </c>
      <c r="HU92">
        <v>0</v>
      </c>
      <c r="HV92">
        <v>0</v>
      </c>
      <c r="HW92">
        <v>0</v>
      </c>
      <c r="HX92">
        <v>0</v>
      </c>
      <c r="HY92">
        <v>0</v>
      </c>
      <c r="HZ92">
        <v>0</v>
      </c>
      <c r="IA92">
        <v>0</v>
      </c>
      <c r="IB92">
        <v>0</v>
      </c>
      <c r="IC92">
        <v>0</v>
      </c>
      <c r="ID92">
        <v>0</v>
      </c>
      <c r="IE92">
        <v>0</v>
      </c>
      <c r="IF92">
        <v>0</v>
      </c>
      <c r="IG92">
        <v>0</v>
      </c>
      <c r="IH92">
        <v>0</v>
      </c>
      <c r="II92" t="s">
        <v>1304</v>
      </c>
      <c r="IJ92" t="s">
        <v>1304</v>
      </c>
      <c r="IK92" t="s">
        <v>1304</v>
      </c>
      <c r="IL92" t="s">
        <v>1304</v>
      </c>
      <c r="IM92" t="s">
        <v>1304</v>
      </c>
      <c r="IN92" t="s">
        <v>1304</v>
      </c>
      <c r="IO92" t="s">
        <v>1304</v>
      </c>
      <c r="IP92" t="s">
        <v>1304</v>
      </c>
      <c r="IQ92" t="s">
        <v>1304</v>
      </c>
      <c r="IR92" t="s">
        <v>1304</v>
      </c>
      <c r="IS92" t="s">
        <v>1304</v>
      </c>
      <c r="IT92" t="s">
        <v>1304</v>
      </c>
      <c r="IU92" t="s">
        <v>1304</v>
      </c>
      <c r="IV92" t="s">
        <v>1304</v>
      </c>
      <c r="IW92" t="s">
        <v>1304</v>
      </c>
      <c r="IX92">
        <v>0</v>
      </c>
      <c r="IY92">
        <v>0</v>
      </c>
      <c r="IZ92">
        <v>0</v>
      </c>
      <c r="JA92">
        <v>0</v>
      </c>
      <c r="JB92">
        <v>0</v>
      </c>
      <c r="JC92">
        <v>0</v>
      </c>
      <c r="JD92">
        <v>0</v>
      </c>
      <c r="JE92">
        <v>0</v>
      </c>
      <c r="JF92">
        <v>0</v>
      </c>
      <c r="JG92">
        <v>0</v>
      </c>
      <c r="JH92">
        <v>0</v>
      </c>
      <c r="JI92">
        <v>0</v>
      </c>
      <c r="JJ92" s="85">
        <v>0</v>
      </c>
      <c r="JK92" s="85">
        <v>0</v>
      </c>
      <c r="JL92" s="85">
        <v>0</v>
      </c>
      <c r="JM92" s="85">
        <v>0</v>
      </c>
      <c r="JN92" s="85">
        <v>0</v>
      </c>
      <c r="JO92" s="85">
        <v>0</v>
      </c>
      <c r="JP92" s="85">
        <v>0</v>
      </c>
      <c r="JQ92" s="85">
        <v>0</v>
      </c>
      <c r="JR92" s="85">
        <v>0</v>
      </c>
      <c r="JS92" s="85">
        <v>0</v>
      </c>
      <c r="JT92" s="85">
        <v>0</v>
      </c>
      <c r="JU92" s="85">
        <v>0</v>
      </c>
      <c r="JV92" s="85">
        <v>0</v>
      </c>
      <c r="JW92">
        <v>0</v>
      </c>
      <c r="JX92">
        <v>0</v>
      </c>
      <c r="JY92">
        <v>0</v>
      </c>
      <c r="JZ92">
        <v>0</v>
      </c>
      <c r="KA92">
        <v>0</v>
      </c>
      <c r="KB92">
        <v>0</v>
      </c>
      <c r="KC92">
        <v>0</v>
      </c>
      <c r="KD92">
        <v>0</v>
      </c>
      <c r="KE92">
        <v>0</v>
      </c>
      <c r="KF92">
        <v>0</v>
      </c>
      <c r="KG92">
        <v>0</v>
      </c>
      <c r="KH92">
        <v>0</v>
      </c>
      <c r="KI92">
        <v>0</v>
      </c>
      <c r="KJ92" s="79" t="s">
        <v>3440</v>
      </c>
      <c r="KK92" t="s">
        <v>1304</v>
      </c>
      <c r="KL92" t="s">
        <v>1304</v>
      </c>
      <c r="KM92" t="s">
        <v>1304</v>
      </c>
      <c r="KN92">
        <v>0</v>
      </c>
      <c r="KO92" t="s">
        <v>1304</v>
      </c>
      <c r="KP92" t="s">
        <v>1304</v>
      </c>
      <c r="KQ92" t="s">
        <v>1304</v>
      </c>
      <c r="KR92" t="s">
        <v>1304</v>
      </c>
      <c r="KS92" t="s">
        <v>1304</v>
      </c>
      <c r="KT92" t="s">
        <v>1304</v>
      </c>
      <c r="KU92" s="79" t="s">
        <v>1304</v>
      </c>
      <c r="KV92" t="s">
        <v>3440</v>
      </c>
      <c r="KW92" t="s">
        <v>3440</v>
      </c>
      <c r="KX92" t="s">
        <v>3440</v>
      </c>
      <c r="KY92" t="s">
        <v>3440</v>
      </c>
      <c r="KZ92">
        <v>0</v>
      </c>
      <c r="LA92" t="s">
        <v>1304</v>
      </c>
      <c r="LB92" t="s">
        <v>1304</v>
      </c>
      <c r="LC92" t="s">
        <v>1304</v>
      </c>
      <c r="LD92" t="s">
        <v>1304</v>
      </c>
      <c r="LE92" t="s">
        <v>1304</v>
      </c>
      <c r="LF92" t="s">
        <v>1304</v>
      </c>
      <c r="LG92" t="s">
        <v>1304</v>
      </c>
      <c r="LH92" s="85">
        <v>0</v>
      </c>
      <c r="LI92" s="85" t="s">
        <v>4531</v>
      </c>
      <c r="LJ92" s="85" t="s">
        <v>4515</v>
      </c>
      <c r="LK92" s="85">
        <v>0</v>
      </c>
      <c r="LL92" s="85">
        <v>0</v>
      </c>
      <c r="LM92" s="85" t="s">
        <v>1304</v>
      </c>
      <c r="LN92" s="85" t="s">
        <v>1304</v>
      </c>
      <c r="LO92" s="85">
        <v>0</v>
      </c>
      <c r="LP92" s="85">
        <v>0</v>
      </c>
      <c r="LQ92" s="85">
        <v>18451363000</v>
      </c>
      <c r="LR92" s="85">
        <v>0</v>
      </c>
      <c r="LS92" s="85">
        <v>0</v>
      </c>
      <c r="LT92" s="85">
        <v>0</v>
      </c>
      <c r="LU92" s="85">
        <v>0</v>
      </c>
      <c r="LV92" t="s">
        <v>3440</v>
      </c>
      <c r="LW92" t="s">
        <v>3440</v>
      </c>
      <c r="LX92" t="s">
        <v>3440</v>
      </c>
      <c r="LY92" t="s">
        <v>3440</v>
      </c>
      <c r="LZ92">
        <v>0</v>
      </c>
      <c r="MA92" t="s">
        <v>1304</v>
      </c>
      <c r="MB92" t="s">
        <v>1304</v>
      </c>
      <c r="MC92" t="s">
        <v>1304</v>
      </c>
      <c r="MD92" t="s">
        <v>1304</v>
      </c>
      <c r="ME92" t="s">
        <v>1304</v>
      </c>
      <c r="MF92" t="s">
        <v>1304</v>
      </c>
      <c r="MG92" t="s">
        <v>1304</v>
      </c>
      <c r="MH92">
        <v>0</v>
      </c>
      <c r="MI92">
        <v>0</v>
      </c>
      <c r="MJ92">
        <v>0</v>
      </c>
      <c r="MK92">
        <v>0</v>
      </c>
      <c r="ML92">
        <v>0</v>
      </c>
      <c r="MM92">
        <v>0</v>
      </c>
      <c r="MN92">
        <v>0</v>
      </c>
      <c r="MO92">
        <v>0</v>
      </c>
      <c r="MP92">
        <v>0</v>
      </c>
      <c r="MQ92">
        <v>0</v>
      </c>
      <c r="MR92">
        <v>0</v>
      </c>
      <c r="MS92">
        <v>0</v>
      </c>
      <c r="MT92">
        <v>0</v>
      </c>
      <c r="MU92">
        <v>0</v>
      </c>
      <c r="MV92">
        <v>0</v>
      </c>
      <c r="MW92">
        <v>0</v>
      </c>
      <c r="MX92">
        <v>0</v>
      </c>
      <c r="MY92">
        <v>0</v>
      </c>
      <c r="MZ92">
        <v>0</v>
      </c>
      <c r="NA92">
        <v>0</v>
      </c>
      <c r="NB92">
        <v>0</v>
      </c>
      <c r="NC92">
        <v>0</v>
      </c>
      <c r="ND92">
        <v>0</v>
      </c>
      <c r="NE92">
        <v>0</v>
      </c>
      <c r="NF92">
        <v>0</v>
      </c>
      <c r="NG92">
        <v>0</v>
      </c>
      <c r="NH92">
        <v>0</v>
      </c>
      <c r="NI92" t="s">
        <v>3440</v>
      </c>
      <c r="NJ92" t="s">
        <v>3440</v>
      </c>
      <c r="NK92" t="s">
        <v>3440</v>
      </c>
      <c r="NL92" t="s">
        <v>3440</v>
      </c>
      <c r="NM92">
        <v>0</v>
      </c>
      <c r="NN92" t="s">
        <v>1304</v>
      </c>
      <c r="NO92" t="s">
        <v>1304</v>
      </c>
      <c r="NP92" t="s">
        <v>1304</v>
      </c>
      <c r="NQ92" t="s">
        <v>1304</v>
      </c>
      <c r="NR92" t="s">
        <v>1304</v>
      </c>
      <c r="NS92" t="s">
        <v>1304</v>
      </c>
      <c r="NT92" t="s">
        <v>1304</v>
      </c>
      <c r="NU92">
        <v>0</v>
      </c>
      <c r="NV92">
        <v>0</v>
      </c>
      <c r="NW92">
        <v>0</v>
      </c>
      <c r="NX92">
        <v>0</v>
      </c>
      <c r="NY92">
        <v>0</v>
      </c>
      <c r="NZ92">
        <v>0</v>
      </c>
      <c r="OA92">
        <v>0</v>
      </c>
      <c r="OB92">
        <v>0</v>
      </c>
      <c r="OC92">
        <v>0</v>
      </c>
      <c r="OD92">
        <v>0</v>
      </c>
      <c r="OE92">
        <v>0</v>
      </c>
      <c r="OF92">
        <v>0</v>
      </c>
      <c r="OG92">
        <v>0</v>
      </c>
      <c r="OH92">
        <v>0</v>
      </c>
      <c r="OI92">
        <v>0</v>
      </c>
      <c r="OJ92">
        <v>0</v>
      </c>
      <c r="OK92">
        <v>0</v>
      </c>
      <c r="OL92">
        <v>0</v>
      </c>
      <c r="OM92">
        <v>0</v>
      </c>
      <c r="ON92">
        <v>0</v>
      </c>
      <c r="OO92">
        <v>0</v>
      </c>
      <c r="OP92">
        <v>0</v>
      </c>
      <c r="OQ92">
        <v>0</v>
      </c>
      <c r="OR92">
        <v>0</v>
      </c>
      <c r="OT92" s="84"/>
      <c r="OU92" t="s">
        <v>4618</v>
      </c>
      <c r="OV92">
        <v>1</v>
      </c>
      <c r="OW92">
        <v>0</v>
      </c>
      <c r="OX92">
        <v>0</v>
      </c>
      <c r="OY92">
        <v>0</v>
      </c>
      <c r="OZ92">
        <v>0</v>
      </c>
      <c r="PA92">
        <v>0</v>
      </c>
      <c r="PB92">
        <v>0</v>
      </c>
      <c r="PC92">
        <v>0</v>
      </c>
      <c r="PD92">
        <v>0</v>
      </c>
      <c r="PE92">
        <v>0</v>
      </c>
      <c r="PF92">
        <v>0</v>
      </c>
      <c r="PG92">
        <v>0</v>
      </c>
      <c r="PH92">
        <v>0</v>
      </c>
      <c r="PI92">
        <v>0</v>
      </c>
      <c r="PJ92">
        <v>0</v>
      </c>
      <c r="PK92">
        <v>0</v>
      </c>
      <c r="PL92">
        <v>0</v>
      </c>
      <c r="PM92">
        <v>0</v>
      </c>
      <c r="PN92">
        <v>0</v>
      </c>
      <c r="PO92">
        <v>0</v>
      </c>
      <c r="PP92">
        <v>0</v>
      </c>
      <c r="PQ92">
        <v>0</v>
      </c>
      <c r="PR92">
        <v>0</v>
      </c>
      <c r="PS92">
        <v>0</v>
      </c>
      <c r="PT92">
        <v>0</v>
      </c>
      <c r="PU92">
        <v>0</v>
      </c>
      <c r="PV92">
        <v>0</v>
      </c>
      <c r="PW92" s="85">
        <v>0</v>
      </c>
      <c r="PX92" s="85">
        <v>0</v>
      </c>
      <c r="PY92" t="s">
        <v>3501</v>
      </c>
    </row>
    <row r="93" spans="1:441" ht="15.75" customHeight="1" x14ac:dyDescent="0.3">
      <c r="A93" t="s">
        <v>4627</v>
      </c>
      <c r="B93">
        <v>7872</v>
      </c>
      <c r="C93" t="s">
        <v>4628</v>
      </c>
      <c r="D93" s="82">
        <v>2020110010185</v>
      </c>
      <c r="E93" t="s">
        <v>3412</v>
      </c>
      <c r="F93" t="s">
        <v>3413</v>
      </c>
      <c r="G93" t="s">
        <v>4445</v>
      </c>
      <c r="H93" t="s">
        <v>4446</v>
      </c>
      <c r="I93" t="s">
        <v>4582</v>
      </c>
      <c r="J93" t="s">
        <v>4447</v>
      </c>
      <c r="K93" t="s">
        <v>4448</v>
      </c>
      <c r="L93" t="s">
        <v>4449</v>
      </c>
      <c r="M93" t="s">
        <v>4450</v>
      </c>
      <c r="N93" t="s">
        <v>4448</v>
      </c>
      <c r="O93" t="s">
        <v>4583</v>
      </c>
      <c r="P93" t="s">
        <v>4584</v>
      </c>
      <c r="Q93" t="s">
        <v>4585</v>
      </c>
      <c r="R93" t="s">
        <v>3875</v>
      </c>
      <c r="S93" t="s">
        <v>4629</v>
      </c>
      <c r="T93" t="s">
        <v>4630</v>
      </c>
      <c r="AD93" t="s">
        <v>4631</v>
      </c>
      <c r="AE93" t="s">
        <v>4632</v>
      </c>
      <c r="AG93" t="s">
        <v>1304</v>
      </c>
      <c r="AH93" t="s">
        <v>1304</v>
      </c>
      <c r="AI93" t="s">
        <v>4633</v>
      </c>
      <c r="AJ93" t="s">
        <v>4606</v>
      </c>
      <c r="AK93" s="83">
        <v>44055</v>
      </c>
      <c r="AL93">
        <v>1</v>
      </c>
      <c r="AM93">
        <v>2024</v>
      </c>
      <c r="AN93" t="s">
        <v>4634</v>
      </c>
      <c r="AO93" t="s">
        <v>4635</v>
      </c>
      <c r="AP93">
        <v>2020</v>
      </c>
      <c r="AQ93">
        <v>2024</v>
      </c>
      <c r="AR93" t="s">
        <v>48</v>
      </c>
      <c r="AS93" t="s">
        <v>541</v>
      </c>
      <c r="AT93" t="s">
        <v>49</v>
      </c>
      <c r="AU93" t="s">
        <v>912</v>
      </c>
      <c r="AV93" t="s">
        <v>3431</v>
      </c>
      <c r="AW93" t="s">
        <v>3431</v>
      </c>
      <c r="AX93" t="s">
        <v>3431</v>
      </c>
      <c r="AZ93">
        <v>1</v>
      </c>
      <c r="BB93" t="s">
        <v>4636</v>
      </c>
      <c r="BC93" t="s">
        <v>4637</v>
      </c>
      <c r="BD93" t="s">
        <v>4638</v>
      </c>
      <c r="BE93" t="s">
        <v>435</v>
      </c>
      <c r="BF93" t="s">
        <v>3457</v>
      </c>
      <c r="BG93">
        <v>2</v>
      </c>
      <c r="BH93" s="83">
        <v>45204</v>
      </c>
      <c r="BI93" t="s">
        <v>4487</v>
      </c>
      <c r="BJ93" t="s">
        <v>3048</v>
      </c>
      <c r="BK93">
        <v>20</v>
      </c>
      <c r="BL93">
        <v>3</v>
      </c>
      <c r="BM93">
        <v>5</v>
      </c>
      <c r="BN93">
        <v>5</v>
      </c>
      <c r="BO93">
        <v>4</v>
      </c>
      <c r="BP93">
        <v>3</v>
      </c>
      <c r="BW93">
        <v>3</v>
      </c>
      <c r="BX93">
        <v>5</v>
      </c>
      <c r="BY93">
        <v>5</v>
      </c>
      <c r="BZ93">
        <v>4</v>
      </c>
      <c r="CA93">
        <v>3</v>
      </c>
      <c r="CB93">
        <v>5</v>
      </c>
      <c r="CC93">
        <v>5</v>
      </c>
      <c r="CD93">
        <v>4</v>
      </c>
      <c r="CE93">
        <v>3</v>
      </c>
      <c r="CF93">
        <v>0</v>
      </c>
      <c r="CG93" t="s">
        <v>435</v>
      </c>
      <c r="CH93">
        <v>0</v>
      </c>
      <c r="CI93">
        <v>0</v>
      </c>
      <c r="CJ93" t="s">
        <v>435</v>
      </c>
      <c r="CK93" t="s">
        <v>435</v>
      </c>
      <c r="CL93" t="s">
        <v>435</v>
      </c>
      <c r="CM93" t="s">
        <v>435</v>
      </c>
      <c r="CN93">
        <v>2.9999999999999996</v>
      </c>
      <c r="CO93">
        <v>5</v>
      </c>
      <c r="CP93">
        <v>5</v>
      </c>
      <c r="CQ93">
        <v>4</v>
      </c>
      <c r="CR93">
        <v>17</v>
      </c>
      <c r="CS93" t="s">
        <v>48</v>
      </c>
      <c r="CT93">
        <v>1</v>
      </c>
      <c r="CU93">
        <v>0</v>
      </c>
      <c r="CV93">
        <v>1</v>
      </c>
      <c r="CW93">
        <v>0</v>
      </c>
      <c r="CX93">
        <v>1</v>
      </c>
      <c r="CY93">
        <v>0</v>
      </c>
      <c r="CZ93">
        <v>0</v>
      </c>
      <c r="DA93">
        <v>0</v>
      </c>
      <c r="DB93">
        <v>0</v>
      </c>
      <c r="DC93">
        <v>0</v>
      </c>
      <c r="DD93">
        <v>0</v>
      </c>
      <c r="DE93">
        <v>0</v>
      </c>
      <c r="DF93">
        <v>3</v>
      </c>
      <c r="DG93">
        <v>3</v>
      </c>
      <c r="DH93">
        <v>3</v>
      </c>
      <c r="DI93">
        <v>3</v>
      </c>
      <c r="DJ93">
        <v>0</v>
      </c>
      <c r="DK93">
        <v>0</v>
      </c>
      <c r="DL93">
        <v>0</v>
      </c>
      <c r="DM93">
        <v>0</v>
      </c>
      <c r="DN93">
        <v>0</v>
      </c>
      <c r="DO93">
        <v>0</v>
      </c>
      <c r="DP93">
        <v>0</v>
      </c>
      <c r="DQ93">
        <v>0</v>
      </c>
      <c r="DR93">
        <v>0</v>
      </c>
      <c r="DS93">
        <v>0</v>
      </c>
      <c r="DT93">
        <v>0</v>
      </c>
      <c r="DU93">
        <v>0</v>
      </c>
      <c r="DV93">
        <v>3</v>
      </c>
      <c r="DW93">
        <v>0</v>
      </c>
      <c r="DX93">
        <v>0</v>
      </c>
      <c r="DY93">
        <v>0</v>
      </c>
      <c r="DZ93">
        <v>0</v>
      </c>
      <c r="EA93">
        <v>0</v>
      </c>
      <c r="EB93">
        <v>0</v>
      </c>
      <c r="EC93">
        <v>0</v>
      </c>
      <c r="ED93">
        <v>0</v>
      </c>
      <c r="EE93">
        <v>0</v>
      </c>
      <c r="EF93">
        <v>0</v>
      </c>
      <c r="EG93">
        <v>0</v>
      </c>
      <c r="EH93">
        <v>0</v>
      </c>
      <c r="EI93">
        <v>0</v>
      </c>
      <c r="EJ93">
        <v>0</v>
      </c>
      <c r="EK93" t="s">
        <v>4639</v>
      </c>
      <c r="EL93" t="s">
        <v>4640</v>
      </c>
      <c r="EM93" t="s">
        <v>4641</v>
      </c>
      <c r="EN93" t="s">
        <v>4640</v>
      </c>
      <c r="EO93" t="s">
        <v>4642</v>
      </c>
      <c r="EP93">
        <v>0</v>
      </c>
      <c r="EQ93">
        <v>0</v>
      </c>
      <c r="ER93">
        <v>0</v>
      </c>
      <c r="ES93">
        <v>0</v>
      </c>
      <c r="ET93">
        <v>0</v>
      </c>
      <c r="EU93">
        <v>0</v>
      </c>
      <c r="EV93">
        <v>0</v>
      </c>
      <c r="EW93">
        <v>0</v>
      </c>
      <c r="EX93">
        <v>0</v>
      </c>
      <c r="EY93">
        <v>0</v>
      </c>
      <c r="EZ93">
        <v>0</v>
      </c>
      <c r="FA93">
        <v>0</v>
      </c>
      <c r="FB93">
        <v>0</v>
      </c>
      <c r="FC93">
        <v>0</v>
      </c>
      <c r="FD93">
        <v>0</v>
      </c>
      <c r="FE93">
        <v>0</v>
      </c>
      <c r="FF93">
        <v>0</v>
      </c>
      <c r="FG93">
        <v>0</v>
      </c>
      <c r="FH93">
        <v>0</v>
      </c>
      <c r="FI93">
        <v>0</v>
      </c>
      <c r="FJ93">
        <v>0</v>
      </c>
      <c r="FK93">
        <v>0</v>
      </c>
      <c r="FL93">
        <v>0</v>
      </c>
      <c r="FM93">
        <v>0</v>
      </c>
      <c r="FN93">
        <v>0</v>
      </c>
      <c r="FO93">
        <v>0</v>
      </c>
      <c r="FP93">
        <v>0</v>
      </c>
      <c r="FQ93">
        <v>0</v>
      </c>
      <c r="FR93">
        <v>0</v>
      </c>
      <c r="FS93">
        <v>0</v>
      </c>
      <c r="FT93">
        <v>0</v>
      </c>
      <c r="FU93">
        <v>0</v>
      </c>
      <c r="FV93">
        <v>0</v>
      </c>
      <c r="FW93">
        <v>0</v>
      </c>
      <c r="FX93">
        <v>0</v>
      </c>
      <c r="FY93">
        <v>0</v>
      </c>
      <c r="FZ93">
        <v>0</v>
      </c>
      <c r="GA93">
        <v>0</v>
      </c>
      <c r="GB93">
        <v>0</v>
      </c>
      <c r="GC93">
        <v>0</v>
      </c>
      <c r="GD93">
        <v>0</v>
      </c>
      <c r="GE93">
        <v>0</v>
      </c>
      <c r="GF93">
        <v>0</v>
      </c>
      <c r="GG93">
        <v>0</v>
      </c>
      <c r="GH93">
        <v>0</v>
      </c>
      <c r="GI93">
        <v>0</v>
      </c>
      <c r="GJ93">
        <v>0</v>
      </c>
      <c r="GK93">
        <v>0</v>
      </c>
      <c r="GL93">
        <v>0</v>
      </c>
      <c r="GM93">
        <v>0</v>
      </c>
      <c r="GN93">
        <v>0</v>
      </c>
      <c r="GO93">
        <v>0</v>
      </c>
      <c r="GP93">
        <v>0</v>
      </c>
      <c r="GQ93">
        <v>0</v>
      </c>
      <c r="GR93">
        <v>0</v>
      </c>
      <c r="GS93">
        <v>0</v>
      </c>
      <c r="GT93">
        <v>0</v>
      </c>
      <c r="GU93">
        <v>0</v>
      </c>
      <c r="GV93">
        <v>0</v>
      </c>
      <c r="GW93">
        <v>0</v>
      </c>
      <c r="GX93">
        <v>0</v>
      </c>
      <c r="GY93">
        <v>0</v>
      </c>
      <c r="GZ93">
        <v>0</v>
      </c>
      <c r="HA93">
        <v>0</v>
      </c>
      <c r="HB93">
        <v>0</v>
      </c>
      <c r="HC93">
        <v>0</v>
      </c>
      <c r="HD93">
        <v>0</v>
      </c>
      <c r="HE93">
        <v>0</v>
      </c>
      <c r="HF93">
        <v>0</v>
      </c>
      <c r="HG93">
        <v>0</v>
      </c>
      <c r="HH93">
        <v>0</v>
      </c>
      <c r="HI93">
        <v>0</v>
      </c>
      <c r="HJ93">
        <v>0</v>
      </c>
      <c r="HK93">
        <v>0</v>
      </c>
      <c r="HL93">
        <v>0</v>
      </c>
      <c r="HM93">
        <v>0</v>
      </c>
      <c r="HN93">
        <v>0</v>
      </c>
      <c r="HO93">
        <v>0</v>
      </c>
      <c r="HP93">
        <v>0</v>
      </c>
      <c r="HQ93">
        <v>0</v>
      </c>
      <c r="HR93">
        <v>0</v>
      </c>
      <c r="HS93">
        <v>0</v>
      </c>
      <c r="HT93">
        <v>0</v>
      </c>
      <c r="HU93">
        <v>0</v>
      </c>
      <c r="HV93">
        <v>0</v>
      </c>
      <c r="HW93">
        <v>0</v>
      </c>
      <c r="HX93">
        <v>0</v>
      </c>
      <c r="HY93">
        <v>0</v>
      </c>
      <c r="HZ93">
        <v>0</v>
      </c>
      <c r="IA93">
        <v>0</v>
      </c>
      <c r="IB93">
        <v>0</v>
      </c>
      <c r="IC93">
        <v>0</v>
      </c>
      <c r="ID93">
        <v>0</v>
      </c>
      <c r="IE93">
        <v>0</v>
      </c>
      <c r="IF93">
        <v>0</v>
      </c>
      <c r="IG93">
        <v>0</v>
      </c>
      <c r="IH93">
        <v>0</v>
      </c>
      <c r="II93" t="s">
        <v>1304</v>
      </c>
      <c r="IJ93" t="s">
        <v>1304</v>
      </c>
      <c r="IK93" t="s">
        <v>1304</v>
      </c>
      <c r="IL93" t="s">
        <v>1304</v>
      </c>
      <c r="IM93" t="s">
        <v>1304</v>
      </c>
      <c r="IN93" t="s">
        <v>1304</v>
      </c>
      <c r="IO93" t="s">
        <v>1304</v>
      </c>
      <c r="IP93" t="s">
        <v>1304</v>
      </c>
      <c r="IQ93" t="s">
        <v>1304</v>
      </c>
      <c r="IR93" t="s">
        <v>1304</v>
      </c>
      <c r="IS93" t="s">
        <v>1304</v>
      </c>
      <c r="IT93" t="s">
        <v>1304</v>
      </c>
      <c r="IU93" t="s">
        <v>1304</v>
      </c>
      <c r="IV93" t="s">
        <v>1304</v>
      </c>
      <c r="IW93" t="s">
        <v>1304</v>
      </c>
      <c r="IX93">
        <v>0</v>
      </c>
      <c r="IY93">
        <v>0</v>
      </c>
      <c r="IZ93">
        <v>0</v>
      </c>
      <c r="JA93">
        <v>0</v>
      </c>
      <c r="JB93">
        <v>0</v>
      </c>
      <c r="JC93">
        <v>0</v>
      </c>
      <c r="JD93">
        <v>0</v>
      </c>
      <c r="JE93">
        <v>0</v>
      </c>
      <c r="JF93">
        <v>0</v>
      </c>
      <c r="JG93">
        <v>0</v>
      </c>
      <c r="JH93">
        <v>0</v>
      </c>
      <c r="JI93">
        <v>0</v>
      </c>
      <c r="JJ93" s="85">
        <v>0</v>
      </c>
      <c r="JK93" s="85">
        <v>0</v>
      </c>
      <c r="JL93" s="85">
        <v>0</v>
      </c>
      <c r="JM93" s="85">
        <v>0</v>
      </c>
      <c r="JN93" s="85">
        <v>0</v>
      </c>
      <c r="JO93" s="85">
        <v>0</v>
      </c>
      <c r="JP93" s="85">
        <v>0</v>
      </c>
      <c r="JQ93" s="85">
        <v>0</v>
      </c>
      <c r="JR93" s="85">
        <v>0</v>
      </c>
      <c r="JS93" s="85">
        <v>0</v>
      </c>
      <c r="JT93" s="85">
        <v>0</v>
      </c>
      <c r="JU93" s="85">
        <v>0</v>
      </c>
      <c r="JV93" s="85">
        <v>0</v>
      </c>
      <c r="JW93">
        <v>0</v>
      </c>
      <c r="JX93">
        <v>0</v>
      </c>
      <c r="JY93">
        <v>0</v>
      </c>
      <c r="JZ93">
        <v>0</v>
      </c>
      <c r="KA93">
        <v>0</v>
      </c>
      <c r="KB93">
        <v>0</v>
      </c>
      <c r="KC93">
        <v>0</v>
      </c>
      <c r="KD93">
        <v>0</v>
      </c>
      <c r="KE93">
        <v>0</v>
      </c>
      <c r="KF93">
        <v>0</v>
      </c>
      <c r="KG93">
        <v>0</v>
      </c>
      <c r="KH93">
        <v>0</v>
      </c>
      <c r="KI93">
        <v>0</v>
      </c>
      <c r="KJ93" s="79">
        <v>0</v>
      </c>
      <c r="KK93" t="s">
        <v>1304</v>
      </c>
      <c r="KL93">
        <v>0</v>
      </c>
      <c r="KM93" t="s">
        <v>1304</v>
      </c>
      <c r="KN93">
        <v>0</v>
      </c>
      <c r="KO93" t="s">
        <v>1304</v>
      </c>
      <c r="KP93" t="s">
        <v>1304</v>
      </c>
      <c r="KQ93" t="s">
        <v>1304</v>
      </c>
      <c r="KR93" t="s">
        <v>1304</v>
      </c>
      <c r="KS93" t="s">
        <v>1304</v>
      </c>
      <c r="KT93" t="s">
        <v>1304</v>
      </c>
      <c r="KU93" s="79" t="s">
        <v>1304</v>
      </c>
      <c r="KV93">
        <v>0</v>
      </c>
      <c r="KW93">
        <v>0</v>
      </c>
      <c r="KX93">
        <v>0</v>
      </c>
      <c r="KY93">
        <v>0</v>
      </c>
      <c r="KZ93">
        <v>0</v>
      </c>
      <c r="LA93" t="s">
        <v>1304</v>
      </c>
      <c r="LB93" t="s">
        <v>1304</v>
      </c>
      <c r="LC93" t="s">
        <v>1304</v>
      </c>
      <c r="LD93" t="s">
        <v>1304</v>
      </c>
      <c r="LE93" t="s">
        <v>1304</v>
      </c>
      <c r="LF93" t="s">
        <v>1304</v>
      </c>
      <c r="LG93" t="s">
        <v>1304</v>
      </c>
      <c r="LH93" s="85">
        <v>0</v>
      </c>
      <c r="LI93" s="85" t="s">
        <v>4572</v>
      </c>
      <c r="LJ93" s="85" t="s">
        <v>4582</v>
      </c>
      <c r="LK93" s="85">
        <v>0</v>
      </c>
      <c r="LL93" s="85">
        <v>0</v>
      </c>
      <c r="LM93" s="85" t="s">
        <v>1304</v>
      </c>
      <c r="LN93" s="85" t="s">
        <v>1304</v>
      </c>
      <c r="LO93" s="85">
        <v>0</v>
      </c>
      <c r="LP93" s="85">
        <v>0</v>
      </c>
      <c r="LQ93" s="85">
        <v>18451363000</v>
      </c>
      <c r="LR93" s="85">
        <v>0</v>
      </c>
      <c r="LS93" s="85">
        <v>0</v>
      </c>
      <c r="LT93" s="85">
        <v>0</v>
      </c>
      <c r="LU93" s="85">
        <v>0</v>
      </c>
      <c r="LV93">
        <v>0</v>
      </c>
      <c r="LW93">
        <v>0</v>
      </c>
      <c r="LX93">
        <v>0</v>
      </c>
      <c r="LY93">
        <v>0</v>
      </c>
      <c r="LZ93">
        <v>0</v>
      </c>
      <c r="MA93" t="s">
        <v>1304</v>
      </c>
      <c r="MB93" t="s">
        <v>1304</v>
      </c>
      <c r="MC93" t="s">
        <v>1304</v>
      </c>
      <c r="MD93" t="s">
        <v>1304</v>
      </c>
      <c r="ME93" t="s">
        <v>1304</v>
      </c>
      <c r="MF93" t="s">
        <v>1304</v>
      </c>
      <c r="MG93" t="s">
        <v>1304</v>
      </c>
      <c r="MH93">
        <v>0</v>
      </c>
      <c r="MI93">
        <v>0</v>
      </c>
      <c r="MJ93">
        <v>0</v>
      </c>
      <c r="MK93">
        <v>0</v>
      </c>
      <c r="ML93">
        <v>0</v>
      </c>
      <c r="MM93">
        <v>0</v>
      </c>
      <c r="MN93">
        <v>0</v>
      </c>
      <c r="MO93">
        <v>0</v>
      </c>
      <c r="MP93">
        <v>0</v>
      </c>
      <c r="MQ93">
        <v>0</v>
      </c>
      <c r="MR93">
        <v>0</v>
      </c>
      <c r="MS93">
        <v>0</v>
      </c>
      <c r="MT93">
        <v>0</v>
      </c>
      <c r="MU93">
        <v>0</v>
      </c>
      <c r="MV93">
        <v>0</v>
      </c>
      <c r="MW93">
        <v>0</v>
      </c>
      <c r="MX93">
        <v>0</v>
      </c>
      <c r="MY93">
        <v>0</v>
      </c>
      <c r="MZ93">
        <v>0</v>
      </c>
      <c r="NA93">
        <v>0</v>
      </c>
      <c r="NB93">
        <v>0</v>
      </c>
      <c r="NC93">
        <v>0</v>
      </c>
      <c r="ND93">
        <v>0</v>
      </c>
      <c r="NE93">
        <v>0</v>
      </c>
      <c r="NF93">
        <v>0</v>
      </c>
      <c r="NG93">
        <v>0</v>
      </c>
      <c r="NH93">
        <v>0</v>
      </c>
      <c r="NI93">
        <v>0</v>
      </c>
      <c r="NJ93">
        <v>0</v>
      </c>
      <c r="NK93">
        <v>0</v>
      </c>
      <c r="NL93">
        <v>0</v>
      </c>
      <c r="NM93">
        <v>0</v>
      </c>
      <c r="NN93" t="s">
        <v>1304</v>
      </c>
      <c r="NO93" t="s">
        <v>1304</v>
      </c>
      <c r="NP93" t="s">
        <v>1304</v>
      </c>
      <c r="NQ93" t="s">
        <v>1304</v>
      </c>
      <c r="NR93" t="s">
        <v>1304</v>
      </c>
      <c r="NS93" t="s">
        <v>1304</v>
      </c>
      <c r="NT93" t="s">
        <v>1304</v>
      </c>
      <c r="NU93">
        <v>0</v>
      </c>
      <c r="NV93">
        <v>0</v>
      </c>
      <c r="NW93">
        <v>0</v>
      </c>
      <c r="NX93">
        <v>0</v>
      </c>
      <c r="NY93">
        <v>0</v>
      </c>
      <c r="NZ93">
        <v>0</v>
      </c>
      <c r="OA93">
        <v>0</v>
      </c>
      <c r="OB93">
        <v>0</v>
      </c>
      <c r="OC93">
        <v>0</v>
      </c>
      <c r="OD93">
        <v>0</v>
      </c>
      <c r="OE93">
        <v>0</v>
      </c>
      <c r="OF93">
        <v>0</v>
      </c>
      <c r="OG93">
        <v>0</v>
      </c>
      <c r="OH93">
        <v>0</v>
      </c>
      <c r="OI93">
        <v>0</v>
      </c>
      <c r="OJ93">
        <v>0</v>
      </c>
      <c r="OK93">
        <v>0</v>
      </c>
      <c r="OL93">
        <v>0</v>
      </c>
      <c r="OM93">
        <v>0</v>
      </c>
      <c r="ON93">
        <v>0</v>
      </c>
      <c r="OO93">
        <v>0</v>
      </c>
      <c r="OP93">
        <v>0</v>
      </c>
      <c r="OQ93">
        <v>0</v>
      </c>
      <c r="OR93">
        <v>0</v>
      </c>
      <c r="OT93" s="84"/>
      <c r="OU93" t="s">
        <v>4627</v>
      </c>
      <c r="OV93">
        <v>3</v>
      </c>
      <c r="OW93">
        <v>0</v>
      </c>
      <c r="OX93">
        <v>0</v>
      </c>
      <c r="OY93">
        <v>0</v>
      </c>
      <c r="OZ93">
        <v>0</v>
      </c>
      <c r="PA93">
        <v>0</v>
      </c>
      <c r="PB93">
        <v>0</v>
      </c>
      <c r="PC93">
        <v>0</v>
      </c>
      <c r="PD93">
        <v>0</v>
      </c>
      <c r="PE93">
        <v>0</v>
      </c>
      <c r="PF93">
        <v>0</v>
      </c>
      <c r="PG93">
        <v>0</v>
      </c>
      <c r="PH93">
        <v>0</v>
      </c>
      <c r="PI93">
        <v>0</v>
      </c>
      <c r="PJ93">
        <v>0</v>
      </c>
      <c r="PK93">
        <v>0</v>
      </c>
      <c r="PL93">
        <v>0</v>
      </c>
      <c r="PM93">
        <v>0</v>
      </c>
      <c r="PN93">
        <v>0</v>
      </c>
      <c r="PO93">
        <v>0</v>
      </c>
      <c r="PP93">
        <v>0</v>
      </c>
      <c r="PQ93">
        <v>0</v>
      </c>
      <c r="PR93">
        <v>0</v>
      </c>
      <c r="PS93">
        <v>0</v>
      </c>
      <c r="PT93">
        <v>0</v>
      </c>
      <c r="PU93">
        <v>0</v>
      </c>
      <c r="PV93">
        <v>0</v>
      </c>
      <c r="PW93" s="85">
        <v>0</v>
      </c>
      <c r="PX93" s="85">
        <v>0</v>
      </c>
      <c r="PY93" t="s">
        <v>3501</v>
      </c>
    </row>
    <row r="94" spans="1:441" ht="15.75" customHeight="1" x14ac:dyDescent="0.3">
      <c r="A94" t="s">
        <v>4643</v>
      </c>
      <c r="B94">
        <v>7872</v>
      </c>
      <c r="C94" t="s">
        <v>4644</v>
      </c>
      <c r="D94" s="82">
        <v>2020110010185</v>
      </c>
      <c r="E94" t="s">
        <v>3412</v>
      </c>
      <c r="F94" t="s">
        <v>3413</v>
      </c>
      <c r="G94" t="s">
        <v>4445</v>
      </c>
      <c r="H94" t="s">
        <v>4446</v>
      </c>
      <c r="I94" t="s">
        <v>435</v>
      </c>
      <c r="J94" t="s">
        <v>4447</v>
      </c>
      <c r="K94" t="s">
        <v>4448</v>
      </c>
      <c r="L94" t="s">
        <v>4449</v>
      </c>
      <c r="M94" t="s">
        <v>4450</v>
      </c>
      <c r="N94" t="s">
        <v>4448</v>
      </c>
      <c r="O94" t="s">
        <v>4449</v>
      </c>
      <c r="P94" t="s">
        <v>4450</v>
      </c>
      <c r="Q94" t="s">
        <v>4451</v>
      </c>
      <c r="R94" t="s">
        <v>3875</v>
      </c>
      <c r="S94" t="s">
        <v>4645</v>
      </c>
      <c r="T94" t="s">
        <v>4646</v>
      </c>
      <c r="AF94" t="s">
        <v>4645</v>
      </c>
      <c r="AG94" t="s">
        <v>1304</v>
      </c>
      <c r="AH94" t="s">
        <v>1304</v>
      </c>
      <c r="AI94" t="s">
        <v>4647</v>
      </c>
      <c r="AJ94">
        <v>0</v>
      </c>
      <c r="AK94" s="83">
        <v>44055</v>
      </c>
      <c r="AL94">
        <v>1</v>
      </c>
      <c r="AM94">
        <v>2024</v>
      </c>
      <c r="AN94" t="s">
        <v>4648</v>
      </c>
      <c r="AO94" t="s">
        <v>4621</v>
      </c>
      <c r="AP94">
        <v>2020</v>
      </c>
      <c r="AQ94">
        <v>2024</v>
      </c>
      <c r="AR94" t="s">
        <v>48</v>
      </c>
      <c r="AS94" t="s">
        <v>541</v>
      </c>
      <c r="AT94" t="s">
        <v>49</v>
      </c>
      <c r="AU94" t="s">
        <v>912</v>
      </c>
      <c r="AV94" t="s">
        <v>3431</v>
      </c>
      <c r="AW94" t="s">
        <v>3431</v>
      </c>
      <c r="AX94" t="s">
        <v>3431</v>
      </c>
      <c r="AZ94">
        <v>1</v>
      </c>
      <c r="BB94" t="s">
        <v>4649</v>
      </c>
      <c r="BC94" t="s">
        <v>4650</v>
      </c>
      <c r="BD94" t="s">
        <v>4651</v>
      </c>
      <c r="BE94" t="s">
        <v>435</v>
      </c>
      <c r="BF94" t="s">
        <v>3457</v>
      </c>
      <c r="BG94">
        <v>2</v>
      </c>
      <c r="BH94" s="83">
        <v>45204</v>
      </c>
      <c r="BI94" t="s">
        <v>4487</v>
      </c>
      <c r="BJ94" t="s">
        <v>3048</v>
      </c>
      <c r="BK94">
        <v>16</v>
      </c>
      <c r="BL94">
        <v>2</v>
      </c>
      <c r="BM94">
        <v>4</v>
      </c>
      <c r="BN94">
        <v>4</v>
      </c>
      <c r="BO94">
        <v>4</v>
      </c>
      <c r="BP94">
        <v>2</v>
      </c>
      <c r="BW94">
        <v>2</v>
      </c>
      <c r="BX94">
        <v>4</v>
      </c>
      <c r="BY94">
        <v>4</v>
      </c>
      <c r="BZ94">
        <v>4</v>
      </c>
      <c r="CA94">
        <v>2</v>
      </c>
      <c r="CB94">
        <v>4</v>
      </c>
      <c r="CC94">
        <v>4</v>
      </c>
      <c r="CD94">
        <v>4</v>
      </c>
      <c r="CE94">
        <v>2</v>
      </c>
      <c r="CF94">
        <v>0</v>
      </c>
      <c r="CG94" t="s">
        <v>435</v>
      </c>
      <c r="CH94">
        <v>0</v>
      </c>
      <c r="CI94">
        <v>0</v>
      </c>
      <c r="CJ94" t="s">
        <v>435</v>
      </c>
      <c r="CK94" t="s">
        <v>435</v>
      </c>
      <c r="CL94" t="s">
        <v>435</v>
      </c>
      <c r="CM94" t="s">
        <v>435</v>
      </c>
      <c r="CN94">
        <v>2</v>
      </c>
      <c r="CO94">
        <v>4</v>
      </c>
      <c r="CP94">
        <v>4</v>
      </c>
      <c r="CQ94">
        <v>4</v>
      </c>
      <c r="CR94">
        <v>14</v>
      </c>
      <c r="CS94" t="s">
        <v>48</v>
      </c>
      <c r="CT94">
        <v>0</v>
      </c>
      <c r="CU94">
        <v>0</v>
      </c>
      <c r="CV94">
        <v>1</v>
      </c>
      <c r="CW94">
        <v>0</v>
      </c>
      <c r="CX94">
        <v>1</v>
      </c>
      <c r="CY94">
        <v>0</v>
      </c>
      <c r="CZ94">
        <v>0</v>
      </c>
      <c r="DA94">
        <v>0</v>
      </c>
      <c r="DB94">
        <v>0</v>
      </c>
      <c r="DC94">
        <v>0</v>
      </c>
      <c r="DD94">
        <v>0</v>
      </c>
      <c r="DE94">
        <v>0</v>
      </c>
      <c r="DF94">
        <v>2</v>
      </c>
      <c r="DG94">
        <v>2</v>
      </c>
      <c r="DH94">
        <v>2</v>
      </c>
      <c r="DI94">
        <v>2</v>
      </c>
      <c r="DJ94">
        <v>0</v>
      </c>
      <c r="DK94">
        <v>0</v>
      </c>
      <c r="DL94">
        <v>0</v>
      </c>
      <c r="DM94">
        <v>0</v>
      </c>
      <c r="DN94">
        <v>0</v>
      </c>
      <c r="DO94">
        <v>0</v>
      </c>
      <c r="DP94">
        <v>0</v>
      </c>
      <c r="DQ94">
        <v>0</v>
      </c>
      <c r="DR94">
        <v>0</v>
      </c>
      <c r="DS94">
        <v>0</v>
      </c>
      <c r="DT94">
        <v>0</v>
      </c>
      <c r="DU94">
        <v>0</v>
      </c>
      <c r="DV94">
        <v>2</v>
      </c>
      <c r="DW94">
        <v>0</v>
      </c>
      <c r="DX94">
        <v>0</v>
      </c>
      <c r="DY94">
        <v>0</v>
      </c>
      <c r="DZ94">
        <v>0</v>
      </c>
      <c r="EA94">
        <v>0</v>
      </c>
      <c r="EB94">
        <v>0</v>
      </c>
      <c r="EC94">
        <v>0</v>
      </c>
      <c r="ED94">
        <v>0</v>
      </c>
      <c r="EE94">
        <v>0</v>
      </c>
      <c r="EF94">
        <v>0</v>
      </c>
      <c r="EG94">
        <v>0</v>
      </c>
      <c r="EH94">
        <v>0</v>
      </c>
      <c r="EI94">
        <v>0</v>
      </c>
      <c r="EJ94">
        <v>0</v>
      </c>
      <c r="EK94">
        <v>0</v>
      </c>
      <c r="EL94">
        <v>0</v>
      </c>
      <c r="EM94" t="s">
        <v>4652</v>
      </c>
      <c r="EN94">
        <v>0</v>
      </c>
      <c r="EO94" t="s">
        <v>4653</v>
      </c>
      <c r="EP94">
        <v>0</v>
      </c>
      <c r="EQ94">
        <v>0</v>
      </c>
      <c r="ER94">
        <v>0</v>
      </c>
      <c r="ES94">
        <v>0</v>
      </c>
      <c r="ET94">
        <v>0</v>
      </c>
      <c r="EU94">
        <v>0</v>
      </c>
      <c r="EV94">
        <v>0</v>
      </c>
      <c r="EW94">
        <v>0</v>
      </c>
      <c r="EX94">
        <v>0</v>
      </c>
      <c r="EY94">
        <v>0</v>
      </c>
      <c r="EZ94">
        <v>0</v>
      </c>
      <c r="FA94">
        <v>0</v>
      </c>
      <c r="FB94">
        <v>0</v>
      </c>
      <c r="FC94">
        <v>0</v>
      </c>
      <c r="FD94">
        <v>0</v>
      </c>
      <c r="FE94">
        <v>0</v>
      </c>
      <c r="FF94">
        <v>0</v>
      </c>
      <c r="FG94">
        <v>0</v>
      </c>
      <c r="FH94">
        <v>0</v>
      </c>
      <c r="FI94">
        <v>0</v>
      </c>
      <c r="FJ94">
        <v>0</v>
      </c>
      <c r="FK94">
        <v>0</v>
      </c>
      <c r="FL94">
        <v>0</v>
      </c>
      <c r="FM94">
        <v>0</v>
      </c>
      <c r="FN94">
        <v>0</v>
      </c>
      <c r="FO94">
        <v>0</v>
      </c>
      <c r="FP94">
        <v>0</v>
      </c>
      <c r="FQ94">
        <v>0</v>
      </c>
      <c r="FR94">
        <v>0</v>
      </c>
      <c r="FS94">
        <v>0</v>
      </c>
      <c r="FT94">
        <v>0</v>
      </c>
      <c r="FU94">
        <v>0</v>
      </c>
      <c r="FV94">
        <v>0</v>
      </c>
      <c r="FW94">
        <v>0</v>
      </c>
      <c r="FX94">
        <v>0</v>
      </c>
      <c r="FY94">
        <v>0</v>
      </c>
      <c r="FZ94">
        <v>0</v>
      </c>
      <c r="GA94">
        <v>0</v>
      </c>
      <c r="GB94">
        <v>0</v>
      </c>
      <c r="GC94">
        <v>0</v>
      </c>
      <c r="GD94">
        <v>0</v>
      </c>
      <c r="GE94">
        <v>0</v>
      </c>
      <c r="GF94">
        <v>0</v>
      </c>
      <c r="GG94">
        <v>0</v>
      </c>
      <c r="GH94">
        <v>0</v>
      </c>
      <c r="GI94">
        <v>0</v>
      </c>
      <c r="GJ94">
        <v>0</v>
      </c>
      <c r="GK94">
        <v>0</v>
      </c>
      <c r="GL94">
        <v>0</v>
      </c>
      <c r="GM94">
        <v>0</v>
      </c>
      <c r="GN94">
        <v>0</v>
      </c>
      <c r="GO94">
        <v>0</v>
      </c>
      <c r="GP94">
        <v>0</v>
      </c>
      <c r="GQ94">
        <v>0</v>
      </c>
      <c r="GR94">
        <v>0</v>
      </c>
      <c r="GS94">
        <v>0</v>
      </c>
      <c r="GT94">
        <v>0</v>
      </c>
      <c r="GU94">
        <v>0</v>
      </c>
      <c r="GV94">
        <v>0</v>
      </c>
      <c r="GW94">
        <v>0</v>
      </c>
      <c r="GX94">
        <v>0</v>
      </c>
      <c r="GY94">
        <v>0</v>
      </c>
      <c r="GZ94">
        <v>0</v>
      </c>
      <c r="HA94">
        <v>0</v>
      </c>
      <c r="HB94">
        <v>0</v>
      </c>
      <c r="HC94">
        <v>0</v>
      </c>
      <c r="HD94">
        <v>0</v>
      </c>
      <c r="HE94">
        <v>0</v>
      </c>
      <c r="HF94">
        <v>0</v>
      </c>
      <c r="HG94">
        <v>0</v>
      </c>
      <c r="HH94">
        <v>0</v>
      </c>
      <c r="HI94">
        <v>0</v>
      </c>
      <c r="HJ94">
        <v>0</v>
      </c>
      <c r="HK94">
        <v>0</v>
      </c>
      <c r="HL94">
        <v>0</v>
      </c>
      <c r="HM94">
        <v>0</v>
      </c>
      <c r="HN94">
        <v>0</v>
      </c>
      <c r="HO94">
        <v>0</v>
      </c>
      <c r="HP94">
        <v>0</v>
      </c>
      <c r="HQ94">
        <v>0</v>
      </c>
      <c r="HR94">
        <v>0</v>
      </c>
      <c r="HS94">
        <v>0</v>
      </c>
      <c r="HT94">
        <v>0</v>
      </c>
      <c r="HU94">
        <v>0</v>
      </c>
      <c r="HV94">
        <v>0</v>
      </c>
      <c r="HW94">
        <v>0</v>
      </c>
      <c r="HX94">
        <v>0</v>
      </c>
      <c r="HY94">
        <v>0</v>
      </c>
      <c r="HZ94">
        <v>0</v>
      </c>
      <c r="IA94">
        <v>0</v>
      </c>
      <c r="IB94">
        <v>0</v>
      </c>
      <c r="IC94">
        <v>0</v>
      </c>
      <c r="ID94">
        <v>0</v>
      </c>
      <c r="IE94">
        <v>0</v>
      </c>
      <c r="IF94">
        <v>0</v>
      </c>
      <c r="IG94">
        <v>0</v>
      </c>
      <c r="IH94">
        <v>0</v>
      </c>
      <c r="II94" t="s">
        <v>1304</v>
      </c>
      <c r="IJ94" t="s">
        <v>1304</v>
      </c>
      <c r="IK94" t="s">
        <v>1304</v>
      </c>
      <c r="IL94" t="s">
        <v>1304</v>
      </c>
      <c r="IM94" t="s">
        <v>1304</v>
      </c>
      <c r="IN94" t="s">
        <v>1304</v>
      </c>
      <c r="IO94" t="s">
        <v>1304</v>
      </c>
      <c r="IP94" t="s">
        <v>1304</v>
      </c>
      <c r="IQ94" t="s">
        <v>1304</v>
      </c>
      <c r="IR94" t="s">
        <v>1304</v>
      </c>
      <c r="IS94" t="s">
        <v>1304</v>
      </c>
      <c r="IT94" t="s">
        <v>1304</v>
      </c>
      <c r="IU94" t="s">
        <v>1304</v>
      </c>
      <c r="IV94" t="s">
        <v>1304</v>
      </c>
      <c r="IW94" t="s">
        <v>1304</v>
      </c>
      <c r="IX94">
        <v>0</v>
      </c>
      <c r="IY94">
        <v>0</v>
      </c>
      <c r="IZ94">
        <v>0</v>
      </c>
      <c r="JA94">
        <v>0</v>
      </c>
      <c r="JB94">
        <v>0</v>
      </c>
      <c r="JC94">
        <v>0</v>
      </c>
      <c r="JD94">
        <v>0</v>
      </c>
      <c r="JE94">
        <v>0</v>
      </c>
      <c r="JF94">
        <v>0</v>
      </c>
      <c r="JG94">
        <v>0</v>
      </c>
      <c r="JH94">
        <v>0</v>
      </c>
      <c r="JI94">
        <v>0</v>
      </c>
      <c r="JJ94" s="85">
        <v>0</v>
      </c>
      <c r="JK94" s="85">
        <v>0</v>
      </c>
      <c r="JL94" s="85">
        <v>0</v>
      </c>
      <c r="JM94" s="85">
        <v>0</v>
      </c>
      <c r="JN94" s="85">
        <v>0</v>
      </c>
      <c r="JO94" s="85">
        <v>0</v>
      </c>
      <c r="JP94" s="85">
        <v>0</v>
      </c>
      <c r="JQ94" s="85">
        <v>0</v>
      </c>
      <c r="JR94" s="85">
        <v>0</v>
      </c>
      <c r="JS94" s="85">
        <v>0</v>
      </c>
      <c r="JT94" s="85">
        <v>0</v>
      </c>
      <c r="JU94" s="85">
        <v>0</v>
      </c>
      <c r="JV94" s="85">
        <v>0</v>
      </c>
      <c r="JW94">
        <v>0</v>
      </c>
      <c r="JX94">
        <v>0</v>
      </c>
      <c r="JY94">
        <v>0</v>
      </c>
      <c r="JZ94">
        <v>0</v>
      </c>
      <c r="KA94">
        <v>0</v>
      </c>
      <c r="KB94">
        <v>0</v>
      </c>
      <c r="KC94">
        <v>0</v>
      </c>
      <c r="KD94">
        <v>0</v>
      </c>
      <c r="KE94">
        <v>0</v>
      </c>
      <c r="KF94">
        <v>0</v>
      </c>
      <c r="KG94">
        <v>0</v>
      </c>
      <c r="KH94">
        <v>0</v>
      </c>
      <c r="KI94">
        <v>0</v>
      </c>
      <c r="KJ94" s="79" t="s">
        <v>3440</v>
      </c>
      <c r="KK94" t="s">
        <v>1304</v>
      </c>
      <c r="KL94">
        <v>0</v>
      </c>
      <c r="KM94" t="s">
        <v>1304</v>
      </c>
      <c r="KN94">
        <v>0</v>
      </c>
      <c r="KO94" t="s">
        <v>1304</v>
      </c>
      <c r="KP94" t="s">
        <v>1304</v>
      </c>
      <c r="KQ94" t="s">
        <v>1304</v>
      </c>
      <c r="KR94" t="s">
        <v>1304</v>
      </c>
      <c r="KS94" t="s">
        <v>1304</v>
      </c>
      <c r="KT94" t="s">
        <v>1304</v>
      </c>
      <c r="KU94" s="79" t="s">
        <v>1304</v>
      </c>
      <c r="KV94" t="s">
        <v>3440</v>
      </c>
      <c r="KW94" t="s">
        <v>3440</v>
      </c>
      <c r="KX94">
        <v>0</v>
      </c>
      <c r="KY94">
        <v>0</v>
      </c>
      <c r="KZ94">
        <v>0</v>
      </c>
      <c r="LA94" t="s">
        <v>1304</v>
      </c>
      <c r="LB94" t="s">
        <v>1304</v>
      </c>
      <c r="LC94" t="s">
        <v>1304</v>
      </c>
      <c r="LD94" t="s">
        <v>1304</v>
      </c>
      <c r="LE94" t="s">
        <v>1304</v>
      </c>
      <c r="LF94" t="s">
        <v>1304</v>
      </c>
      <c r="LG94" t="s">
        <v>1304</v>
      </c>
      <c r="LH94" s="85">
        <v>0</v>
      </c>
      <c r="LI94" s="85" t="s">
        <v>4462</v>
      </c>
      <c r="LJ94" s="85" t="s">
        <v>435</v>
      </c>
      <c r="LK94" s="85" t="s">
        <v>3473</v>
      </c>
      <c r="LL94" s="85" t="s">
        <v>1304</v>
      </c>
      <c r="LM94" s="85" t="s">
        <v>1304</v>
      </c>
      <c r="LN94" s="85" t="s">
        <v>1304</v>
      </c>
      <c r="LO94" s="85">
        <v>0</v>
      </c>
      <c r="LP94" s="85">
        <v>0</v>
      </c>
      <c r="LQ94" s="85">
        <v>18451363000</v>
      </c>
      <c r="LR94" s="85">
        <v>0</v>
      </c>
      <c r="LS94" s="85">
        <v>0</v>
      </c>
      <c r="LT94" s="85">
        <v>0</v>
      </c>
      <c r="LU94" s="85">
        <v>0</v>
      </c>
      <c r="LV94" t="s">
        <v>3440</v>
      </c>
      <c r="LW94" t="s">
        <v>3440</v>
      </c>
      <c r="LX94">
        <v>0</v>
      </c>
      <c r="LY94">
        <v>0</v>
      </c>
      <c r="LZ94">
        <v>0</v>
      </c>
      <c r="MA94" t="s">
        <v>1304</v>
      </c>
      <c r="MB94" t="s">
        <v>1304</v>
      </c>
      <c r="MC94" t="s">
        <v>1304</v>
      </c>
      <c r="MD94" t="s">
        <v>1304</v>
      </c>
      <c r="ME94" t="s">
        <v>1304</v>
      </c>
      <c r="MF94" t="s">
        <v>1304</v>
      </c>
      <c r="MG94" t="s">
        <v>1304</v>
      </c>
      <c r="MH94">
        <v>0</v>
      </c>
      <c r="MI94">
        <v>0</v>
      </c>
      <c r="MJ94">
        <v>0</v>
      </c>
      <c r="MK94">
        <v>0</v>
      </c>
      <c r="ML94">
        <v>0</v>
      </c>
      <c r="MM94">
        <v>0</v>
      </c>
      <c r="MN94">
        <v>0</v>
      </c>
      <c r="MO94">
        <v>0</v>
      </c>
      <c r="MP94">
        <v>0</v>
      </c>
      <c r="MQ94">
        <v>0</v>
      </c>
      <c r="MR94">
        <v>0</v>
      </c>
      <c r="MS94">
        <v>0</v>
      </c>
      <c r="MT94">
        <v>0</v>
      </c>
      <c r="MU94">
        <v>0</v>
      </c>
      <c r="MV94">
        <v>0</v>
      </c>
      <c r="MW94">
        <v>0</v>
      </c>
      <c r="MX94">
        <v>0</v>
      </c>
      <c r="MY94">
        <v>0</v>
      </c>
      <c r="MZ94">
        <v>0</v>
      </c>
      <c r="NA94">
        <v>0</v>
      </c>
      <c r="NB94">
        <v>0</v>
      </c>
      <c r="NC94">
        <v>0</v>
      </c>
      <c r="ND94">
        <v>0</v>
      </c>
      <c r="NE94">
        <v>0</v>
      </c>
      <c r="NF94">
        <v>0</v>
      </c>
      <c r="NG94">
        <v>0</v>
      </c>
      <c r="NH94">
        <v>0</v>
      </c>
      <c r="NI94" t="s">
        <v>3440</v>
      </c>
      <c r="NJ94" t="s">
        <v>3440</v>
      </c>
      <c r="NK94">
        <v>0</v>
      </c>
      <c r="NL94">
        <v>0</v>
      </c>
      <c r="NM94">
        <v>0</v>
      </c>
      <c r="NN94" t="s">
        <v>1304</v>
      </c>
      <c r="NO94" t="s">
        <v>1304</v>
      </c>
      <c r="NP94" t="s">
        <v>1304</v>
      </c>
      <c r="NQ94" t="s">
        <v>1304</v>
      </c>
      <c r="NR94" t="s">
        <v>1304</v>
      </c>
      <c r="NS94" t="s">
        <v>1304</v>
      </c>
      <c r="NT94" t="s">
        <v>1304</v>
      </c>
      <c r="NU94">
        <v>0</v>
      </c>
      <c r="NV94">
        <v>0</v>
      </c>
      <c r="NW94">
        <v>0</v>
      </c>
      <c r="NX94">
        <v>0</v>
      </c>
      <c r="NY94">
        <v>0</v>
      </c>
      <c r="NZ94">
        <v>0</v>
      </c>
      <c r="OA94">
        <v>0</v>
      </c>
      <c r="OB94">
        <v>0</v>
      </c>
      <c r="OC94">
        <v>0</v>
      </c>
      <c r="OD94">
        <v>0</v>
      </c>
      <c r="OE94">
        <v>0</v>
      </c>
      <c r="OF94">
        <v>0</v>
      </c>
      <c r="OG94">
        <v>0</v>
      </c>
      <c r="OH94">
        <v>0</v>
      </c>
      <c r="OI94">
        <v>0</v>
      </c>
      <c r="OJ94">
        <v>0</v>
      </c>
      <c r="OK94">
        <v>0</v>
      </c>
      <c r="OL94">
        <v>0</v>
      </c>
      <c r="OM94">
        <v>0</v>
      </c>
      <c r="ON94">
        <v>0</v>
      </c>
      <c r="OO94">
        <v>0</v>
      </c>
      <c r="OP94">
        <v>0</v>
      </c>
      <c r="OQ94">
        <v>0</v>
      </c>
      <c r="OR94">
        <v>0</v>
      </c>
      <c r="OT94" s="84"/>
      <c r="OU94" t="s">
        <v>4643</v>
      </c>
      <c r="OV94">
        <v>2</v>
      </c>
      <c r="OW94">
        <v>0</v>
      </c>
      <c r="OX94">
        <v>0</v>
      </c>
      <c r="OY94">
        <v>0</v>
      </c>
      <c r="OZ94">
        <v>0</v>
      </c>
      <c r="PA94">
        <v>0</v>
      </c>
      <c r="PB94">
        <v>0</v>
      </c>
      <c r="PC94">
        <v>0</v>
      </c>
      <c r="PD94">
        <v>0</v>
      </c>
      <c r="PE94">
        <v>0</v>
      </c>
      <c r="PF94">
        <v>0</v>
      </c>
      <c r="PG94">
        <v>0</v>
      </c>
      <c r="PH94">
        <v>0</v>
      </c>
      <c r="PI94">
        <v>0</v>
      </c>
      <c r="PJ94">
        <v>0</v>
      </c>
      <c r="PK94">
        <v>0</v>
      </c>
      <c r="PL94">
        <v>0</v>
      </c>
      <c r="PM94">
        <v>0</v>
      </c>
      <c r="PN94">
        <v>0</v>
      </c>
      <c r="PO94">
        <v>0</v>
      </c>
      <c r="PP94">
        <v>0</v>
      </c>
      <c r="PQ94">
        <v>0</v>
      </c>
      <c r="PR94">
        <v>0</v>
      </c>
      <c r="PS94">
        <v>0</v>
      </c>
      <c r="PT94">
        <v>0</v>
      </c>
      <c r="PU94">
        <v>0</v>
      </c>
      <c r="PV94">
        <v>0</v>
      </c>
      <c r="PW94" s="85">
        <v>0</v>
      </c>
      <c r="PX94" s="85">
        <v>0</v>
      </c>
      <c r="PY94" t="s">
        <v>3524</v>
      </c>
    </row>
    <row r="95" spans="1:441" ht="15.75" customHeight="1" x14ac:dyDescent="0.3">
      <c r="A95" t="s">
        <v>4654</v>
      </c>
      <c r="B95">
        <v>7873</v>
      </c>
      <c r="D95" s="82">
        <v>2020110010189</v>
      </c>
      <c r="E95" t="s">
        <v>3412</v>
      </c>
      <c r="F95" t="s">
        <v>3413</v>
      </c>
      <c r="G95" t="s">
        <v>3414</v>
      </c>
      <c r="H95" t="s">
        <v>4655</v>
      </c>
      <c r="I95" t="s">
        <v>4656</v>
      </c>
      <c r="J95" t="s">
        <v>4657</v>
      </c>
      <c r="K95" t="s">
        <v>446</v>
      </c>
      <c r="L95" t="s">
        <v>4658</v>
      </c>
      <c r="M95" t="s">
        <v>446</v>
      </c>
      <c r="N95" t="s">
        <v>634</v>
      </c>
      <c r="O95" t="s">
        <v>4659</v>
      </c>
      <c r="P95" t="s">
        <v>4660</v>
      </c>
      <c r="Q95" t="s">
        <v>4661</v>
      </c>
      <c r="R95" t="s">
        <v>4662</v>
      </c>
      <c r="S95" t="s">
        <v>4663</v>
      </c>
      <c r="T95" t="s">
        <v>4664</v>
      </c>
      <c r="Z95" t="s">
        <v>4663</v>
      </c>
      <c r="AA95" t="s">
        <v>4665</v>
      </c>
      <c r="AG95" t="s">
        <v>1304</v>
      </c>
      <c r="AH95" t="s">
        <v>1304</v>
      </c>
      <c r="AI95" t="s">
        <v>4666</v>
      </c>
      <c r="AJ95">
        <v>0</v>
      </c>
      <c r="AK95" s="83">
        <v>44055</v>
      </c>
      <c r="AL95">
        <v>1</v>
      </c>
      <c r="AM95">
        <v>2024</v>
      </c>
      <c r="AN95" t="s">
        <v>4667</v>
      </c>
      <c r="AO95" t="s">
        <v>4668</v>
      </c>
      <c r="AP95">
        <v>2020</v>
      </c>
      <c r="AQ95">
        <v>2024</v>
      </c>
      <c r="AR95" t="s">
        <v>61</v>
      </c>
      <c r="AS95" t="s">
        <v>541</v>
      </c>
      <c r="AT95" t="s">
        <v>42</v>
      </c>
      <c r="AU95" t="s">
        <v>542</v>
      </c>
      <c r="AV95" s="109" t="s">
        <v>3431</v>
      </c>
      <c r="AW95" s="109" t="s">
        <v>3431</v>
      </c>
      <c r="AX95" s="109" t="s">
        <v>3431</v>
      </c>
      <c r="AY95" s="109"/>
      <c r="AZ95" s="109">
        <v>1</v>
      </c>
      <c r="BB95" t="s">
        <v>4669</v>
      </c>
      <c r="BC95" t="s">
        <v>4670</v>
      </c>
      <c r="BD95" t="s">
        <v>4671</v>
      </c>
      <c r="BE95" t="s">
        <v>4672</v>
      </c>
      <c r="BF95" t="s">
        <v>3457</v>
      </c>
      <c r="BG95">
        <v>3</v>
      </c>
      <c r="BH95" s="83">
        <v>45204</v>
      </c>
      <c r="BI95" t="s">
        <v>4673</v>
      </c>
      <c r="BJ95" t="s">
        <v>3048</v>
      </c>
      <c r="BK95">
        <v>100</v>
      </c>
      <c r="BL95">
        <v>100</v>
      </c>
      <c r="BM95">
        <v>100</v>
      </c>
      <c r="BN95">
        <v>100</v>
      </c>
      <c r="BO95">
        <v>100</v>
      </c>
      <c r="BP95">
        <v>100</v>
      </c>
      <c r="BW95">
        <v>100</v>
      </c>
      <c r="BX95">
        <v>100</v>
      </c>
      <c r="BY95">
        <v>100</v>
      </c>
      <c r="BZ95">
        <v>100</v>
      </c>
      <c r="CA95">
        <v>100</v>
      </c>
      <c r="CB95">
        <v>100</v>
      </c>
      <c r="CC95">
        <v>100</v>
      </c>
      <c r="CD95">
        <v>100</v>
      </c>
      <c r="CE95">
        <v>100</v>
      </c>
      <c r="CF95">
        <v>0</v>
      </c>
      <c r="CG95" t="s">
        <v>435</v>
      </c>
      <c r="CH95" t="s">
        <v>435</v>
      </c>
      <c r="CI95" t="s">
        <v>435</v>
      </c>
      <c r="CJ95" t="s">
        <v>435</v>
      </c>
      <c r="CK95" t="s">
        <v>435</v>
      </c>
      <c r="CL95" t="s">
        <v>435</v>
      </c>
      <c r="CM95" t="s">
        <v>435</v>
      </c>
      <c r="CN95">
        <v>100</v>
      </c>
      <c r="CO95">
        <v>100</v>
      </c>
      <c r="CP95">
        <v>100</v>
      </c>
      <c r="CQ95">
        <v>100</v>
      </c>
      <c r="CR95" t="s">
        <v>43</v>
      </c>
      <c r="CS95" t="s">
        <v>3766</v>
      </c>
      <c r="CT95">
        <v>10</v>
      </c>
      <c r="CU95">
        <v>0</v>
      </c>
      <c r="CV95">
        <v>45</v>
      </c>
      <c r="CW95">
        <v>0</v>
      </c>
      <c r="CX95">
        <v>45</v>
      </c>
      <c r="CY95">
        <v>0</v>
      </c>
      <c r="CZ95">
        <v>0</v>
      </c>
      <c r="DA95">
        <v>0</v>
      </c>
      <c r="DB95">
        <v>0</v>
      </c>
      <c r="DC95">
        <v>0</v>
      </c>
      <c r="DD95">
        <v>0</v>
      </c>
      <c r="DE95">
        <v>0</v>
      </c>
      <c r="DF95">
        <v>100</v>
      </c>
      <c r="DG95">
        <v>100</v>
      </c>
      <c r="DH95">
        <v>100</v>
      </c>
      <c r="DI95">
        <v>100</v>
      </c>
      <c r="DJ95">
        <v>10</v>
      </c>
      <c r="DK95">
        <v>0</v>
      </c>
      <c r="DL95">
        <v>45</v>
      </c>
      <c r="DM95">
        <v>0</v>
      </c>
      <c r="DN95">
        <v>45</v>
      </c>
      <c r="DO95">
        <v>0</v>
      </c>
      <c r="DP95">
        <v>0</v>
      </c>
      <c r="DQ95">
        <v>0</v>
      </c>
      <c r="DR95">
        <v>0</v>
      </c>
      <c r="DS95">
        <v>0</v>
      </c>
      <c r="DT95">
        <v>0</v>
      </c>
      <c r="DU95">
        <v>0</v>
      </c>
      <c r="DV95">
        <v>100</v>
      </c>
      <c r="DW95">
        <v>0</v>
      </c>
      <c r="DX95">
        <v>0</v>
      </c>
      <c r="DY95">
        <v>0</v>
      </c>
      <c r="DZ95">
        <v>0</v>
      </c>
      <c r="EA95">
        <v>0</v>
      </c>
      <c r="EB95">
        <v>0</v>
      </c>
      <c r="EC95">
        <v>0</v>
      </c>
      <c r="ED95">
        <v>0</v>
      </c>
      <c r="EE95">
        <v>0</v>
      </c>
      <c r="EF95">
        <v>0</v>
      </c>
      <c r="EG95">
        <v>0</v>
      </c>
      <c r="EH95">
        <v>0</v>
      </c>
      <c r="EI95">
        <v>0</v>
      </c>
      <c r="EJ95">
        <v>0</v>
      </c>
      <c r="EK95" t="s">
        <v>4674</v>
      </c>
      <c r="EL95">
        <v>0</v>
      </c>
      <c r="EM95" t="s">
        <v>4675</v>
      </c>
      <c r="EN95">
        <v>0</v>
      </c>
      <c r="EO95" t="s">
        <v>4676</v>
      </c>
      <c r="EP95">
        <v>0</v>
      </c>
      <c r="EQ95">
        <v>0</v>
      </c>
      <c r="ER95">
        <v>0</v>
      </c>
      <c r="ES95">
        <v>0</v>
      </c>
      <c r="ET95">
        <v>0</v>
      </c>
      <c r="EU95">
        <v>0</v>
      </c>
      <c r="EV95">
        <v>0</v>
      </c>
      <c r="EW95">
        <v>0</v>
      </c>
      <c r="EX95">
        <v>0</v>
      </c>
      <c r="EY95">
        <v>0</v>
      </c>
      <c r="EZ95">
        <v>0</v>
      </c>
      <c r="FA95">
        <v>0</v>
      </c>
      <c r="FB95">
        <v>0</v>
      </c>
      <c r="FC95">
        <v>0</v>
      </c>
      <c r="FD95">
        <v>0</v>
      </c>
      <c r="FE95">
        <v>0</v>
      </c>
      <c r="FF95">
        <v>0</v>
      </c>
      <c r="FG95">
        <v>0</v>
      </c>
      <c r="FH95">
        <v>0</v>
      </c>
      <c r="FI95">
        <v>0</v>
      </c>
      <c r="FJ95">
        <v>0</v>
      </c>
      <c r="FK95">
        <v>0</v>
      </c>
      <c r="FL95">
        <v>0</v>
      </c>
      <c r="FM95">
        <v>0</v>
      </c>
      <c r="FN95">
        <v>0</v>
      </c>
      <c r="FO95">
        <v>0</v>
      </c>
      <c r="FP95">
        <v>0</v>
      </c>
      <c r="FQ95">
        <v>0</v>
      </c>
      <c r="FR95">
        <v>0</v>
      </c>
      <c r="FS95">
        <v>0</v>
      </c>
      <c r="FT95">
        <v>0</v>
      </c>
      <c r="FU95">
        <v>0</v>
      </c>
      <c r="FV95">
        <v>0</v>
      </c>
      <c r="FW95">
        <v>0</v>
      </c>
      <c r="FX95">
        <v>0</v>
      </c>
      <c r="FY95">
        <v>0</v>
      </c>
      <c r="FZ95">
        <v>0</v>
      </c>
      <c r="GA95">
        <v>0</v>
      </c>
      <c r="GB95">
        <v>0</v>
      </c>
      <c r="GC95">
        <v>0</v>
      </c>
      <c r="GD95">
        <v>0</v>
      </c>
      <c r="GE95">
        <v>0</v>
      </c>
      <c r="GF95">
        <v>0</v>
      </c>
      <c r="GG95">
        <v>0</v>
      </c>
      <c r="GH95">
        <v>0</v>
      </c>
      <c r="GI95">
        <v>0</v>
      </c>
      <c r="GJ95">
        <v>0</v>
      </c>
      <c r="GK95">
        <v>0</v>
      </c>
      <c r="GL95">
        <v>0</v>
      </c>
      <c r="GM95">
        <v>0</v>
      </c>
      <c r="GN95">
        <v>0</v>
      </c>
      <c r="GO95">
        <v>0</v>
      </c>
      <c r="GP95">
        <v>0</v>
      </c>
      <c r="GQ95">
        <v>0</v>
      </c>
      <c r="GR95">
        <v>0</v>
      </c>
      <c r="GS95">
        <v>0</v>
      </c>
      <c r="GT95">
        <v>0</v>
      </c>
      <c r="GU95">
        <v>0</v>
      </c>
      <c r="GV95">
        <v>0</v>
      </c>
      <c r="GW95">
        <v>0</v>
      </c>
      <c r="GX95">
        <v>0</v>
      </c>
      <c r="GY95">
        <v>0</v>
      </c>
      <c r="GZ95">
        <v>0</v>
      </c>
      <c r="HA95">
        <v>0</v>
      </c>
      <c r="HB95">
        <v>0</v>
      </c>
      <c r="HC95">
        <v>0</v>
      </c>
      <c r="HD95">
        <v>0</v>
      </c>
      <c r="HE95">
        <v>0</v>
      </c>
      <c r="HF95">
        <v>0</v>
      </c>
      <c r="HG95">
        <v>0</v>
      </c>
      <c r="HH95">
        <v>0</v>
      </c>
      <c r="HI95">
        <v>0</v>
      </c>
      <c r="HJ95">
        <v>0</v>
      </c>
      <c r="HK95">
        <v>0</v>
      </c>
      <c r="HL95">
        <v>0</v>
      </c>
      <c r="HM95">
        <v>0</v>
      </c>
      <c r="HN95">
        <v>0</v>
      </c>
      <c r="HO95">
        <v>0</v>
      </c>
      <c r="HP95">
        <v>0</v>
      </c>
      <c r="HQ95">
        <v>0</v>
      </c>
      <c r="HR95">
        <v>0</v>
      </c>
      <c r="HS95">
        <v>0</v>
      </c>
      <c r="HT95">
        <v>0</v>
      </c>
      <c r="HU95">
        <v>0</v>
      </c>
      <c r="HV95">
        <v>0</v>
      </c>
      <c r="HW95">
        <v>0</v>
      </c>
      <c r="HX95">
        <v>0</v>
      </c>
      <c r="HY95">
        <v>0</v>
      </c>
      <c r="HZ95">
        <v>0</v>
      </c>
      <c r="IA95">
        <v>0</v>
      </c>
      <c r="IB95">
        <v>0</v>
      </c>
      <c r="IC95">
        <v>0</v>
      </c>
      <c r="ID95">
        <v>0</v>
      </c>
      <c r="IE95">
        <v>0</v>
      </c>
      <c r="IF95">
        <v>0</v>
      </c>
      <c r="IG95">
        <v>0</v>
      </c>
      <c r="IH95">
        <v>0</v>
      </c>
      <c r="II95" t="s">
        <v>1304</v>
      </c>
      <c r="IJ95" t="s">
        <v>1304</v>
      </c>
      <c r="IK95" t="s">
        <v>1304</v>
      </c>
      <c r="IL95" t="s">
        <v>1304</v>
      </c>
      <c r="IM95" t="s">
        <v>1304</v>
      </c>
      <c r="IN95" t="s">
        <v>1304</v>
      </c>
      <c r="IO95" t="s">
        <v>1304</v>
      </c>
      <c r="IP95" t="s">
        <v>1304</v>
      </c>
      <c r="IQ95" t="s">
        <v>1304</v>
      </c>
      <c r="IR95" t="s">
        <v>1304</v>
      </c>
      <c r="IS95" t="s">
        <v>1304</v>
      </c>
      <c r="IT95" t="s">
        <v>1304</v>
      </c>
      <c r="IU95" t="s">
        <v>1304</v>
      </c>
      <c r="IV95" t="s">
        <v>1304</v>
      </c>
      <c r="IW95" t="s">
        <v>1304</v>
      </c>
      <c r="IX95">
        <v>0</v>
      </c>
      <c r="IY95">
        <v>0</v>
      </c>
      <c r="IZ95">
        <v>0</v>
      </c>
      <c r="JA95">
        <v>0</v>
      </c>
      <c r="JB95">
        <v>0</v>
      </c>
      <c r="JC95">
        <v>0</v>
      </c>
      <c r="JD95">
        <v>0</v>
      </c>
      <c r="JE95">
        <v>0</v>
      </c>
      <c r="JF95">
        <v>0</v>
      </c>
      <c r="JG95">
        <v>0</v>
      </c>
      <c r="JH95">
        <v>0</v>
      </c>
      <c r="JI95">
        <v>0</v>
      </c>
      <c r="JJ95" s="85">
        <v>0</v>
      </c>
      <c r="JK95" s="85">
        <v>0</v>
      </c>
      <c r="JL95" s="85">
        <v>0</v>
      </c>
      <c r="JM95" s="85">
        <v>0</v>
      </c>
      <c r="JN95" s="85">
        <v>0</v>
      </c>
      <c r="JO95" s="85">
        <v>0</v>
      </c>
      <c r="JP95" s="85">
        <v>0</v>
      </c>
      <c r="JQ95" s="85">
        <v>0</v>
      </c>
      <c r="JR95" s="85">
        <v>0</v>
      </c>
      <c r="JS95" s="85">
        <v>0</v>
      </c>
      <c r="JT95" s="85">
        <v>0</v>
      </c>
      <c r="JU95" s="85">
        <v>0</v>
      </c>
      <c r="JV95" s="85">
        <v>0</v>
      </c>
      <c r="JW95">
        <v>0</v>
      </c>
      <c r="JX95">
        <v>0</v>
      </c>
      <c r="JY95">
        <v>0</v>
      </c>
      <c r="JZ95">
        <v>0</v>
      </c>
      <c r="KA95">
        <v>0</v>
      </c>
      <c r="KB95">
        <v>0</v>
      </c>
      <c r="KC95">
        <v>0</v>
      </c>
      <c r="KD95">
        <v>0</v>
      </c>
      <c r="KE95">
        <v>0</v>
      </c>
      <c r="KF95">
        <v>0</v>
      </c>
      <c r="KG95">
        <v>0</v>
      </c>
      <c r="KH95">
        <v>0</v>
      </c>
      <c r="KI95">
        <v>0</v>
      </c>
      <c r="KJ95" s="79">
        <v>0</v>
      </c>
      <c r="KK95" t="s">
        <v>1304</v>
      </c>
      <c r="KL95">
        <v>0</v>
      </c>
      <c r="KM95" t="s">
        <v>1304</v>
      </c>
      <c r="KN95">
        <v>0</v>
      </c>
      <c r="KO95" t="s">
        <v>1304</v>
      </c>
      <c r="KP95" t="s">
        <v>1304</v>
      </c>
      <c r="KQ95" t="s">
        <v>1304</v>
      </c>
      <c r="KR95" t="s">
        <v>1304</v>
      </c>
      <c r="KS95" t="s">
        <v>1304</v>
      </c>
      <c r="KT95" t="s">
        <v>1304</v>
      </c>
      <c r="KU95" s="79" t="s">
        <v>1304</v>
      </c>
      <c r="KV95">
        <v>0</v>
      </c>
      <c r="KW95">
        <v>0</v>
      </c>
      <c r="KX95">
        <v>0</v>
      </c>
      <c r="KY95">
        <v>0</v>
      </c>
      <c r="KZ95">
        <v>0</v>
      </c>
      <c r="LA95" t="s">
        <v>1304</v>
      </c>
      <c r="LB95" t="s">
        <v>1304</v>
      </c>
      <c r="LC95" t="s">
        <v>1304</v>
      </c>
      <c r="LD95" t="s">
        <v>1304</v>
      </c>
      <c r="LE95" t="s">
        <v>1304</v>
      </c>
      <c r="LF95" t="s">
        <v>1304</v>
      </c>
      <c r="LG95" t="s">
        <v>1304</v>
      </c>
      <c r="LH95" s="85">
        <v>0</v>
      </c>
      <c r="LI95" s="85" t="s">
        <v>4677</v>
      </c>
      <c r="LJ95" s="85" t="s">
        <v>4656</v>
      </c>
      <c r="LK95" s="85">
        <v>0</v>
      </c>
      <c r="LL95" s="85">
        <v>0</v>
      </c>
      <c r="LM95" s="85">
        <v>0</v>
      </c>
      <c r="LN95" s="85">
        <v>0</v>
      </c>
      <c r="LO95" s="85">
        <v>0</v>
      </c>
      <c r="LP95" s="85">
        <v>0</v>
      </c>
      <c r="LQ95" s="85">
        <v>8823959000</v>
      </c>
      <c r="LR95" s="85">
        <v>0</v>
      </c>
      <c r="LS95" s="85">
        <v>0</v>
      </c>
      <c r="LT95" s="85">
        <v>0</v>
      </c>
      <c r="LU95" s="85">
        <v>0</v>
      </c>
      <c r="LV95">
        <v>0</v>
      </c>
      <c r="LW95">
        <v>0</v>
      </c>
      <c r="LX95">
        <v>0</v>
      </c>
      <c r="LY95">
        <v>0</v>
      </c>
      <c r="LZ95">
        <v>0</v>
      </c>
      <c r="MA95" t="s">
        <v>1304</v>
      </c>
      <c r="MB95" t="s">
        <v>1304</v>
      </c>
      <c r="MC95" t="s">
        <v>1304</v>
      </c>
      <c r="MD95" t="s">
        <v>1304</v>
      </c>
      <c r="ME95" t="s">
        <v>1304</v>
      </c>
      <c r="MF95" t="s">
        <v>1304</v>
      </c>
      <c r="MG95" t="s">
        <v>1304</v>
      </c>
      <c r="MH95">
        <v>0</v>
      </c>
      <c r="MI95">
        <v>0</v>
      </c>
      <c r="MJ95">
        <v>0</v>
      </c>
      <c r="MK95">
        <v>0</v>
      </c>
      <c r="ML95">
        <v>0</v>
      </c>
      <c r="MM95">
        <v>0</v>
      </c>
      <c r="MN95">
        <v>0</v>
      </c>
      <c r="MO95">
        <v>0</v>
      </c>
      <c r="MP95">
        <v>0</v>
      </c>
      <c r="MQ95">
        <v>0</v>
      </c>
      <c r="MR95">
        <v>0</v>
      </c>
      <c r="MS95">
        <v>0</v>
      </c>
      <c r="MT95">
        <v>0</v>
      </c>
      <c r="MU95">
        <v>0</v>
      </c>
      <c r="MV95">
        <v>0</v>
      </c>
      <c r="MW95">
        <v>0</v>
      </c>
      <c r="MX95">
        <v>0</v>
      </c>
      <c r="MY95">
        <v>0</v>
      </c>
      <c r="MZ95">
        <v>0</v>
      </c>
      <c r="NA95">
        <v>0</v>
      </c>
      <c r="NB95">
        <v>0</v>
      </c>
      <c r="NC95">
        <v>0</v>
      </c>
      <c r="ND95">
        <v>0</v>
      </c>
      <c r="NE95">
        <v>0</v>
      </c>
      <c r="NF95">
        <v>0</v>
      </c>
      <c r="NG95">
        <v>0</v>
      </c>
      <c r="NH95">
        <v>0</v>
      </c>
      <c r="NI95">
        <v>0</v>
      </c>
      <c r="NJ95">
        <v>0</v>
      </c>
      <c r="NK95">
        <v>0</v>
      </c>
      <c r="NL95">
        <v>0</v>
      </c>
      <c r="NM95">
        <v>0</v>
      </c>
      <c r="NN95" t="s">
        <v>1304</v>
      </c>
      <c r="NO95" t="s">
        <v>1304</v>
      </c>
      <c r="NP95" t="s">
        <v>1304</v>
      </c>
      <c r="NQ95" t="s">
        <v>1304</v>
      </c>
      <c r="NR95" t="s">
        <v>1304</v>
      </c>
      <c r="NS95" t="s">
        <v>1304</v>
      </c>
      <c r="NT95" t="s">
        <v>1304</v>
      </c>
      <c r="NU95">
        <v>0</v>
      </c>
      <c r="NV95">
        <v>0</v>
      </c>
      <c r="NW95">
        <v>0</v>
      </c>
      <c r="NX95">
        <v>0</v>
      </c>
      <c r="NY95">
        <v>0</v>
      </c>
      <c r="NZ95">
        <v>0</v>
      </c>
      <c r="OA95">
        <v>0</v>
      </c>
      <c r="OB95">
        <v>0</v>
      </c>
      <c r="OC95">
        <v>0</v>
      </c>
      <c r="OD95">
        <v>0</v>
      </c>
      <c r="OE95">
        <v>0</v>
      </c>
      <c r="OF95">
        <v>0</v>
      </c>
      <c r="OG95">
        <v>0</v>
      </c>
      <c r="OH95">
        <v>0</v>
      </c>
      <c r="OI95">
        <v>0</v>
      </c>
      <c r="OJ95">
        <v>0</v>
      </c>
      <c r="OK95">
        <v>0</v>
      </c>
      <c r="OL95">
        <v>0</v>
      </c>
      <c r="OM95">
        <v>0</v>
      </c>
      <c r="ON95">
        <v>0</v>
      </c>
      <c r="OO95">
        <v>0</v>
      </c>
      <c r="OP95">
        <v>0</v>
      </c>
      <c r="OQ95">
        <v>0</v>
      </c>
      <c r="OR95">
        <v>0</v>
      </c>
      <c r="OS95" s="110" t="s">
        <v>4678</v>
      </c>
      <c r="OT95" s="84" t="s">
        <v>4679</v>
      </c>
      <c r="OU95" t="s">
        <v>4654</v>
      </c>
      <c r="OV95">
        <v>100</v>
      </c>
      <c r="OW95">
        <v>0</v>
      </c>
      <c r="OX95">
        <v>0</v>
      </c>
      <c r="OY95">
        <v>0</v>
      </c>
      <c r="OZ95">
        <v>0</v>
      </c>
      <c r="PA95">
        <v>0</v>
      </c>
      <c r="PB95">
        <v>0</v>
      </c>
      <c r="PC95">
        <v>0</v>
      </c>
      <c r="PD95">
        <v>0</v>
      </c>
      <c r="PE95">
        <v>0</v>
      </c>
      <c r="PF95">
        <v>0</v>
      </c>
      <c r="PG95">
        <v>0</v>
      </c>
      <c r="PH95">
        <v>0</v>
      </c>
      <c r="PI95">
        <v>0</v>
      </c>
      <c r="PJ95">
        <v>0</v>
      </c>
      <c r="PK95">
        <v>0</v>
      </c>
      <c r="PL95">
        <v>0</v>
      </c>
      <c r="PM95">
        <v>0</v>
      </c>
      <c r="PN95">
        <v>0</v>
      </c>
      <c r="PO95">
        <v>0</v>
      </c>
      <c r="PP95">
        <v>0</v>
      </c>
      <c r="PQ95">
        <v>0</v>
      </c>
      <c r="PR95">
        <v>0</v>
      </c>
      <c r="PS95">
        <v>0</v>
      </c>
      <c r="PT95">
        <v>0</v>
      </c>
      <c r="PU95">
        <v>0</v>
      </c>
      <c r="PV95">
        <v>0</v>
      </c>
      <c r="PW95" s="85">
        <v>0</v>
      </c>
      <c r="PX95" s="85">
        <v>0</v>
      </c>
      <c r="PY95" t="s">
        <v>3781</v>
      </c>
    </row>
    <row r="96" spans="1:441" ht="15.75" customHeight="1" x14ac:dyDescent="0.3">
      <c r="A96" t="s">
        <v>4680</v>
      </c>
      <c r="B96">
        <v>7873</v>
      </c>
      <c r="C96" t="s">
        <v>4681</v>
      </c>
      <c r="D96" s="82">
        <v>2020110010189</v>
      </c>
      <c r="E96" t="s">
        <v>3412</v>
      </c>
      <c r="F96" t="s">
        <v>3413</v>
      </c>
      <c r="G96" t="s">
        <v>3414</v>
      </c>
      <c r="H96" t="s">
        <v>4655</v>
      </c>
      <c r="I96" s="111" t="s">
        <v>4656</v>
      </c>
      <c r="J96" t="s">
        <v>4657</v>
      </c>
      <c r="K96" t="s">
        <v>446</v>
      </c>
      <c r="L96" t="s">
        <v>4658</v>
      </c>
      <c r="M96" t="s">
        <v>446</v>
      </c>
      <c r="N96" t="s">
        <v>1300</v>
      </c>
      <c r="O96" s="84" t="s">
        <v>4658</v>
      </c>
      <c r="P96" t="s">
        <v>446</v>
      </c>
      <c r="Q96" t="s">
        <v>4661</v>
      </c>
      <c r="R96" t="s">
        <v>4662</v>
      </c>
      <c r="S96" t="s">
        <v>460</v>
      </c>
      <c r="T96" t="s">
        <v>460</v>
      </c>
      <c r="AD96" t="s">
        <v>4682</v>
      </c>
      <c r="AE96" t="s">
        <v>4683</v>
      </c>
      <c r="AG96" t="s">
        <v>1304</v>
      </c>
      <c r="AH96" t="s">
        <v>1304</v>
      </c>
      <c r="AI96" t="s">
        <v>4684</v>
      </c>
      <c r="AJ96">
        <v>0</v>
      </c>
      <c r="AK96" s="83">
        <v>44055</v>
      </c>
      <c r="AL96">
        <v>1</v>
      </c>
      <c r="AM96">
        <v>2024</v>
      </c>
      <c r="AN96" t="s">
        <v>4685</v>
      </c>
      <c r="AO96" t="s">
        <v>4686</v>
      </c>
      <c r="AP96">
        <v>2020</v>
      </c>
      <c r="AQ96">
        <v>2024</v>
      </c>
      <c r="AR96" t="s">
        <v>48</v>
      </c>
      <c r="AS96" t="s">
        <v>557</v>
      </c>
      <c r="AT96" t="s">
        <v>49</v>
      </c>
      <c r="AU96" t="s">
        <v>912</v>
      </c>
      <c r="AV96" s="109" t="s">
        <v>3431</v>
      </c>
      <c r="AW96" s="109" t="s">
        <v>3431</v>
      </c>
      <c r="AX96" s="109" t="s">
        <v>3431</v>
      </c>
      <c r="AY96" s="109"/>
      <c r="AZ96" s="109">
        <v>1</v>
      </c>
      <c r="BB96" t="s">
        <v>4687</v>
      </c>
      <c r="BC96" t="s">
        <v>4688</v>
      </c>
      <c r="BD96" t="s">
        <v>4689</v>
      </c>
      <c r="BE96" t="s">
        <v>435</v>
      </c>
      <c r="BF96" t="s">
        <v>4690</v>
      </c>
      <c r="BG96">
        <v>3</v>
      </c>
      <c r="BH96" s="83">
        <v>45204</v>
      </c>
      <c r="BI96" t="s">
        <v>4673</v>
      </c>
      <c r="BJ96" t="s">
        <v>3048</v>
      </c>
      <c r="BK96">
        <v>20</v>
      </c>
      <c r="BL96">
        <v>1</v>
      </c>
      <c r="BM96">
        <v>6</v>
      </c>
      <c r="BN96">
        <v>6</v>
      </c>
      <c r="BO96">
        <v>4</v>
      </c>
      <c r="BP96">
        <v>3</v>
      </c>
      <c r="BW96">
        <v>1</v>
      </c>
      <c r="BX96">
        <v>6</v>
      </c>
      <c r="BY96">
        <v>5</v>
      </c>
      <c r="BZ96">
        <v>4</v>
      </c>
      <c r="CA96">
        <v>3</v>
      </c>
      <c r="CB96">
        <v>6</v>
      </c>
      <c r="CC96">
        <v>5.9999999999999973</v>
      </c>
      <c r="CD96">
        <v>4</v>
      </c>
      <c r="CE96">
        <v>3</v>
      </c>
      <c r="CF96">
        <v>0</v>
      </c>
      <c r="CG96" t="s">
        <v>435</v>
      </c>
      <c r="CH96" t="s">
        <v>435</v>
      </c>
      <c r="CI96" t="s">
        <v>435</v>
      </c>
      <c r="CJ96" t="s">
        <v>435</v>
      </c>
      <c r="CK96" t="s">
        <v>435</v>
      </c>
      <c r="CL96" t="s">
        <v>435</v>
      </c>
      <c r="CM96" t="s">
        <v>435</v>
      </c>
      <c r="CN96">
        <v>1</v>
      </c>
      <c r="CO96">
        <v>5.9999999999999991</v>
      </c>
      <c r="CP96">
        <v>5.9999999999999973</v>
      </c>
      <c r="CQ96">
        <v>4</v>
      </c>
      <c r="CR96">
        <v>16.999999999999996</v>
      </c>
      <c r="CS96" t="s">
        <v>48</v>
      </c>
      <c r="CT96">
        <v>0</v>
      </c>
      <c r="CU96">
        <v>2</v>
      </c>
      <c r="CV96">
        <v>0</v>
      </c>
      <c r="CW96">
        <v>0</v>
      </c>
      <c r="CX96">
        <v>1</v>
      </c>
      <c r="CY96">
        <v>0</v>
      </c>
      <c r="CZ96">
        <v>0</v>
      </c>
      <c r="DA96">
        <v>0</v>
      </c>
      <c r="DB96">
        <v>0</v>
      </c>
      <c r="DC96">
        <v>0</v>
      </c>
      <c r="DD96">
        <v>0</v>
      </c>
      <c r="DE96">
        <v>0</v>
      </c>
      <c r="DF96">
        <v>3</v>
      </c>
      <c r="DG96">
        <v>3</v>
      </c>
      <c r="DH96">
        <v>3</v>
      </c>
      <c r="DI96">
        <v>3</v>
      </c>
      <c r="DJ96">
        <v>0</v>
      </c>
      <c r="DK96">
        <v>0</v>
      </c>
      <c r="DL96">
        <v>0</v>
      </c>
      <c r="DM96">
        <v>0</v>
      </c>
      <c r="DN96">
        <v>0</v>
      </c>
      <c r="DO96">
        <v>0</v>
      </c>
      <c r="DP96">
        <v>0</v>
      </c>
      <c r="DQ96">
        <v>0</v>
      </c>
      <c r="DR96">
        <v>0</v>
      </c>
      <c r="DS96">
        <v>0</v>
      </c>
      <c r="DT96">
        <v>0</v>
      </c>
      <c r="DU96">
        <v>0</v>
      </c>
      <c r="DV96">
        <v>3</v>
      </c>
      <c r="DW96">
        <v>0</v>
      </c>
      <c r="DX96">
        <v>0</v>
      </c>
      <c r="DY96">
        <v>0</v>
      </c>
      <c r="DZ96">
        <v>0</v>
      </c>
      <c r="EA96">
        <v>0</v>
      </c>
      <c r="EB96">
        <v>0</v>
      </c>
      <c r="EC96">
        <v>0</v>
      </c>
      <c r="ED96">
        <v>0</v>
      </c>
      <c r="EE96">
        <v>0</v>
      </c>
      <c r="EF96">
        <v>0</v>
      </c>
      <c r="EG96">
        <v>0</v>
      </c>
      <c r="EH96">
        <v>0</v>
      </c>
      <c r="EI96">
        <v>0</v>
      </c>
      <c r="EJ96">
        <v>0</v>
      </c>
      <c r="EK96">
        <v>0</v>
      </c>
      <c r="EL96" t="s">
        <v>4691</v>
      </c>
      <c r="EM96">
        <v>0</v>
      </c>
      <c r="EN96">
        <v>0</v>
      </c>
      <c r="EO96" t="s">
        <v>4692</v>
      </c>
      <c r="EP96">
        <v>0</v>
      </c>
      <c r="EQ96">
        <v>0</v>
      </c>
      <c r="ER96">
        <v>0</v>
      </c>
      <c r="ES96">
        <v>0</v>
      </c>
      <c r="ET96">
        <v>0</v>
      </c>
      <c r="EU96">
        <v>0</v>
      </c>
      <c r="EV96">
        <v>0</v>
      </c>
      <c r="EW96">
        <v>0</v>
      </c>
      <c r="EX96">
        <v>0</v>
      </c>
      <c r="EY96">
        <v>0</v>
      </c>
      <c r="EZ96">
        <v>0</v>
      </c>
      <c r="FA96">
        <v>0</v>
      </c>
      <c r="FB96">
        <v>0</v>
      </c>
      <c r="FC96">
        <v>0</v>
      </c>
      <c r="FD96">
        <v>0</v>
      </c>
      <c r="FE96">
        <v>0</v>
      </c>
      <c r="FF96">
        <v>0</v>
      </c>
      <c r="FG96">
        <v>0</v>
      </c>
      <c r="FH96">
        <v>0</v>
      </c>
      <c r="FI96">
        <v>0</v>
      </c>
      <c r="FJ96">
        <v>0</v>
      </c>
      <c r="FK96">
        <v>0</v>
      </c>
      <c r="FL96">
        <v>0</v>
      </c>
      <c r="FM96">
        <v>0</v>
      </c>
      <c r="FN96">
        <v>0</v>
      </c>
      <c r="FO96">
        <v>0</v>
      </c>
      <c r="FP96">
        <v>0</v>
      </c>
      <c r="FQ96">
        <v>0</v>
      </c>
      <c r="FR96">
        <v>0</v>
      </c>
      <c r="FS96">
        <v>0</v>
      </c>
      <c r="FT96">
        <v>0</v>
      </c>
      <c r="FU96">
        <v>0</v>
      </c>
      <c r="FV96">
        <v>0</v>
      </c>
      <c r="FW96">
        <v>0</v>
      </c>
      <c r="FX96">
        <v>0</v>
      </c>
      <c r="FY96">
        <v>0</v>
      </c>
      <c r="FZ96">
        <v>0</v>
      </c>
      <c r="GA96">
        <v>0</v>
      </c>
      <c r="GB96">
        <v>0</v>
      </c>
      <c r="GC96">
        <v>0</v>
      </c>
      <c r="GD96">
        <v>0</v>
      </c>
      <c r="GE96">
        <v>0</v>
      </c>
      <c r="GF96">
        <v>0</v>
      </c>
      <c r="GG96">
        <v>0</v>
      </c>
      <c r="GH96">
        <v>0</v>
      </c>
      <c r="GI96">
        <v>0</v>
      </c>
      <c r="GJ96">
        <v>0</v>
      </c>
      <c r="GK96">
        <v>0</v>
      </c>
      <c r="GL96">
        <v>0</v>
      </c>
      <c r="GM96">
        <v>0</v>
      </c>
      <c r="GN96">
        <v>0</v>
      </c>
      <c r="GO96">
        <v>0</v>
      </c>
      <c r="GP96">
        <v>0</v>
      </c>
      <c r="GQ96">
        <v>0</v>
      </c>
      <c r="GR96">
        <v>0</v>
      </c>
      <c r="GS96">
        <v>0</v>
      </c>
      <c r="GT96">
        <v>0</v>
      </c>
      <c r="GU96">
        <v>0</v>
      </c>
      <c r="GV96">
        <v>0</v>
      </c>
      <c r="GW96">
        <v>0</v>
      </c>
      <c r="GX96">
        <v>0</v>
      </c>
      <c r="GY96">
        <v>0</v>
      </c>
      <c r="GZ96">
        <v>0</v>
      </c>
      <c r="HA96">
        <v>0</v>
      </c>
      <c r="HB96">
        <v>0</v>
      </c>
      <c r="HC96">
        <v>0</v>
      </c>
      <c r="HD96">
        <v>0</v>
      </c>
      <c r="HE96">
        <v>0</v>
      </c>
      <c r="HF96">
        <v>0</v>
      </c>
      <c r="HG96">
        <v>0</v>
      </c>
      <c r="HH96">
        <v>0</v>
      </c>
      <c r="HI96">
        <v>0</v>
      </c>
      <c r="HJ96">
        <v>0</v>
      </c>
      <c r="HK96">
        <v>0</v>
      </c>
      <c r="HL96">
        <v>0</v>
      </c>
      <c r="HM96">
        <v>0</v>
      </c>
      <c r="HN96">
        <v>0</v>
      </c>
      <c r="HO96">
        <v>0</v>
      </c>
      <c r="HP96">
        <v>0</v>
      </c>
      <c r="HQ96">
        <v>0</v>
      </c>
      <c r="HR96">
        <v>0</v>
      </c>
      <c r="HS96">
        <v>0</v>
      </c>
      <c r="HT96">
        <v>0</v>
      </c>
      <c r="HU96">
        <v>0</v>
      </c>
      <c r="HV96">
        <v>0</v>
      </c>
      <c r="HW96">
        <v>0</v>
      </c>
      <c r="HX96">
        <v>0</v>
      </c>
      <c r="HY96">
        <v>0</v>
      </c>
      <c r="HZ96">
        <v>0</v>
      </c>
      <c r="IA96">
        <v>0</v>
      </c>
      <c r="IB96">
        <v>0</v>
      </c>
      <c r="IC96">
        <v>0</v>
      </c>
      <c r="ID96">
        <v>0</v>
      </c>
      <c r="IE96">
        <v>0</v>
      </c>
      <c r="IF96">
        <v>0</v>
      </c>
      <c r="IG96">
        <v>0</v>
      </c>
      <c r="IH96">
        <v>0</v>
      </c>
      <c r="II96" t="s">
        <v>1304</v>
      </c>
      <c r="IJ96" t="s">
        <v>1304</v>
      </c>
      <c r="IK96" t="s">
        <v>1304</v>
      </c>
      <c r="IL96" t="s">
        <v>1304</v>
      </c>
      <c r="IM96" t="s">
        <v>1304</v>
      </c>
      <c r="IN96" t="s">
        <v>1304</v>
      </c>
      <c r="IO96" t="s">
        <v>1304</v>
      </c>
      <c r="IP96" t="s">
        <v>1304</v>
      </c>
      <c r="IQ96" t="s">
        <v>1304</v>
      </c>
      <c r="IR96" t="s">
        <v>1304</v>
      </c>
      <c r="IS96" t="s">
        <v>1304</v>
      </c>
      <c r="IT96" t="s">
        <v>1304</v>
      </c>
      <c r="IU96" t="s">
        <v>1304</v>
      </c>
      <c r="IV96" t="s">
        <v>1304</v>
      </c>
      <c r="IW96" t="s">
        <v>1304</v>
      </c>
      <c r="IX96">
        <v>0</v>
      </c>
      <c r="IY96">
        <v>0</v>
      </c>
      <c r="IZ96">
        <v>0</v>
      </c>
      <c r="JA96">
        <v>0</v>
      </c>
      <c r="JB96">
        <v>0</v>
      </c>
      <c r="JC96">
        <v>0</v>
      </c>
      <c r="JD96">
        <v>0</v>
      </c>
      <c r="JE96">
        <v>0</v>
      </c>
      <c r="JF96">
        <v>0</v>
      </c>
      <c r="JG96">
        <v>0</v>
      </c>
      <c r="JH96">
        <v>0</v>
      </c>
      <c r="JI96">
        <v>0</v>
      </c>
      <c r="JJ96" s="85">
        <v>0</v>
      </c>
      <c r="JK96" s="85">
        <v>0</v>
      </c>
      <c r="JL96" s="85">
        <v>0</v>
      </c>
      <c r="JM96" s="85">
        <v>0</v>
      </c>
      <c r="JN96" s="85">
        <v>0</v>
      </c>
      <c r="JO96" s="85">
        <v>0</v>
      </c>
      <c r="JP96" s="85">
        <v>0</v>
      </c>
      <c r="JQ96" s="85">
        <v>0</v>
      </c>
      <c r="JR96" s="85">
        <v>0</v>
      </c>
      <c r="JS96" s="85">
        <v>0</v>
      </c>
      <c r="JT96" s="85">
        <v>0</v>
      </c>
      <c r="JU96" s="85">
        <v>0</v>
      </c>
      <c r="JV96" s="85">
        <v>0</v>
      </c>
      <c r="JW96">
        <v>0</v>
      </c>
      <c r="JX96">
        <v>0</v>
      </c>
      <c r="JY96">
        <v>0</v>
      </c>
      <c r="JZ96">
        <v>0</v>
      </c>
      <c r="KA96">
        <v>0</v>
      </c>
      <c r="KB96">
        <v>0</v>
      </c>
      <c r="KC96">
        <v>0</v>
      </c>
      <c r="KD96">
        <v>0</v>
      </c>
      <c r="KE96">
        <v>0</v>
      </c>
      <c r="KF96">
        <v>0</v>
      </c>
      <c r="KG96">
        <v>0</v>
      </c>
      <c r="KH96">
        <v>0</v>
      </c>
      <c r="KI96">
        <v>0</v>
      </c>
      <c r="KJ96" s="79" t="s">
        <v>3440</v>
      </c>
      <c r="KK96">
        <v>0</v>
      </c>
      <c r="KL96" t="s">
        <v>1304</v>
      </c>
      <c r="KM96" t="s">
        <v>1304</v>
      </c>
      <c r="KN96">
        <v>0</v>
      </c>
      <c r="KO96" t="s">
        <v>1304</v>
      </c>
      <c r="KP96" t="s">
        <v>1304</v>
      </c>
      <c r="KQ96" t="s">
        <v>1304</v>
      </c>
      <c r="KR96" t="s">
        <v>1304</v>
      </c>
      <c r="KS96" t="s">
        <v>1304</v>
      </c>
      <c r="KT96" t="s">
        <v>1304</v>
      </c>
      <c r="KU96" s="79" t="s">
        <v>1304</v>
      </c>
      <c r="KV96" t="s">
        <v>3440</v>
      </c>
      <c r="KW96">
        <v>0</v>
      </c>
      <c r="KX96">
        <v>0</v>
      </c>
      <c r="KY96">
        <v>0</v>
      </c>
      <c r="KZ96">
        <v>0</v>
      </c>
      <c r="LA96" t="s">
        <v>1304</v>
      </c>
      <c r="LB96" t="s">
        <v>1304</v>
      </c>
      <c r="LC96" t="s">
        <v>1304</v>
      </c>
      <c r="LD96" t="s">
        <v>1304</v>
      </c>
      <c r="LE96" t="s">
        <v>1304</v>
      </c>
      <c r="LF96" t="s">
        <v>1304</v>
      </c>
      <c r="LG96" t="s">
        <v>1304</v>
      </c>
      <c r="LH96" s="85">
        <v>0</v>
      </c>
      <c r="LI96" s="85" t="s">
        <v>4677</v>
      </c>
      <c r="LJ96" s="85" t="s">
        <v>4656</v>
      </c>
      <c r="LK96" s="85">
        <v>0</v>
      </c>
      <c r="LL96" s="85">
        <v>0</v>
      </c>
      <c r="LM96" s="85" t="s">
        <v>1304</v>
      </c>
      <c r="LN96" s="85" t="s">
        <v>1304</v>
      </c>
      <c r="LO96" s="85">
        <v>0</v>
      </c>
      <c r="LP96" s="85">
        <v>0</v>
      </c>
      <c r="LQ96" s="85">
        <v>8823959000</v>
      </c>
      <c r="LR96" s="85">
        <v>0</v>
      </c>
      <c r="LS96" s="85">
        <v>0</v>
      </c>
      <c r="LT96" s="85">
        <v>0</v>
      </c>
      <c r="LU96" s="85">
        <v>0</v>
      </c>
      <c r="LV96" t="s">
        <v>3440</v>
      </c>
      <c r="LW96">
        <v>0</v>
      </c>
      <c r="LX96">
        <v>0</v>
      </c>
      <c r="LY96">
        <v>0</v>
      </c>
      <c r="LZ96">
        <v>0</v>
      </c>
      <c r="MA96" t="s">
        <v>1304</v>
      </c>
      <c r="MB96" t="s">
        <v>1304</v>
      </c>
      <c r="MC96" t="s">
        <v>1304</v>
      </c>
      <c r="MD96" t="s">
        <v>1304</v>
      </c>
      <c r="ME96" t="s">
        <v>1304</v>
      </c>
      <c r="MF96" t="s">
        <v>1304</v>
      </c>
      <c r="MG96" t="s">
        <v>1304</v>
      </c>
      <c r="MH96">
        <v>0</v>
      </c>
      <c r="MI96">
        <v>0</v>
      </c>
      <c r="MJ96">
        <v>0</v>
      </c>
      <c r="MK96">
        <v>0</v>
      </c>
      <c r="ML96">
        <v>0</v>
      </c>
      <c r="MM96">
        <v>0</v>
      </c>
      <c r="MN96">
        <v>0</v>
      </c>
      <c r="MO96">
        <v>0</v>
      </c>
      <c r="MP96">
        <v>0</v>
      </c>
      <c r="MQ96">
        <v>0</v>
      </c>
      <c r="MR96">
        <v>0</v>
      </c>
      <c r="MS96">
        <v>0</v>
      </c>
      <c r="MT96">
        <v>0</v>
      </c>
      <c r="MU96">
        <v>0</v>
      </c>
      <c r="MV96">
        <v>0</v>
      </c>
      <c r="MW96">
        <v>0</v>
      </c>
      <c r="MX96">
        <v>0</v>
      </c>
      <c r="MY96">
        <v>0</v>
      </c>
      <c r="MZ96">
        <v>0</v>
      </c>
      <c r="NA96">
        <v>0</v>
      </c>
      <c r="NB96">
        <v>0</v>
      </c>
      <c r="NC96">
        <v>0</v>
      </c>
      <c r="ND96">
        <v>0</v>
      </c>
      <c r="NE96">
        <v>0</v>
      </c>
      <c r="NF96">
        <v>0</v>
      </c>
      <c r="NG96">
        <v>0</v>
      </c>
      <c r="NH96">
        <v>0</v>
      </c>
      <c r="NI96" t="s">
        <v>3440</v>
      </c>
      <c r="NJ96">
        <v>0</v>
      </c>
      <c r="NK96">
        <v>0</v>
      </c>
      <c r="NL96">
        <v>0</v>
      </c>
      <c r="NM96">
        <v>0</v>
      </c>
      <c r="NN96" t="s">
        <v>1304</v>
      </c>
      <c r="NO96" t="s">
        <v>1304</v>
      </c>
      <c r="NP96" t="s">
        <v>1304</v>
      </c>
      <c r="NQ96" t="s">
        <v>1304</v>
      </c>
      <c r="NR96" t="s">
        <v>1304</v>
      </c>
      <c r="NS96" t="s">
        <v>1304</v>
      </c>
      <c r="NT96" t="s">
        <v>1304</v>
      </c>
      <c r="NU96">
        <v>0</v>
      </c>
      <c r="NV96">
        <v>0</v>
      </c>
      <c r="NW96">
        <v>0</v>
      </c>
      <c r="NX96">
        <v>0</v>
      </c>
      <c r="NY96">
        <v>0</v>
      </c>
      <c r="NZ96">
        <v>0</v>
      </c>
      <c r="OA96">
        <v>0</v>
      </c>
      <c r="OB96">
        <v>0</v>
      </c>
      <c r="OC96">
        <v>0</v>
      </c>
      <c r="OD96">
        <v>0</v>
      </c>
      <c r="OE96">
        <v>0</v>
      </c>
      <c r="OF96">
        <v>0</v>
      </c>
      <c r="OG96">
        <v>0</v>
      </c>
      <c r="OH96">
        <v>0</v>
      </c>
      <c r="OI96">
        <v>0</v>
      </c>
      <c r="OJ96">
        <v>0</v>
      </c>
      <c r="OK96">
        <v>0</v>
      </c>
      <c r="OL96">
        <v>0</v>
      </c>
      <c r="OM96">
        <v>0</v>
      </c>
      <c r="ON96">
        <v>0</v>
      </c>
      <c r="OO96">
        <v>0</v>
      </c>
      <c r="OP96">
        <v>0</v>
      </c>
      <c r="OQ96">
        <v>0</v>
      </c>
      <c r="OR96">
        <v>0</v>
      </c>
      <c r="OT96" s="84"/>
      <c r="OU96" t="s">
        <v>4680</v>
      </c>
      <c r="OV96">
        <v>3</v>
      </c>
      <c r="OW96">
        <v>0</v>
      </c>
      <c r="OX96">
        <v>0</v>
      </c>
      <c r="OY96">
        <v>0</v>
      </c>
      <c r="OZ96">
        <v>0</v>
      </c>
      <c r="PA96">
        <v>0</v>
      </c>
      <c r="PB96">
        <v>0</v>
      </c>
      <c r="PC96">
        <v>0</v>
      </c>
      <c r="PD96">
        <v>0</v>
      </c>
      <c r="PE96">
        <v>0</v>
      </c>
      <c r="PF96">
        <v>0</v>
      </c>
      <c r="PG96">
        <v>0</v>
      </c>
      <c r="PH96">
        <v>0</v>
      </c>
      <c r="PI96">
        <v>0</v>
      </c>
      <c r="PJ96">
        <v>0</v>
      </c>
      <c r="PK96">
        <v>0</v>
      </c>
      <c r="PL96">
        <v>0</v>
      </c>
      <c r="PM96">
        <v>0</v>
      </c>
      <c r="PN96">
        <v>0</v>
      </c>
      <c r="PO96">
        <v>0</v>
      </c>
      <c r="PP96">
        <v>0</v>
      </c>
      <c r="PQ96">
        <v>0</v>
      </c>
      <c r="PR96">
        <v>0</v>
      </c>
      <c r="PS96">
        <v>0</v>
      </c>
      <c r="PT96">
        <v>0</v>
      </c>
      <c r="PU96">
        <v>0</v>
      </c>
      <c r="PV96">
        <v>0</v>
      </c>
      <c r="PW96" s="85">
        <v>0</v>
      </c>
      <c r="PX96" s="85">
        <v>0</v>
      </c>
      <c r="PY96" t="s">
        <v>3501</v>
      </c>
    </row>
    <row r="97" spans="1:441" ht="15.75" customHeight="1" x14ac:dyDescent="0.3">
      <c r="A97" t="s">
        <v>4693</v>
      </c>
      <c r="B97">
        <v>7873</v>
      </c>
      <c r="C97" t="s">
        <v>4694</v>
      </c>
      <c r="D97" s="82">
        <v>2020110010189</v>
      </c>
      <c r="E97" t="s">
        <v>3412</v>
      </c>
      <c r="F97" t="s">
        <v>3413</v>
      </c>
      <c r="G97" t="s">
        <v>3414</v>
      </c>
      <c r="H97" t="s">
        <v>4655</v>
      </c>
      <c r="I97" s="111" t="s">
        <v>4695</v>
      </c>
      <c r="J97" t="s">
        <v>4657</v>
      </c>
      <c r="K97" t="s">
        <v>446</v>
      </c>
      <c r="L97" t="s">
        <v>4658</v>
      </c>
      <c r="M97" t="s">
        <v>446</v>
      </c>
      <c r="N97" t="s">
        <v>236</v>
      </c>
      <c r="O97" t="s">
        <v>4696</v>
      </c>
      <c r="P97" t="s">
        <v>1038</v>
      </c>
      <c r="Q97" t="s">
        <v>4661</v>
      </c>
      <c r="R97" t="s">
        <v>4662</v>
      </c>
      <c r="S97" t="s">
        <v>4697</v>
      </c>
      <c r="T97" t="s">
        <v>4697</v>
      </c>
      <c r="AD97" t="s">
        <v>4698</v>
      </c>
      <c r="AE97" t="s">
        <v>4699</v>
      </c>
      <c r="AG97" t="s">
        <v>1304</v>
      </c>
      <c r="AH97" t="s">
        <v>1304</v>
      </c>
      <c r="AI97" t="s">
        <v>4700</v>
      </c>
      <c r="AJ97">
        <v>0</v>
      </c>
      <c r="AK97" s="83">
        <v>44055</v>
      </c>
      <c r="AL97">
        <v>1</v>
      </c>
      <c r="AM97">
        <v>2024</v>
      </c>
      <c r="AN97" t="s">
        <v>4701</v>
      </c>
      <c r="AO97" t="s">
        <v>4702</v>
      </c>
      <c r="AP97">
        <v>2020</v>
      </c>
      <c r="AQ97">
        <v>2024</v>
      </c>
      <c r="AR97" t="s">
        <v>48</v>
      </c>
      <c r="AS97" t="s">
        <v>541</v>
      </c>
      <c r="AT97" t="s">
        <v>49</v>
      </c>
      <c r="AU97" t="s">
        <v>912</v>
      </c>
      <c r="AV97" s="109" t="s">
        <v>3431</v>
      </c>
      <c r="AW97" s="109">
        <v>345</v>
      </c>
      <c r="AX97" s="109" t="s">
        <v>3431</v>
      </c>
      <c r="AY97" s="109"/>
      <c r="AZ97" s="109">
        <v>1</v>
      </c>
      <c r="BB97" s="84" t="s">
        <v>4703</v>
      </c>
      <c r="BC97" t="s">
        <v>4704</v>
      </c>
      <c r="BD97" t="s">
        <v>4697</v>
      </c>
      <c r="BE97" t="s">
        <v>435</v>
      </c>
      <c r="BF97" t="s">
        <v>3457</v>
      </c>
      <c r="BG97">
        <v>2</v>
      </c>
      <c r="BH97" s="83">
        <v>45204</v>
      </c>
      <c r="BI97" t="s">
        <v>4673</v>
      </c>
      <c r="BJ97" t="s">
        <v>3048</v>
      </c>
      <c r="BK97">
        <v>16</v>
      </c>
      <c r="BL97">
        <v>2</v>
      </c>
      <c r="BM97">
        <v>4</v>
      </c>
      <c r="BN97">
        <v>4</v>
      </c>
      <c r="BO97">
        <v>4</v>
      </c>
      <c r="BP97">
        <v>2</v>
      </c>
      <c r="BW97">
        <v>2</v>
      </c>
      <c r="BX97">
        <v>4</v>
      </c>
      <c r="BY97">
        <v>4</v>
      </c>
      <c r="BZ97">
        <v>4</v>
      </c>
      <c r="CA97">
        <v>2</v>
      </c>
      <c r="CB97">
        <v>4</v>
      </c>
      <c r="CC97">
        <v>4</v>
      </c>
      <c r="CD97">
        <v>4</v>
      </c>
      <c r="CE97">
        <v>2</v>
      </c>
      <c r="CF97">
        <v>0</v>
      </c>
      <c r="CG97" t="s">
        <v>435</v>
      </c>
      <c r="CH97" t="s">
        <v>435</v>
      </c>
      <c r="CI97" t="s">
        <v>435</v>
      </c>
      <c r="CJ97" t="s">
        <v>435</v>
      </c>
      <c r="CK97" t="s">
        <v>435</v>
      </c>
      <c r="CL97" t="s">
        <v>435</v>
      </c>
      <c r="CM97" t="s">
        <v>435</v>
      </c>
      <c r="CN97">
        <v>2</v>
      </c>
      <c r="CO97">
        <v>4</v>
      </c>
      <c r="CP97">
        <v>4</v>
      </c>
      <c r="CQ97">
        <v>4</v>
      </c>
      <c r="CR97">
        <v>14</v>
      </c>
      <c r="CS97" t="s">
        <v>48</v>
      </c>
      <c r="CT97">
        <v>1</v>
      </c>
      <c r="CU97">
        <v>0</v>
      </c>
      <c r="CV97">
        <v>0</v>
      </c>
      <c r="CW97">
        <v>0</v>
      </c>
      <c r="CX97">
        <v>1</v>
      </c>
      <c r="CY97">
        <v>0</v>
      </c>
      <c r="CZ97">
        <v>0</v>
      </c>
      <c r="DA97">
        <v>0</v>
      </c>
      <c r="DB97">
        <v>0</v>
      </c>
      <c r="DC97">
        <v>0</v>
      </c>
      <c r="DD97">
        <v>0</v>
      </c>
      <c r="DE97">
        <v>0</v>
      </c>
      <c r="DF97">
        <v>2</v>
      </c>
      <c r="DG97">
        <v>2</v>
      </c>
      <c r="DH97">
        <v>2</v>
      </c>
      <c r="DI97">
        <v>2</v>
      </c>
      <c r="DJ97">
        <v>0</v>
      </c>
      <c r="DK97">
        <v>0</v>
      </c>
      <c r="DL97">
        <v>0</v>
      </c>
      <c r="DM97">
        <v>0</v>
      </c>
      <c r="DN97">
        <v>0</v>
      </c>
      <c r="DO97">
        <v>0</v>
      </c>
      <c r="DP97">
        <v>0</v>
      </c>
      <c r="DQ97">
        <v>0</v>
      </c>
      <c r="DR97">
        <v>0</v>
      </c>
      <c r="DS97">
        <v>0</v>
      </c>
      <c r="DT97">
        <v>0</v>
      </c>
      <c r="DU97">
        <v>0</v>
      </c>
      <c r="DV97">
        <v>2</v>
      </c>
      <c r="DW97">
        <v>0</v>
      </c>
      <c r="DX97">
        <v>0</v>
      </c>
      <c r="DY97">
        <v>0</v>
      </c>
      <c r="DZ97">
        <v>0</v>
      </c>
      <c r="EA97">
        <v>0</v>
      </c>
      <c r="EB97">
        <v>0</v>
      </c>
      <c r="EC97">
        <v>0</v>
      </c>
      <c r="ED97">
        <v>0</v>
      </c>
      <c r="EE97">
        <v>0</v>
      </c>
      <c r="EF97">
        <v>0</v>
      </c>
      <c r="EG97">
        <v>0</v>
      </c>
      <c r="EH97">
        <v>0</v>
      </c>
      <c r="EI97">
        <v>0</v>
      </c>
      <c r="EJ97">
        <v>0</v>
      </c>
      <c r="EK97" t="s">
        <v>4705</v>
      </c>
      <c r="EL97">
        <v>0</v>
      </c>
      <c r="EM97">
        <v>0</v>
      </c>
      <c r="EN97">
        <v>0</v>
      </c>
      <c r="EO97" t="s">
        <v>4706</v>
      </c>
      <c r="EP97">
        <v>0</v>
      </c>
      <c r="EQ97">
        <v>0</v>
      </c>
      <c r="ER97">
        <v>0</v>
      </c>
      <c r="ES97">
        <v>0</v>
      </c>
      <c r="ET97">
        <v>0</v>
      </c>
      <c r="EU97">
        <v>0</v>
      </c>
      <c r="EV97">
        <v>0</v>
      </c>
      <c r="EW97">
        <v>0</v>
      </c>
      <c r="EX97">
        <v>0</v>
      </c>
      <c r="EY97">
        <v>0</v>
      </c>
      <c r="EZ97">
        <v>0</v>
      </c>
      <c r="FA97">
        <v>0</v>
      </c>
      <c r="FB97">
        <v>0</v>
      </c>
      <c r="FC97">
        <v>0</v>
      </c>
      <c r="FD97">
        <v>0</v>
      </c>
      <c r="FE97">
        <v>0</v>
      </c>
      <c r="FF97">
        <v>0</v>
      </c>
      <c r="FG97">
        <v>0</v>
      </c>
      <c r="FH97">
        <v>0</v>
      </c>
      <c r="FI97">
        <v>0</v>
      </c>
      <c r="FJ97">
        <v>0</v>
      </c>
      <c r="FK97">
        <v>0</v>
      </c>
      <c r="FL97">
        <v>0</v>
      </c>
      <c r="FM97">
        <v>0</v>
      </c>
      <c r="FN97">
        <v>0</v>
      </c>
      <c r="FO97">
        <v>0</v>
      </c>
      <c r="FP97">
        <v>0</v>
      </c>
      <c r="FQ97">
        <v>0</v>
      </c>
      <c r="FR97">
        <v>0</v>
      </c>
      <c r="FS97">
        <v>0</v>
      </c>
      <c r="FT97">
        <v>0</v>
      </c>
      <c r="FU97">
        <v>0</v>
      </c>
      <c r="FV97">
        <v>0</v>
      </c>
      <c r="FW97">
        <v>0</v>
      </c>
      <c r="FX97">
        <v>0</v>
      </c>
      <c r="FY97">
        <v>0</v>
      </c>
      <c r="FZ97">
        <v>0</v>
      </c>
      <c r="GA97">
        <v>0</v>
      </c>
      <c r="GB97">
        <v>0</v>
      </c>
      <c r="GC97">
        <v>0</v>
      </c>
      <c r="GD97">
        <v>0</v>
      </c>
      <c r="GE97">
        <v>0</v>
      </c>
      <c r="GF97">
        <v>0</v>
      </c>
      <c r="GG97">
        <v>0</v>
      </c>
      <c r="GH97">
        <v>0</v>
      </c>
      <c r="GI97">
        <v>0</v>
      </c>
      <c r="GJ97">
        <v>0</v>
      </c>
      <c r="GK97">
        <v>0</v>
      </c>
      <c r="GL97">
        <v>0</v>
      </c>
      <c r="GM97">
        <v>0</v>
      </c>
      <c r="GN97">
        <v>0</v>
      </c>
      <c r="GO97">
        <v>0</v>
      </c>
      <c r="GP97">
        <v>0</v>
      </c>
      <c r="GQ97">
        <v>0</v>
      </c>
      <c r="GR97">
        <v>0</v>
      </c>
      <c r="GS97">
        <v>0</v>
      </c>
      <c r="GT97">
        <v>0</v>
      </c>
      <c r="GU97">
        <v>0</v>
      </c>
      <c r="GV97">
        <v>0</v>
      </c>
      <c r="GW97">
        <v>0</v>
      </c>
      <c r="GX97">
        <v>0</v>
      </c>
      <c r="GY97">
        <v>0</v>
      </c>
      <c r="GZ97">
        <v>0</v>
      </c>
      <c r="HA97">
        <v>0</v>
      </c>
      <c r="HB97">
        <v>0</v>
      </c>
      <c r="HC97">
        <v>0</v>
      </c>
      <c r="HD97">
        <v>0</v>
      </c>
      <c r="HE97">
        <v>0</v>
      </c>
      <c r="HF97">
        <v>0</v>
      </c>
      <c r="HG97">
        <v>0</v>
      </c>
      <c r="HH97">
        <v>0</v>
      </c>
      <c r="HI97">
        <v>0</v>
      </c>
      <c r="HJ97">
        <v>0</v>
      </c>
      <c r="HK97">
        <v>0</v>
      </c>
      <c r="HL97">
        <v>0</v>
      </c>
      <c r="HM97">
        <v>0</v>
      </c>
      <c r="HN97">
        <v>0</v>
      </c>
      <c r="HO97">
        <v>0</v>
      </c>
      <c r="HP97">
        <v>0</v>
      </c>
      <c r="HQ97">
        <v>0</v>
      </c>
      <c r="HR97">
        <v>0</v>
      </c>
      <c r="HS97">
        <v>0</v>
      </c>
      <c r="HT97">
        <v>0</v>
      </c>
      <c r="HU97">
        <v>0</v>
      </c>
      <c r="HV97">
        <v>0</v>
      </c>
      <c r="HW97">
        <v>0</v>
      </c>
      <c r="HX97">
        <v>0</v>
      </c>
      <c r="HY97">
        <v>0</v>
      </c>
      <c r="HZ97">
        <v>0</v>
      </c>
      <c r="IA97">
        <v>0</v>
      </c>
      <c r="IB97">
        <v>0</v>
      </c>
      <c r="IC97">
        <v>0</v>
      </c>
      <c r="ID97">
        <v>0</v>
      </c>
      <c r="IE97">
        <v>0</v>
      </c>
      <c r="IF97">
        <v>0</v>
      </c>
      <c r="IG97">
        <v>0</v>
      </c>
      <c r="IH97">
        <v>0</v>
      </c>
      <c r="II97" t="s">
        <v>1304</v>
      </c>
      <c r="IJ97" t="s">
        <v>1304</v>
      </c>
      <c r="IK97" t="s">
        <v>1304</v>
      </c>
      <c r="IL97" t="s">
        <v>1304</v>
      </c>
      <c r="IM97" t="s">
        <v>1304</v>
      </c>
      <c r="IN97" t="s">
        <v>1304</v>
      </c>
      <c r="IO97" t="s">
        <v>1304</v>
      </c>
      <c r="IP97" t="s">
        <v>1304</v>
      </c>
      <c r="IQ97" t="s">
        <v>1304</v>
      </c>
      <c r="IR97" t="s">
        <v>1304</v>
      </c>
      <c r="IS97" t="s">
        <v>1304</v>
      </c>
      <c r="IT97" t="s">
        <v>1304</v>
      </c>
      <c r="IU97" t="s">
        <v>1304</v>
      </c>
      <c r="IV97" t="s">
        <v>1304</v>
      </c>
      <c r="IW97" t="s">
        <v>1304</v>
      </c>
      <c r="IX97">
        <v>0</v>
      </c>
      <c r="IY97">
        <v>0</v>
      </c>
      <c r="IZ97">
        <v>0</v>
      </c>
      <c r="JA97">
        <v>0</v>
      </c>
      <c r="JB97">
        <v>0</v>
      </c>
      <c r="JC97">
        <v>0</v>
      </c>
      <c r="JD97">
        <v>0</v>
      </c>
      <c r="JE97">
        <v>0</v>
      </c>
      <c r="JF97">
        <v>0</v>
      </c>
      <c r="JG97">
        <v>0</v>
      </c>
      <c r="JH97">
        <v>0</v>
      </c>
      <c r="JI97">
        <v>0</v>
      </c>
      <c r="JJ97" s="85">
        <v>0</v>
      </c>
      <c r="JK97" s="85">
        <v>0</v>
      </c>
      <c r="JL97" s="85">
        <v>0</v>
      </c>
      <c r="JM97" s="85">
        <v>0</v>
      </c>
      <c r="JN97" s="85">
        <v>0</v>
      </c>
      <c r="JO97" s="85">
        <v>0</v>
      </c>
      <c r="JP97" s="85">
        <v>0</v>
      </c>
      <c r="JQ97" s="85">
        <v>0</v>
      </c>
      <c r="JR97" s="85">
        <v>0</v>
      </c>
      <c r="JS97" s="85">
        <v>0</v>
      </c>
      <c r="JT97" s="85">
        <v>0</v>
      </c>
      <c r="JU97" s="85">
        <v>0</v>
      </c>
      <c r="JV97" s="85">
        <v>0</v>
      </c>
      <c r="JW97">
        <v>0</v>
      </c>
      <c r="JX97">
        <v>0</v>
      </c>
      <c r="JY97">
        <v>0</v>
      </c>
      <c r="JZ97">
        <v>0</v>
      </c>
      <c r="KA97">
        <v>0</v>
      </c>
      <c r="KB97">
        <v>0</v>
      </c>
      <c r="KC97">
        <v>0</v>
      </c>
      <c r="KD97">
        <v>0</v>
      </c>
      <c r="KE97">
        <v>0</v>
      </c>
      <c r="KF97">
        <v>0</v>
      </c>
      <c r="KG97">
        <v>0</v>
      </c>
      <c r="KH97">
        <v>0</v>
      </c>
      <c r="KI97">
        <v>0</v>
      </c>
      <c r="KJ97" s="79">
        <v>0</v>
      </c>
      <c r="KK97" t="s">
        <v>1304</v>
      </c>
      <c r="KL97" t="s">
        <v>1304</v>
      </c>
      <c r="KM97" t="s">
        <v>1304</v>
      </c>
      <c r="KN97">
        <v>0</v>
      </c>
      <c r="KO97" t="s">
        <v>1304</v>
      </c>
      <c r="KP97" t="s">
        <v>1304</v>
      </c>
      <c r="KQ97" t="s">
        <v>1304</v>
      </c>
      <c r="KR97" t="s">
        <v>1304</v>
      </c>
      <c r="KS97" t="s">
        <v>1304</v>
      </c>
      <c r="KT97" t="s">
        <v>1304</v>
      </c>
      <c r="KU97" s="79" t="s">
        <v>1304</v>
      </c>
      <c r="KV97">
        <v>0</v>
      </c>
      <c r="KW97">
        <v>0</v>
      </c>
      <c r="KX97">
        <v>0</v>
      </c>
      <c r="KY97">
        <v>0</v>
      </c>
      <c r="KZ97">
        <v>0</v>
      </c>
      <c r="LA97" t="s">
        <v>1304</v>
      </c>
      <c r="LB97" t="s">
        <v>1304</v>
      </c>
      <c r="LC97" t="s">
        <v>1304</v>
      </c>
      <c r="LD97" t="s">
        <v>1304</v>
      </c>
      <c r="LE97" t="s">
        <v>1304</v>
      </c>
      <c r="LF97" t="s">
        <v>1304</v>
      </c>
      <c r="LG97" t="s">
        <v>1304</v>
      </c>
      <c r="LH97" s="85">
        <v>0</v>
      </c>
      <c r="LI97" s="85" t="s">
        <v>4707</v>
      </c>
      <c r="LJ97" s="85" t="s">
        <v>4708</v>
      </c>
      <c r="LK97" s="85">
        <v>0</v>
      </c>
      <c r="LL97" s="85">
        <v>0</v>
      </c>
      <c r="LM97" s="85">
        <v>0</v>
      </c>
      <c r="LN97" s="85">
        <v>0</v>
      </c>
      <c r="LO97" s="85">
        <v>0</v>
      </c>
      <c r="LP97" s="85">
        <v>0</v>
      </c>
      <c r="LQ97" s="85">
        <v>8823959000</v>
      </c>
      <c r="LR97" s="85">
        <v>0</v>
      </c>
      <c r="LS97" s="85">
        <v>0</v>
      </c>
      <c r="LT97" s="85">
        <v>0</v>
      </c>
      <c r="LU97" s="85">
        <v>0</v>
      </c>
      <c r="LV97">
        <v>0</v>
      </c>
      <c r="LW97">
        <v>0</v>
      </c>
      <c r="LX97">
        <v>0</v>
      </c>
      <c r="LY97">
        <v>0</v>
      </c>
      <c r="LZ97">
        <v>0</v>
      </c>
      <c r="MA97" t="s">
        <v>1304</v>
      </c>
      <c r="MB97" t="s">
        <v>1304</v>
      </c>
      <c r="MC97" t="s">
        <v>1304</v>
      </c>
      <c r="MD97" t="s">
        <v>1304</v>
      </c>
      <c r="ME97" t="s">
        <v>1304</v>
      </c>
      <c r="MF97" t="s">
        <v>1304</v>
      </c>
      <c r="MG97" t="s">
        <v>1304</v>
      </c>
      <c r="MH97">
        <v>0</v>
      </c>
      <c r="MI97">
        <v>0</v>
      </c>
      <c r="MJ97">
        <v>0</v>
      </c>
      <c r="MK97">
        <v>0</v>
      </c>
      <c r="ML97">
        <v>0</v>
      </c>
      <c r="MM97">
        <v>0</v>
      </c>
      <c r="MN97">
        <v>0</v>
      </c>
      <c r="MO97">
        <v>0</v>
      </c>
      <c r="MP97">
        <v>0</v>
      </c>
      <c r="MQ97">
        <v>0</v>
      </c>
      <c r="MR97">
        <v>0</v>
      </c>
      <c r="MS97">
        <v>0</v>
      </c>
      <c r="MT97">
        <v>0</v>
      </c>
      <c r="MU97">
        <v>0</v>
      </c>
      <c r="MV97">
        <v>0</v>
      </c>
      <c r="MW97">
        <v>0</v>
      </c>
      <c r="MX97">
        <v>0</v>
      </c>
      <c r="MY97">
        <v>0</v>
      </c>
      <c r="MZ97">
        <v>0</v>
      </c>
      <c r="NA97">
        <v>0</v>
      </c>
      <c r="NB97">
        <v>0</v>
      </c>
      <c r="NC97">
        <v>0</v>
      </c>
      <c r="ND97">
        <v>0</v>
      </c>
      <c r="NE97">
        <v>0</v>
      </c>
      <c r="NF97">
        <v>0</v>
      </c>
      <c r="NG97">
        <v>0</v>
      </c>
      <c r="NH97">
        <v>0</v>
      </c>
      <c r="NI97">
        <v>0</v>
      </c>
      <c r="NJ97">
        <v>0</v>
      </c>
      <c r="NK97">
        <v>0</v>
      </c>
      <c r="NL97">
        <v>0</v>
      </c>
      <c r="NM97">
        <v>0</v>
      </c>
      <c r="NN97" t="s">
        <v>1304</v>
      </c>
      <c r="NO97" t="s">
        <v>1304</v>
      </c>
      <c r="NP97" t="s">
        <v>1304</v>
      </c>
      <c r="NQ97" t="s">
        <v>1304</v>
      </c>
      <c r="NR97" t="s">
        <v>1304</v>
      </c>
      <c r="NS97" t="s">
        <v>1304</v>
      </c>
      <c r="NT97" t="s">
        <v>1304</v>
      </c>
      <c r="NU97">
        <v>0</v>
      </c>
      <c r="NV97">
        <v>0</v>
      </c>
      <c r="NW97">
        <v>0</v>
      </c>
      <c r="NX97">
        <v>0</v>
      </c>
      <c r="NY97">
        <v>0</v>
      </c>
      <c r="NZ97">
        <v>0</v>
      </c>
      <c r="OA97">
        <v>0</v>
      </c>
      <c r="OB97">
        <v>0</v>
      </c>
      <c r="OC97">
        <v>0</v>
      </c>
      <c r="OD97">
        <v>0</v>
      </c>
      <c r="OE97">
        <v>0</v>
      </c>
      <c r="OF97">
        <v>0</v>
      </c>
      <c r="OG97">
        <v>0</v>
      </c>
      <c r="OH97">
        <v>0</v>
      </c>
      <c r="OI97">
        <v>0</v>
      </c>
      <c r="OJ97">
        <v>0</v>
      </c>
      <c r="OK97">
        <v>0</v>
      </c>
      <c r="OL97">
        <v>0</v>
      </c>
      <c r="OM97">
        <v>0</v>
      </c>
      <c r="ON97">
        <v>0</v>
      </c>
      <c r="OO97">
        <v>0</v>
      </c>
      <c r="OP97">
        <v>0</v>
      </c>
      <c r="OQ97">
        <v>0</v>
      </c>
      <c r="OR97">
        <v>0</v>
      </c>
      <c r="OT97" s="84"/>
      <c r="OU97" t="s">
        <v>4693</v>
      </c>
      <c r="OV97">
        <v>2</v>
      </c>
      <c r="OW97">
        <v>0</v>
      </c>
      <c r="OX97">
        <v>0</v>
      </c>
      <c r="OY97">
        <v>0</v>
      </c>
      <c r="OZ97">
        <v>0</v>
      </c>
      <c r="PA97">
        <v>0</v>
      </c>
      <c r="PB97">
        <v>0</v>
      </c>
      <c r="PC97">
        <v>0</v>
      </c>
      <c r="PD97">
        <v>0</v>
      </c>
      <c r="PE97">
        <v>0</v>
      </c>
      <c r="PF97">
        <v>0</v>
      </c>
      <c r="PG97">
        <v>0</v>
      </c>
      <c r="PH97">
        <v>0</v>
      </c>
      <c r="PI97">
        <v>0</v>
      </c>
      <c r="PJ97">
        <v>0</v>
      </c>
      <c r="PK97">
        <v>0</v>
      </c>
      <c r="PL97">
        <v>0</v>
      </c>
      <c r="PM97">
        <v>0</v>
      </c>
      <c r="PN97">
        <v>0</v>
      </c>
      <c r="PO97">
        <v>0</v>
      </c>
      <c r="PP97">
        <v>0</v>
      </c>
      <c r="PQ97">
        <v>0</v>
      </c>
      <c r="PR97">
        <v>0</v>
      </c>
      <c r="PS97">
        <v>0</v>
      </c>
      <c r="PT97">
        <v>0</v>
      </c>
      <c r="PU97">
        <v>0</v>
      </c>
      <c r="PV97">
        <v>0</v>
      </c>
      <c r="PW97" s="85">
        <v>0</v>
      </c>
      <c r="PX97" s="85">
        <v>0</v>
      </c>
      <c r="PY97" t="s">
        <v>3501</v>
      </c>
    </row>
    <row r="98" spans="1:441" ht="15.75" customHeight="1" x14ac:dyDescent="0.3">
      <c r="A98" t="s">
        <v>4709</v>
      </c>
      <c r="B98">
        <v>7873</v>
      </c>
      <c r="C98" t="s">
        <v>4710</v>
      </c>
      <c r="D98" s="82">
        <v>2020110010189</v>
      </c>
      <c r="E98" t="s">
        <v>3412</v>
      </c>
      <c r="F98" t="s">
        <v>3413</v>
      </c>
      <c r="G98" t="s">
        <v>3414</v>
      </c>
      <c r="H98" t="s">
        <v>4655</v>
      </c>
      <c r="I98" s="111" t="s">
        <v>4656</v>
      </c>
      <c r="J98" t="s">
        <v>4657</v>
      </c>
      <c r="K98" t="s">
        <v>446</v>
      </c>
      <c r="L98" t="s">
        <v>4658</v>
      </c>
      <c r="M98" t="s">
        <v>446</v>
      </c>
      <c r="N98" t="s">
        <v>634</v>
      </c>
      <c r="O98" t="s">
        <v>4659</v>
      </c>
      <c r="P98" t="s">
        <v>4660</v>
      </c>
      <c r="Q98" t="s">
        <v>4661</v>
      </c>
      <c r="R98" t="s">
        <v>4662</v>
      </c>
      <c r="S98" t="s">
        <v>4711</v>
      </c>
      <c r="T98" t="s">
        <v>4711</v>
      </c>
      <c r="AD98" t="s">
        <v>4712</v>
      </c>
      <c r="AE98" t="s">
        <v>4713</v>
      </c>
      <c r="AG98" t="s">
        <v>1304</v>
      </c>
      <c r="AH98" t="s">
        <v>1304</v>
      </c>
      <c r="AI98" t="s">
        <v>4714</v>
      </c>
      <c r="AJ98" t="s">
        <v>4715</v>
      </c>
      <c r="AK98" s="83">
        <v>44055</v>
      </c>
      <c r="AL98">
        <v>1</v>
      </c>
      <c r="AM98">
        <v>2024</v>
      </c>
      <c r="AN98" s="84" t="s">
        <v>4716</v>
      </c>
      <c r="AO98" t="s">
        <v>4717</v>
      </c>
      <c r="AP98">
        <v>2020</v>
      </c>
      <c r="AQ98">
        <v>2024</v>
      </c>
      <c r="AR98" t="s">
        <v>48</v>
      </c>
      <c r="AS98" t="s">
        <v>557</v>
      </c>
      <c r="AT98" t="s">
        <v>49</v>
      </c>
      <c r="AU98" t="s">
        <v>912</v>
      </c>
      <c r="AV98" s="109">
        <v>2020</v>
      </c>
      <c r="AW98" s="109">
        <v>4</v>
      </c>
      <c r="AX98" s="109" t="s">
        <v>4718</v>
      </c>
      <c r="AY98" s="109"/>
      <c r="AZ98" s="109">
        <v>1</v>
      </c>
      <c r="BB98" s="84" t="s">
        <v>4719</v>
      </c>
      <c r="BC98" t="s">
        <v>4720</v>
      </c>
      <c r="BD98" t="s">
        <v>4721</v>
      </c>
      <c r="BE98" t="s">
        <v>435</v>
      </c>
      <c r="BF98" t="s">
        <v>3457</v>
      </c>
      <c r="BG98">
        <v>3</v>
      </c>
      <c r="BH98" s="83">
        <v>45204</v>
      </c>
      <c r="BI98" t="s">
        <v>4673</v>
      </c>
      <c r="BJ98" t="s">
        <v>3048</v>
      </c>
      <c r="BK98">
        <v>12</v>
      </c>
      <c r="BL98">
        <v>8</v>
      </c>
      <c r="BM98">
        <v>0</v>
      </c>
      <c r="BN98">
        <v>1</v>
      </c>
      <c r="BO98">
        <v>2</v>
      </c>
      <c r="BP98">
        <v>1</v>
      </c>
      <c r="BW98">
        <v>3.5000000000000003E-2</v>
      </c>
      <c r="BX98">
        <v>0.99370000000000003</v>
      </c>
      <c r="BY98">
        <v>0</v>
      </c>
      <c r="BZ98">
        <v>2</v>
      </c>
      <c r="CA98">
        <v>1</v>
      </c>
      <c r="CB98">
        <v>0</v>
      </c>
      <c r="CC98">
        <v>1</v>
      </c>
      <c r="CD98">
        <v>2</v>
      </c>
      <c r="CE98">
        <v>1</v>
      </c>
      <c r="CF98">
        <v>0</v>
      </c>
      <c r="CG98" t="s">
        <v>435</v>
      </c>
      <c r="CH98" t="s">
        <v>435</v>
      </c>
      <c r="CI98" t="s">
        <v>435</v>
      </c>
      <c r="CJ98" t="s">
        <v>435</v>
      </c>
      <c r="CK98" t="s">
        <v>435</v>
      </c>
      <c r="CL98" t="s">
        <v>435</v>
      </c>
      <c r="CM98" t="s">
        <v>435</v>
      </c>
      <c r="CN98">
        <v>0</v>
      </c>
      <c r="CO98">
        <v>8</v>
      </c>
      <c r="CP98">
        <v>1</v>
      </c>
      <c r="CQ98">
        <v>2</v>
      </c>
      <c r="CR98">
        <v>11</v>
      </c>
      <c r="CS98" t="s">
        <v>48</v>
      </c>
      <c r="CT98">
        <v>0</v>
      </c>
      <c r="CU98">
        <v>0</v>
      </c>
      <c r="CV98">
        <v>0</v>
      </c>
      <c r="CW98">
        <v>0</v>
      </c>
      <c r="CX98">
        <v>1</v>
      </c>
      <c r="CY98">
        <v>0</v>
      </c>
      <c r="CZ98">
        <v>0</v>
      </c>
      <c r="DA98">
        <v>0</v>
      </c>
      <c r="DB98">
        <v>0</v>
      </c>
      <c r="DC98">
        <v>0</v>
      </c>
      <c r="DD98">
        <v>0</v>
      </c>
      <c r="DE98">
        <v>0</v>
      </c>
      <c r="DF98">
        <v>1</v>
      </c>
      <c r="DG98">
        <v>1</v>
      </c>
      <c r="DH98">
        <v>1</v>
      </c>
      <c r="DI98">
        <v>1</v>
      </c>
      <c r="DJ98">
        <v>0</v>
      </c>
      <c r="DK98">
        <v>0</v>
      </c>
      <c r="DL98">
        <v>0</v>
      </c>
      <c r="DM98">
        <v>0</v>
      </c>
      <c r="DN98">
        <v>0</v>
      </c>
      <c r="DO98">
        <v>0</v>
      </c>
      <c r="DP98">
        <v>0</v>
      </c>
      <c r="DQ98">
        <v>0</v>
      </c>
      <c r="DR98">
        <v>0</v>
      </c>
      <c r="DS98">
        <v>0</v>
      </c>
      <c r="DT98">
        <v>0</v>
      </c>
      <c r="DU98">
        <v>0</v>
      </c>
      <c r="DV98">
        <v>1</v>
      </c>
      <c r="DW98">
        <v>0</v>
      </c>
      <c r="DX98">
        <v>0</v>
      </c>
      <c r="DY98">
        <v>0</v>
      </c>
      <c r="DZ98">
        <v>0</v>
      </c>
      <c r="EA98">
        <v>0</v>
      </c>
      <c r="EB98">
        <v>0</v>
      </c>
      <c r="EC98">
        <v>0</v>
      </c>
      <c r="ED98">
        <v>0</v>
      </c>
      <c r="EE98">
        <v>0</v>
      </c>
      <c r="EF98">
        <v>0</v>
      </c>
      <c r="EG98">
        <v>0</v>
      </c>
      <c r="EH98">
        <v>0</v>
      </c>
      <c r="EI98">
        <v>0</v>
      </c>
      <c r="EJ98">
        <v>0</v>
      </c>
      <c r="EK98">
        <v>0</v>
      </c>
      <c r="EL98">
        <v>0</v>
      </c>
      <c r="EM98">
        <v>0</v>
      </c>
      <c r="EN98">
        <v>0</v>
      </c>
      <c r="EO98" t="s">
        <v>4722</v>
      </c>
      <c r="EP98">
        <v>0</v>
      </c>
      <c r="EQ98">
        <v>0</v>
      </c>
      <c r="ER98">
        <v>0</v>
      </c>
      <c r="ES98">
        <v>0</v>
      </c>
      <c r="ET98">
        <v>0</v>
      </c>
      <c r="EU98">
        <v>0</v>
      </c>
      <c r="EV98">
        <v>0</v>
      </c>
      <c r="EW98">
        <v>0</v>
      </c>
      <c r="EX98">
        <v>0</v>
      </c>
      <c r="EY98">
        <v>0</v>
      </c>
      <c r="EZ98">
        <v>0</v>
      </c>
      <c r="FA98">
        <v>0</v>
      </c>
      <c r="FB98">
        <v>0</v>
      </c>
      <c r="FC98">
        <v>0</v>
      </c>
      <c r="FD98">
        <v>0</v>
      </c>
      <c r="FE98">
        <v>0</v>
      </c>
      <c r="FF98">
        <v>0</v>
      </c>
      <c r="FG98">
        <v>0</v>
      </c>
      <c r="FH98">
        <v>0</v>
      </c>
      <c r="FI98">
        <v>0</v>
      </c>
      <c r="FJ98">
        <v>0</v>
      </c>
      <c r="FK98">
        <v>0</v>
      </c>
      <c r="FL98">
        <v>0</v>
      </c>
      <c r="FM98">
        <v>0</v>
      </c>
      <c r="FN98">
        <v>0</v>
      </c>
      <c r="FO98">
        <v>0</v>
      </c>
      <c r="FP98">
        <v>0</v>
      </c>
      <c r="FQ98">
        <v>0</v>
      </c>
      <c r="FR98">
        <v>0</v>
      </c>
      <c r="FS98">
        <v>0</v>
      </c>
      <c r="FT98">
        <v>0</v>
      </c>
      <c r="FU98">
        <v>0</v>
      </c>
      <c r="FV98">
        <v>0</v>
      </c>
      <c r="FW98">
        <v>0</v>
      </c>
      <c r="FX98">
        <v>0</v>
      </c>
      <c r="FY98">
        <v>0</v>
      </c>
      <c r="FZ98">
        <v>0</v>
      </c>
      <c r="GA98">
        <v>0</v>
      </c>
      <c r="GB98">
        <v>0</v>
      </c>
      <c r="GC98">
        <v>0</v>
      </c>
      <c r="GD98">
        <v>0</v>
      </c>
      <c r="GE98">
        <v>0</v>
      </c>
      <c r="GF98">
        <v>0</v>
      </c>
      <c r="GG98">
        <v>0</v>
      </c>
      <c r="GH98">
        <v>0</v>
      </c>
      <c r="GI98">
        <v>0</v>
      </c>
      <c r="GJ98">
        <v>0</v>
      </c>
      <c r="GK98">
        <v>0</v>
      </c>
      <c r="GL98">
        <v>0</v>
      </c>
      <c r="GM98">
        <v>0</v>
      </c>
      <c r="GN98">
        <v>0</v>
      </c>
      <c r="GO98">
        <v>0</v>
      </c>
      <c r="GP98">
        <v>0</v>
      </c>
      <c r="GQ98">
        <v>0</v>
      </c>
      <c r="GR98">
        <v>0</v>
      </c>
      <c r="GS98">
        <v>0</v>
      </c>
      <c r="GT98">
        <v>0</v>
      </c>
      <c r="GU98">
        <v>0</v>
      </c>
      <c r="GV98">
        <v>0</v>
      </c>
      <c r="GW98">
        <v>0</v>
      </c>
      <c r="GX98">
        <v>0</v>
      </c>
      <c r="GY98">
        <v>0</v>
      </c>
      <c r="GZ98">
        <v>0</v>
      </c>
      <c r="HA98">
        <v>0</v>
      </c>
      <c r="HB98">
        <v>0</v>
      </c>
      <c r="HC98">
        <v>0</v>
      </c>
      <c r="HD98">
        <v>0</v>
      </c>
      <c r="HE98">
        <v>0</v>
      </c>
      <c r="HF98">
        <v>0</v>
      </c>
      <c r="HG98">
        <v>0</v>
      </c>
      <c r="HH98">
        <v>0</v>
      </c>
      <c r="HI98">
        <v>0</v>
      </c>
      <c r="HJ98">
        <v>0</v>
      </c>
      <c r="HK98">
        <v>0</v>
      </c>
      <c r="HL98">
        <v>0</v>
      </c>
      <c r="HM98">
        <v>0</v>
      </c>
      <c r="HN98">
        <v>0</v>
      </c>
      <c r="HO98">
        <v>0</v>
      </c>
      <c r="HP98">
        <v>0</v>
      </c>
      <c r="HQ98">
        <v>0</v>
      </c>
      <c r="HR98">
        <v>0</v>
      </c>
      <c r="HS98">
        <v>0</v>
      </c>
      <c r="HT98">
        <v>0</v>
      </c>
      <c r="HU98">
        <v>0</v>
      </c>
      <c r="HV98">
        <v>0</v>
      </c>
      <c r="HW98">
        <v>0</v>
      </c>
      <c r="HX98">
        <v>0</v>
      </c>
      <c r="HY98">
        <v>0</v>
      </c>
      <c r="HZ98">
        <v>0</v>
      </c>
      <c r="IA98">
        <v>0</v>
      </c>
      <c r="IB98">
        <v>0</v>
      </c>
      <c r="IC98">
        <v>0</v>
      </c>
      <c r="ID98">
        <v>0</v>
      </c>
      <c r="IE98">
        <v>0</v>
      </c>
      <c r="IF98">
        <v>0</v>
      </c>
      <c r="IG98">
        <v>0</v>
      </c>
      <c r="IH98">
        <v>0</v>
      </c>
      <c r="II98" t="s">
        <v>1304</v>
      </c>
      <c r="IJ98" t="s">
        <v>1304</v>
      </c>
      <c r="IK98" t="s">
        <v>1304</v>
      </c>
      <c r="IL98" t="s">
        <v>1304</v>
      </c>
      <c r="IM98" t="s">
        <v>1304</v>
      </c>
      <c r="IN98" t="s">
        <v>1304</v>
      </c>
      <c r="IO98" t="s">
        <v>1304</v>
      </c>
      <c r="IP98" t="s">
        <v>1304</v>
      </c>
      <c r="IQ98" t="s">
        <v>1304</v>
      </c>
      <c r="IR98" t="s">
        <v>1304</v>
      </c>
      <c r="IS98" t="s">
        <v>1304</v>
      </c>
      <c r="IT98" t="s">
        <v>1304</v>
      </c>
      <c r="IU98" t="s">
        <v>1304</v>
      </c>
      <c r="IV98" t="s">
        <v>1304</v>
      </c>
      <c r="IW98" t="s">
        <v>1304</v>
      </c>
      <c r="IX98">
        <v>0</v>
      </c>
      <c r="IY98">
        <v>0</v>
      </c>
      <c r="IZ98">
        <v>0</v>
      </c>
      <c r="JA98">
        <v>0</v>
      </c>
      <c r="JB98">
        <v>0</v>
      </c>
      <c r="JC98">
        <v>0</v>
      </c>
      <c r="JD98">
        <v>0</v>
      </c>
      <c r="JE98">
        <v>0</v>
      </c>
      <c r="JF98">
        <v>0</v>
      </c>
      <c r="JG98">
        <v>0</v>
      </c>
      <c r="JH98">
        <v>0</v>
      </c>
      <c r="JI98">
        <v>0</v>
      </c>
      <c r="JJ98" s="85">
        <v>0</v>
      </c>
      <c r="JK98" s="85">
        <v>0</v>
      </c>
      <c r="JL98" s="85">
        <v>0</v>
      </c>
      <c r="JM98" s="85">
        <v>0</v>
      </c>
      <c r="JN98" s="85">
        <v>0</v>
      </c>
      <c r="JO98" s="85">
        <v>0</v>
      </c>
      <c r="JP98" s="85">
        <v>0</v>
      </c>
      <c r="JQ98" s="85">
        <v>0</v>
      </c>
      <c r="JR98" s="85">
        <v>0</v>
      </c>
      <c r="JS98" s="85">
        <v>0</v>
      </c>
      <c r="JT98" s="85">
        <v>0</v>
      </c>
      <c r="JU98" s="85">
        <v>0</v>
      </c>
      <c r="JV98" s="85">
        <v>0</v>
      </c>
      <c r="JW98">
        <v>0</v>
      </c>
      <c r="JX98">
        <v>0</v>
      </c>
      <c r="JY98">
        <v>0</v>
      </c>
      <c r="JZ98">
        <v>0</v>
      </c>
      <c r="KA98">
        <v>0</v>
      </c>
      <c r="KB98">
        <v>0</v>
      </c>
      <c r="KC98">
        <v>0</v>
      </c>
      <c r="KD98">
        <v>0</v>
      </c>
      <c r="KE98">
        <v>0</v>
      </c>
      <c r="KF98">
        <v>0</v>
      </c>
      <c r="KG98">
        <v>0</v>
      </c>
      <c r="KH98">
        <v>0</v>
      </c>
      <c r="KI98">
        <v>0</v>
      </c>
      <c r="KJ98" s="79" t="s">
        <v>3440</v>
      </c>
      <c r="KK98" t="s">
        <v>1304</v>
      </c>
      <c r="KL98" t="s">
        <v>1304</v>
      </c>
      <c r="KM98" t="s">
        <v>1304</v>
      </c>
      <c r="KN98">
        <v>0</v>
      </c>
      <c r="KO98" t="s">
        <v>1304</v>
      </c>
      <c r="KP98" t="s">
        <v>1304</v>
      </c>
      <c r="KQ98" t="s">
        <v>1304</v>
      </c>
      <c r="KR98" t="s">
        <v>1304</v>
      </c>
      <c r="KS98" t="s">
        <v>1304</v>
      </c>
      <c r="KT98" t="s">
        <v>1304</v>
      </c>
      <c r="KU98" s="79" t="s">
        <v>1304</v>
      </c>
      <c r="KV98" t="s">
        <v>3440</v>
      </c>
      <c r="KW98" t="s">
        <v>3440</v>
      </c>
      <c r="KX98" t="s">
        <v>3440</v>
      </c>
      <c r="KY98" t="s">
        <v>3440</v>
      </c>
      <c r="KZ98">
        <v>0</v>
      </c>
      <c r="LA98" t="s">
        <v>1304</v>
      </c>
      <c r="LB98" t="s">
        <v>1304</v>
      </c>
      <c r="LC98" t="s">
        <v>1304</v>
      </c>
      <c r="LD98" t="s">
        <v>1304</v>
      </c>
      <c r="LE98" t="s">
        <v>1304</v>
      </c>
      <c r="LF98" t="s">
        <v>1304</v>
      </c>
      <c r="LG98" t="s">
        <v>1304</v>
      </c>
      <c r="LH98" s="85">
        <v>0</v>
      </c>
      <c r="LI98" s="85" t="s">
        <v>4677</v>
      </c>
      <c r="LJ98" s="85" t="s">
        <v>4656</v>
      </c>
      <c r="LK98" s="85">
        <v>0</v>
      </c>
      <c r="LL98" s="85">
        <v>0</v>
      </c>
      <c r="LM98" s="85" t="s">
        <v>1304</v>
      </c>
      <c r="LN98" s="85" t="s">
        <v>1304</v>
      </c>
      <c r="LO98" s="85">
        <v>0</v>
      </c>
      <c r="LP98" s="85">
        <v>0</v>
      </c>
      <c r="LQ98" s="85">
        <v>8823959000</v>
      </c>
      <c r="LR98" s="85">
        <v>0</v>
      </c>
      <c r="LS98" s="85">
        <v>0</v>
      </c>
      <c r="LT98" s="85">
        <v>0</v>
      </c>
      <c r="LU98" s="85">
        <v>0</v>
      </c>
      <c r="LV98" t="s">
        <v>3440</v>
      </c>
      <c r="LW98" t="s">
        <v>3440</v>
      </c>
      <c r="LX98" t="s">
        <v>3440</v>
      </c>
      <c r="LY98" t="s">
        <v>3440</v>
      </c>
      <c r="LZ98">
        <v>0</v>
      </c>
      <c r="MA98" t="s">
        <v>1304</v>
      </c>
      <c r="MB98" t="s">
        <v>1304</v>
      </c>
      <c r="MC98" t="s">
        <v>1304</v>
      </c>
      <c r="MD98" t="s">
        <v>1304</v>
      </c>
      <c r="ME98" t="s">
        <v>1304</v>
      </c>
      <c r="MF98" t="s">
        <v>1304</v>
      </c>
      <c r="MG98" t="s">
        <v>1304</v>
      </c>
      <c r="MH98">
        <v>0</v>
      </c>
      <c r="MI98">
        <v>0</v>
      </c>
      <c r="MJ98">
        <v>0</v>
      </c>
      <c r="MK98">
        <v>0</v>
      </c>
      <c r="ML98">
        <v>0</v>
      </c>
      <c r="MM98">
        <v>0</v>
      </c>
      <c r="MN98">
        <v>0</v>
      </c>
      <c r="MO98">
        <v>0</v>
      </c>
      <c r="MP98">
        <v>0</v>
      </c>
      <c r="MQ98">
        <v>0</v>
      </c>
      <c r="MR98">
        <v>0</v>
      </c>
      <c r="MS98">
        <v>0</v>
      </c>
      <c r="MT98">
        <v>0</v>
      </c>
      <c r="MU98">
        <v>0</v>
      </c>
      <c r="MV98">
        <v>0</v>
      </c>
      <c r="MW98">
        <v>0</v>
      </c>
      <c r="MX98">
        <v>0</v>
      </c>
      <c r="MY98">
        <v>0</v>
      </c>
      <c r="MZ98">
        <v>0</v>
      </c>
      <c r="NA98">
        <v>0</v>
      </c>
      <c r="NB98">
        <v>0</v>
      </c>
      <c r="NC98">
        <v>0</v>
      </c>
      <c r="ND98">
        <v>0</v>
      </c>
      <c r="NE98">
        <v>0</v>
      </c>
      <c r="NF98">
        <v>0</v>
      </c>
      <c r="NG98">
        <v>0</v>
      </c>
      <c r="NH98">
        <v>0</v>
      </c>
      <c r="NI98" t="s">
        <v>3440</v>
      </c>
      <c r="NJ98" t="s">
        <v>3440</v>
      </c>
      <c r="NK98" t="s">
        <v>3440</v>
      </c>
      <c r="NL98" t="s">
        <v>3440</v>
      </c>
      <c r="NM98">
        <v>0</v>
      </c>
      <c r="NN98" t="s">
        <v>1304</v>
      </c>
      <c r="NO98" t="s">
        <v>1304</v>
      </c>
      <c r="NP98" t="s">
        <v>1304</v>
      </c>
      <c r="NQ98" t="s">
        <v>1304</v>
      </c>
      <c r="NR98" t="s">
        <v>1304</v>
      </c>
      <c r="NS98" t="s">
        <v>1304</v>
      </c>
      <c r="NT98" t="s">
        <v>1304</v>
      </c>
      <c r="NU98">
        <v>0</v>
      </c>
      <c r="NV98">
        <v>0</v>
      </c>
      <c r="NW98">
        <v>0</v>
      </c>
      <c r="NX98">
        <v>0</v>
      </c>
      <c r="NY98">
        <v>0</v>
      </c>
      <c r="NZ98">
        <v>0</v>
      </c>
      <c r="OA98">
        <v>0</v>
      </c>
      <c r="OB98">
        <v>0</v>
      </c>
      <c r="OC98">
        <v>0</v>
      </c>
      <c r="OD98">
        <v>0</v>
      </c>
      <c r="OE98">
        <v>0</v>
      </c>
      <c r="OF98">
        <v>0</v>
      </c>
      <c r="OG98">
        <v>0</v>
      </c>
      <c r="OH98">
        <v>0</v>
      </c>
      <c r="OI98">
        <v>0</v>
      </c>
      <c r="OJ98">
        <v>0</v>
      </c>
      <c r="OK98">
        <v>0</v>
      </c>
      <c r="OL98">
        <v>0</v>
      </c>
      <c r="OM98">
        <v>0</v>
      </c>
      <c r="ON98">
        <v>0</v>
      </c>
      <c r="OO98">
        <v>0</v>
      </c>
      <c r="OP98">
        <v>0</v>
      </c>
      <c r="OQ98">
        <v>0</v>
      </c>
      <c r="OR98">
        <v>0</v>
      </c>
      <c r="OT98" s="84"/>
      <c r="OU98" t="s">
        <v>4709</v>
      </c>
      <c r="OV98">
        <v>1</v>
      </c>
      <c r="OW98">
        <v>0</v>
      </c>
      <c r="OX98">
        <v>0</v>
      </c>
      <c r="OY98">
        <v>0</v>
      </c>
      <c r="OZ98">
        <v>0</v>
      </c>
      <c r="PA98">
        <v>0</v>
      </c>
      <c r="PB98">
        <v>0</v>
      </c>
      <c r="PC98">
        <v>0</v>
      </c>
      <c r="PD98">
        <v>0</v>
      </c>
      <c r="PE98">
        <v>0</v>
      </c>
      <c r="PF98">
        <v>0</v>
      </c>
      <c r="PG98">
        <v>0</v>
      </c>
      <c r="PH98">
        <v>0</v>
      </c>
      <c r="PI98">
        <v>0</v>
      </c>
      <c r="PJ98">
        <v>0</v>
      </c>
      <c r="PK98">
        <v>0</v>
      </c>
      <c r="PL98">
        <v>0</v>
      </c>
      <c r="PM98">
        <v>0</v>
      </c>
      <c r="PN98">
        <v>0</v>
      </c>
      <c r="PO98">
        <v>0</v>
      </c>
      <c r="PP98">
        <v>0</v>
      </c>
      <c r="PQ98">
        <v>0</v>
      </c>
      <c r="PR98">
        <v>0</v>
      </c>
      <c r="PS98">
        <v>0</v>
      </c>
      <c r="PT98">
        <v>0</v>
      </c>
      <c r="PU98">
        <v>0</v>
      </c>
      <c r="PV98">
        <v>0</v>
      </c>
      <c r="PW98" s="85">
        <v>0</v>
      </c>
      <c r="PX98" s="85">
        <v>0</v>
      </c>
      <c r="PY98" t="s">
        <v>3501</v>
      </c>
    </row>
    <row r="99" spans="1:441" ht="15.75" customHeight="1" x14ac:dyDescent="0.3">
      <c r="A99" t="s">
        <v>4723</v>
      </c>
      <c r="B99">
        <v>7873</v>
      </c>
      <c r="C99" t="s">
        <v>4724</v>
      </c>
      <c r="D99" s="82">
        <v>2020110010189</v>
      </c>
      <c r="E99" t="s">
        <v>3412</v>
      </c>
      <c r="F99" t="s">
        <v>3413</v>
      </c>
      <c r="G99" t="s">
        <v>3414</v>
      </c>
      <c r="H99" t="s">
        <v>4655</v>
      </c>
      <c r="I99" s="111" t="s">
        <v>4656</v>
      </c>
      <c r="J99" t="s">
        <v>4657</v>
      </c>
      <c r="K99" t="s">
        <v>446</v>
      </c>
      <c r="L99" t="s">
        <v>4658</v>
      </c>
      <c r="M99" t="s">
        <v>446</v>
      </c>
      <c r="N99" t="s">
        <v>250</v>
      </c>
      <c r="O99" t="s">
        <v>2088</v>
      </c>
      <c r="P99" t="s">
        <v>4725</v>
      </c>
      <c r="Q99" t="s">
        <v>4661</v>
      </c>
      <c r="R99" t="s">
        <v>4662</v>
      </c>
      <c r="S99" t="s">
        <v>4726</v>
      </c>
      <c r="T99" t="s">
        <v>4726</v>
      </c>
      <c r="AD99" t="s">
        <v>4727</v>
      </c>
      <c r="AE99" t="s">
        <v>4728</v>
      </c>
      <c r="AG99" t="s">
        <v>1304</v>
      </c>
      <c r="AH99" t="s">
        <v>1304</v>
      </c>
      <c r="AI99" t="s">
        <v>4729</v>
      </c>
      <c r="AJ99" t="s">
        <v>4730</v>
      </c>
      <c r="AK99" s="83">
        <v>44055</v>
      </c>
      <c r="AL99">
        <v>3</v>
      </c>
      <c r="AM99">
        <v>2024</v>
      </c>
      <c r="AN99" s="84" t="s">
        <v>4731</v>
      </c>
      <c r="AO99" t="s">
        <v>4732</v>
      </c>
      <c r="AP99">
        <v>2020</v>
      </c>
      <c r="AQ99">
        <v>2024</v>
      </c>
      <c r="AR99" t="s">
        <v>48</v>
      </c>
      <c r="AS99" t="s">
        <v>557</v>
      </c>
      <c r="AT99" t="s">
        <v>49</v>
      </c>
      <c r="AU99" t="s">
        <v>542</v>
      </c>
      <c r="AV99" s="109">
        <v>2020</v>
      </c>
      <c r="AW99" s="109">
        <v>24.8</v>
      </c>
      <c r="AX99" s="109" t="s">
        <v>4733</v>
      </c>
      <c r="AY99" s="109"/>
      <c r="AZ99" s="109">
        <v>1</v>
      </c>
      <c r="BB99" s="84" t="s">
        <v>4734</v>
      </c>
      <c r="BC99" t="s">
        <v>4735</v>
      </c>
      <c r="BD99" t="s">
        <v>4736</v>
      </c>
      <c r="BE99" t="s">
        <v>435</v>
      </c>
      <c r="BF99" t="s">
        <v>3457</v>
      </c>
      <c r="BG99">
        <v>4</v>
      </c>
      <c r="BH99" s="83">
        <v>45204</v>
      </c>
      <c r="BI99" t="s">
        <v>4673</v>
      </c>
      <c r="BJ99" t="s">
        <v>3048</v>
      </c>
      <c r="BK99">
        <v>1</v>
      </c>
      <c r="BL99">
        <v>0.42</v>
      </c>
      <c r="BM99">
        <v>0.12</v>
      </c>
      <c r="BN99">
        <v>0.2</v>
      </c>
      <c r="BO99">
        <v>0.19</v>
      </c>
      <c r="BP99">
        <v>7.0000000000000007E-2</v>
      </c>
      <c r="BW99">
        <v>0.42</v>
      </c>
      <c r="BX99">
        <v>0.12</v>
      </c>
      <c r="BY99">
        <v>0.32</v>
      </c>
      <c r="BZ99">
        <v>0.19</v>
      </c>
      <c r="CA99">
        <v>7.0000000000000007E-2</v>
      </c>
      <c r="CB99">
        <v>0.12</v>
      </c>
      <c r="CC99">
        <v>0.2</v>
      </c>
      <c r="CD99">
        <v>0.19</v>
      </c>
      <c r="CE99">
        <v>7.0000000000000007E-2</v>
      </c>
      <c r="CF99">
        <v>0</v>
      </c>
      <c r="CG99" t="s">
        <v>435</v>
      </c>
      <c r="CH99" t="s">
        <v>435</v>
      </c>
      <c r="CI99" t="s">
        <v>435</v>
      </c>
      <c r="CJ99" t="s">
        <v>435</v>
      </c>
      <c r="CK99" t="s">
        <v>435</v>
      </c>
      <c r="CL99" t="s">
        <v>435</v>
      </c>
      <c r="CM99" t="s">
        <v>435</v>
      </c>
      <c r="CN99">
        <v>0.42</v>
      </c>
      <c r="CO99">
        <v>0.12</v>
      </c>
      <c r="CP99">
        <v>0.2</v>
      </c>
      <c r="CQ99">
        <v>0.19</v>
      </c>
      <c r="CR99">
        <v>0.92999999999999994</v>
      </c>
      <c r="CS99" t="s">
        <v>48</v>
      </c>
      <c r="CT99">
        <v>0</v>
      </c>
      <c r="CU99">
        <v>7.000000000000001E-3</v>
      </c>
      <c r="CV99">
        <v>2.8000000000000004E-2</v>
      </c>
      <c r="CW99">
        <v>0</v>
      </c>
      <c r="CX99">
        <v>3.5000000000000003E-2</v>
      </c>
      <c r="CY99">
        <v>0</v>
      </c>
      <c r="CZ99">
        <v>0</v>
      </c>
      <c r="DA99">
        <v>0</v>
      </c>
      <c r="DB99">
        <v>0</v>
      </c>
      <c r="DC99">
        <v>0</v>
      </c>
      <c r="DD99">
        <v>0</v>
      </c>
      <c r="DE99">
        <v>0</v>
      </c>
      <c r="DF99">
        <v>7.0000000000000007E-2</v>
      </c>
      <c r="DG99">
        <v>7.0000000000000007E-2</v>
      </c>
      <c r="DH99">
        <v>7.0000000000000007E-2</v>
      </c>
      <c r="DI99">
        <v>7.0000000000000007E-2</v>
      </c>
      <c r="DJ99">
        <v>0</v>
      </c>
      <c r="DK99">
        <v>10</v>
      </c>
      <c r="DL99">
        <v>40</v>
      </c>
      <c r="DM99">
        <v>0</v>
      </c>
      <c r="DN99">
        <v>50</v>
      </c>
      <c r="DO99">
        <v>0</v>
      </c>
      <c r="DP99">
        <v>0</v>
      </c>
      <c r="DQ99">
        <v>0</v>
      </c>
      <c r="DR99">
        <v>0</v>
      </c>
      <c r="DS99">
        <v>0</v>
      </c>
      <c r="DT99">
        <v>0</v>
      </c>
      <c r="DU99">
        <v>0</v>
      </c>
      <c r="DV99">
        <v>100</v>
      </c>
      <c r="DW99">
        <v>0</v>
      </c>
      <c r="DX99">
        <v>0</v>
      </c>
      <c r="DY99">
        <v>0</v>
      </c>
      <c r="DZ99">
        <v>0</v>
      </c>
      <c r="EA99">
        <v>0</v>
      </c>
      <c r="EB99">
        <v>0</v>
      </c>
      <c r="EC99">
        <v>0</v>
      </c>
      <c r="ED99">
        <v>0</v>
      </c>
      <c r="EE99">
        <v>0</v>
      </c>
      <c r="EF99">
        <v>0</v>
      </c>
      <c r="EG99">
        <v>0</v>
      </c>
      <c r="EH99">
        <v>0</v>
      </c>
      <c r="EI99">
        <v>0</v>
      </c>
      <c r="EJ99">
        <v>0</v>
      </c>
      <c r="EK99">
        <v>0</v>
      </c>
      <c r="EL99" t="s">
        <v>4737</v>
      </c>
      <c r="EM99" t="s">
        <v>4738</v>
      </c>
      <c r="EN99">
        <v>0</v>
      </c>
      <c r="EO99" t="s">
        <v>4739</v>
      </c>
      <c r="EP99">
        <v>0</v>
      </c>
      <c r="EQ99">
        <v>0</v>
      </c>
      <c r="ER99">
        <v>0</v>
      </c>
      <c r="ES99">
        <v>0</v>
      </c>
      <c r="ET99">
        <v>0</v>
      </c>
      <c r="EU99">
        <v>0</v>
      </c>
      <c r="EV99">
        <v>0</v>
      </c>
      <c r="EW99">
        <v>0</v>
      </c>
      <c r="EX99">
        <v>0</v>
      </c>
      <c r="EY99">
        <v>0</v>
      </c>
      <c r="EZ99">
        <v>0</v>
      </c>
      <c r="FA99">
        <v>0</v>
      </c>
      <c r="FB99">
        <v>0</v>
      </c>
      <c r="FC99">
        <v>0</v>
      </c>
      <c r="FD99">
        <v>0</v>
      </c>
      <c r="FE99">
        <v>0</v>
      </c>
      <c r="FF99">
        <v>0</v>
      </c>
      <c r="FG99">
        <v>0</v>
      </c>
      <c r="FH99">
        <v>0</v>
      </c>
      <c r="FI99">
        <v>0</v>
      </c>
      <c r="FJ99">
        <v>0</v>
      </c>
      <c r="FK99">
        <v>0</v>
      </c>
      <c r="FL99">
        <v>0</v>
      </c>
      <c r="FM99">
        <v>0</v>
      </c>
      <c r="FN99">
        <v>0</v>
      </c>
      <c r="FO99">
        <v>0</v>
      </c>
      <c r="FP99">
        <v>0</v>
      </c>
      <c r="FQ99">
        <v>0</v>
      </c>
      <c r="FR99">
        <v>0</v>
      </c>
      <c r="FS99">
        <v>0</v>
      </c>
      <c r="FT99">
        <v>0</v>
      </c>
      <c r="FU99">
        <v>0</v>
      </c>
      <c r="FV99">
        <v>0</v>
      </c>
      <c r="FW99">
        <v>0</v>
      </c>
      <c r="FX99">
        <v>0</v>
      </c>
      <c r="FY99">
        <v>0</v>
      </c>
      <c r="FZ99">
        <v>0</v>
      </c>
      <c r="GA99">
        <v>0</v>
      </c>
      <c r="GB99">
        <v>0</v>
      </c>
      <c r="GC99">
        <v>0</v>
      </c>
      <c r="GD99">
        <v>0</v>
      </c>
      <c r="GE99">
        <v>0</v>
      </c>
      <c r="GF99">
        <v>0</v>
      </c>
      <c r="GG99">
        <v>0</v>
      </c>
      <c r="GH99">
        <v>0</v>
      </c>
      <c r="GI99">
        <v>0</v>
      </c>
      <c r="GJ99">
        <v>0</v>
      </c>
      <c r="GK99">
        <v>0</v>
      </c>
      <c r="GL99">
        <v>0</v>
      </c>
      <c r="GM99">
        <v>0</v>
      </c>
      <c r="GN99">
        <v>0</v>
      </c>
      <c r="GO99">
        <v>0</v>
      </c>
      <c r="GP99">
        <v>0</v>
      </c>
      <c r="GQ99">
        <v>0</v>
      </c>
      <c r="GR99">
        <v>0</v>
      </c>
      <c r="GS99">
        <v>0</v>
      </c>
      <c r="GT99">
        <v>0</v>
      </c>
      <c r="GU99">
        <v>0</v>
      </c>
      <c r="GV99">
        <v>0</v>
      </c>
      <c r="GW99">
        <v>0</v>
      </c>
      <c r="GX99">
        <v>0</v>
      </c>
      <c r="GY99">
        <v>0</v>
      </c>
      <c r="GZ99">
        <v>0</v>
      </c>
      <c r="HA99">
        <v>0</v>
      </c>
      <c r="HB99">
        <v>0</v>
      </c>
      <c r="HC99">
        <v>0</v>
      </c>
      <c r="HD99">
        <v>0</v>
      </c>
      <c r="HE99">
        <v>0</v>
      </c>
      <c r="HF99">
        <v>0</v>
      </c>
      <c r="HG99">
        <v>0</v>
      </c>
      <c r="HH99">
        <v>0</v>
      </c>
      <c r="HI99">
        <v>0</v>
      </c>
      <c r="HJ99">
        <v>0</v>
      </c>
      <c r="HK99">
        <v>0</v>
      </c>
      <c r="HL99">
        <v>0</v>
      </c>
      <c r="HM99">
        <v>0</v>
      </c>
      <c r="HN99">
        <v>0</v>
      </c>
      <c r="HO99">
        <v>0</v>
      </c>
      <c r="HP99">
        <v>0</v>
      </c>
      <c r="HQ99">
        <v>0</v>
      </c>
      <c r="HR99">
        <v>0</v>
      </c>
      <c r="HS99">
        <v>0</v>
      </c>
      <c r="HT99">
        <v>0</v>
      </c>
      <c r="HU99">
        <v>0</v>
      </c>
      <c r="HV99">
        <v>0</v>
      </c>
      <c r="HW99">
        <v>0</v>
      </c>
      <c r="HX99">
        <v>0</v>
      </c>
      <c r="HY99">
        <v>0</v>
      </c>
      <c r="HZ99">
        <v>0</v>
      </c>
      <c r="IA99">
        <v>0</v>
      </c>
      <c r="IB99">
        <v>0</v>
      </c>
      <c r="IC99">
        <v>0</v>
      </c>
      <c r="ID99">
        <v>0</v>
      </c>
      <c r="IE99">
        <v>0</v>
      </c>
      <c r="IF99">
        <v>0</v>
      </c>
      <c r="IG99">
        <v>0</v>
      </c>
      <c r="IH99">
        <v>0</v>
      </c>
      <c r="II99" t="s">
        <v>1304</v>
      </c>
      <c r="IJ99" t="s">
        <v>1304</v>
      </c>
      <c r="IK99" t="s">
        <v>1304</v>
      </c>
      <c r="IL99" t="s">
        <v>1304</v>
      </c>
      <c r="IM99" t="s">
        <v>1304</v>
      </c>
      <c r="IN99" t="s">
        <v>1304</v>
      </c>
      <c r="IO99" t="s">
        <v>1304</v>
      </c>
      <c r="IP99" t="s">
        <v>1304</v>
      </c>
      <c r="IQ99" t="s">
        <v>1304</v>
      </c>
      <c r="IR99" t="s">
        <v>1304</v>
      </c>
      <c r="IS99" t="s">
        <v>1304</v>
      </c>
      <c r="IT99" t="s">
        <v>1304</v>
      </c>
      <c r="IU99" t="s">
        <v>1304</v>
      </c>
      <c r="IV99" t="s">
        <v>1304</v>
      </c>
      <c r="IW99" t="s">
        <v>1304</v>
      </c>
      <c r="IX99">
        <v>0</v>
      </c>
      <c r="IY99">
        <v>0</v>
      </c>
      <c r="IZ99">
        <v>0</v>
      </c>
      <c r="JA99">
        <v>0</v>
      </c>
      <c r="JB99">
        <v>0</v>
      </c>
      <c r="JC99">
        <v>0</v>
      </c>
      <c r="JD99">
        <v>0</v>
      </c>
      <c r="JE99">
        <v>0</v>
      </c>
      <c r="JF99">
        <v>0</v>
      </c>
      <c r="JG99">
        <v>0</v>
      </c>
      <c r="JH99">
        <v>0</v>
      </c>
      <c r="JI99">
        <v>0</v>
      </c>
      <c r="JJ99" s="85">
        <v>0</v>
      </c>
      <c r="JK99" s="85">
        <v>0</v>
      </c>
      <c r="JL99" s="85">
        <v>0</v>
      </c>
      <c r="JM99" s="85">
        <v>0</v>
      </c>
      <c r="JN99" s="85">
        <v>0</v>
      </c>
      <c r="JO99" s="85">
        <v>0</v>
      </c>
      <c r="JP99" s="85">
        <v>0</v>
      </c>
      <c r="JQ99" s="85">
        <v>0</v>
      </c>
      <c r="JR99" s="85">
        <v>0</v>
      </c>
      <c r="JS99" s="85">
        <v>0</v>
      </c>
      <c r="JT99" s="85">
        <v>0</v>
      </c>
      <c r="JU99" s="85">
        <v>0</v>
      </c>
      <c r="JV99" s="85">
        <v>0</v>
      </c>
      <c r="JW99">
        <v>0</v>
      </c>
      <c r="JX99">
        <v>0</v>
      </c>
      <c r="JY99">
        <v>0</v>
      </c>
      <c r="JZ99">
        <v>0</v>
      </c>
      <c r="KA99">
        <v>0</v>
      </c>
      <c r="KB99">
        <v>0</v>
      </c>
      <c r="KC99">
        <v>0</v>
      </c>
      <c r="KD99">
        <v>0</v>
      </c>
      <c r="KE99">
        <v>0</v>
      </c>
      <c r="KF99">
        <v>0</v>
      </c>
      <c r="KG99">
        <v>0</v>
      </c>
      <c r="KH99">
        <v>0</v>
      </c>
      <c r="KI99">
        <v>0</v>
      </c>
      <c r="KJ99" s="79" t="s">
        <v>3440</v>
      </c>
      <c r="KK99">
        <v>0</v>
      </c>
      <c r="KL99">
        <v>0</v>
      </c>
      <c r="KM99" t="s">
        <v>1304</v>
      </c>
      <c r="KN99">
        <v>0</v>
      </c>
      <c r="KO99" t="s">
        <v>1304</v>
      </c>
      <c r="KP99" t="s">
        <v>1304</v>
      </c>
      <c r="KQ99" t="s">
        <v>1304</v>
      </c>
      <c r="KR99" t="s">
        <v>1304</v>
      </c>
      <c r="KS99" t="s">
        <v>1304</v>
      </c>
      <c r="KT99" t="s">
        <v>1304</v>
      </c>
      <c r="KU99" s="79" t="s">
        <v>1304</v>
      </c>
      <c r="KV99" t="s">
        <v>3440</v>
      </c>
      <c r="KW99">
        <v>0</v>
      </c>
      <c r="KX99">
        <v>0</v>
      </c>
      <c r="KY99">
        <v>0</v>
      </c>
      <c r="KZ99">
        <v>0</v>
      </c>
      <c r="LA99" t="s">
        <v>1304</v>
      </c>
      <c r="LB99" t="s">
        <v>1304</v>
      </c>
      <c r="LC99" t="s">
        <v>1304</v>
      </c>
      <c r="LD99" t="s">
        <v>1304</v>
      </c>
      <c r="LE99" t="s">
        <v>1304</v>
      </c>
      <c r="LF99" t="s">
        <v>1304</v>
      </c>
      <c r="LG99" t="s">
        <v>1304</v>
      </c>
      <c r="LH99" s="85">
        <v>0</v>
      </c>
      <c r="LI99" s="85" t="s">
        <v>4677</v>
      </c>
      <c r="LJ99" s="85" t="s">
        <v>4656</v>
      </c>
      <c r="LK99" s="85">
        <v>0</v>
      </c>
      <c r="LL99" s="85">
        <v>0</v>
      </c>
      <c r="LM99" s="85" t="s">
        <v>1304</v>
      </c>
      <c r="LN99" s="85" t="s">
        <v>1304</v>
      </c>
      <c r="LO99" s="85">
        <v>0</v>
      </c>
      <c r="LP99" s="85">
        <v>0</v>
      </c>
      <c r="LQ99" s="85">
        <v>8823959000</v>
      </c>
      <c r="LR99" s="85">
        <v>0</v>
      </c>
      <c r="LS99" s="85">
        <v>0</v>
      </c>
      <c r="LT99" s="85">
        <v>0</v>
      </c>
      <c r="LU99" s="85">
        <v>0</v>
      </c>
      <c r="LV99" t="s">
        <v>3440</v>
      </c>
      <c r="LW99">
        <v>0</v>
      </c>
      <c r="LX99">
        <v>0</v>
      </c>
      <c r="LY99">
        <v>0</v>
      </c>
      <c r="LZ99">
        <v>0</v>
      </c>
      <c r="MA99" t="s">
        <v>1304</v>
      </c>
      <c r="MB99" t="s">
        <v>1304</v>
      </c>
      <c r="MC99" t="s">
        <v>1304</v>
      </c>
      <c r="MD99" t="s">
        <v>1304</v>
      </c>
      <c r="ME99" t="s">
        <v>1304</v>
      </c>
      <c r="MF99" t="s">
        <v>1304</v>
      </c>
      <c r="MG99" t="s">
        <v>1304</v>
      </c>
      <c r="MH99">
        <v>0</v>
      </c>
      <c r="MI99">
        <v>0</v>
      </c>
      <c r="MJ99">
        <v>0</v>
      </c>
      <c r="MK99">
        <v>0</v>
      </c>
      <c r="ML99">
        <v>0</v>
      </c>
      <c r="MM99">
        <v>0</v>
      </c>
      <c r="MN99">
        <v>0</v>
      </c>
      <c r="MO99">
        <v>0</v>
      </c>
      <c r="MP99">
        <v>0</v>
      </c>
      <c r="MQ99">
        <v>0</v>
      </c>
      <c r="MR99">
        <v>0</v>
      </c>
      <c r="MS99">
        <v>0</v>
      </c>
      <c r="MT99">
        <v>0</v>
      </c>
      <c r="MU99">
        <v>0</v>
      </c>
      <c r="MV99">
        <v>0</v>
      </c>
      <c r="MW99">
        <v>0</v>
      </c>
      <c r="MX99">
        <v>0</v>
      </c>
      <c r="MY99">
        <v>0</v>
      </c>
      <c r="MZ99">
        <v>0</v>
      </c>
      <c r="NA99">
        <v>0</v>
      </c>
      <c r="NB99">
        <v>0</v>
      </c>
      <c r="NC99">
        <v>0</v>
      </c>
      <c r="ND99">
        <v>0</v>
      </c>
      <c r="NE99">
        <v>0</v>
      </c>
      <c r="NF99">
        <v>0</v>
      </c>
      <c r="NG99">
        <v>0</v>
      </c>
      <c r="NH99">
        <v>0</v>
      </c>
      <c r="NI99" t="s">
        <v>3440</v>
      </c>
      <c r="NJ99">
        <v>0</v>
      </c>
      <c r="NK99">
        <v>0</v>
      </c>
      <c r="NL99">
        <v>0</v>
      </c>
      <c r="NM99">
        <v>0</v>
      </c>
      <c r="NN99" t="s">
        <v>1304</v>
      </c>
      <c r="NO99" t="s">
        <v>1304</v>
      </c>
      <c r="NP99" t="s">
        <v>1304</v>
      </c>
      <c r="NQ99" t="s">
        <v>1304</v>
      </c>
      <c r="NR99" t="s">
        <v>1304</v>
      </c>
      <c r="NS99" t="s">
        <v>1304</v>
      </c>
      <c r="NT99" t="s">
        <v>1304</v>
      </c>
      <c r="NU99">
        <v>0</v>
      </c>
      <c r="NV99">
        <v>0</v>
      </c>
      <c r="NW99">
        <v>0</v>
      </c>
      <c r="NX99">
        <v>0</v>
      </c>
      <c r="NY99">
        <v>0</v>
      </c>
      <c r="NZ99">
        <v>0</v>
      </c>
      <c r="OA99">
        <v>0</v>
      </c>
      <c r="OB99">
        <v>0</v>
      </c>
      <c r="OC99">
        <v>0</v>
      </c>
      <c r="OD99">
        <v>0</v>
      </c>
      <c r="OE99">
        <v>0</v>
      </c>
      <c r="OF99">
        <v>0</v>
      </c>
      <c r="OG99">
        <v>0</v>
      </c>
      <c r="OH99">
        <v>0</v>
      </c>
      <c r="OI99">
        <v>0</v>
      </c>
      <c r="OJ99">
        <v>0</v>
      </c>
      <c r="OK99">
        <v>0</v>
      </c>
      <c r="OL99">
        <v>0</v>
      </c>
      <c r="OM99">
        <v>0</v>
      </c>
      <c r="ON99">
        <v>0</v>
      </c>
      <c r="OO99">
        <v>0</v>
      </c>
      <c r="OP99">
        <v>0</v>
      </c>
      <c r="OQ99">
        <v>0</v>
      </c>
      <c r="OR99">
        <v>0</v>
      </c>
      <c r="OT99" s="84"/>
      <c r="OU99" t="s">
        <v>4723</v>
      </c>
      <c r="OV99">
        <v>7.0000000000000007E-2</v>
      </c>
      <c r="OW99">
        <v>0</v>
      </c>
      <c r="OX99">
        <v>0</v>
      </c>
      <c r="OY99">
        <v>0</v>
      </c>
      <c r="OZ99">
        <v>0</v>
      </c>
      <c r="PA99">
        <v>0</v>
      </c>
      <c r="PB99">
        <v>0</v>
      </c>
      <c r="PC99">
        <v>0</v>
      </c>
      <c r="PD99">
        <v>0</v>
      </c>
      <c r="PE99">
        <v>0</v>
      </c>
      <c r="PF99">
        <v>0</v>
      </c>
      <c r="PG99">
        <v>0</v>
      </c>
      <c r="PH99">
        <v>0</v>
      </c>
      <c r="PI99">
        <v>0</v>
      </c>
      <c r="PJ99">
        <v>0</v>
      </c>
      <c r="PK99">
        <v>0</v>
      </c>
      <c r="PL99">
        <v>0</v>
      </c>
      <c r="PM99">
        <v>0</v>
      </c>
      <c r="PN99">
        <v>0</v>
      </c>
      <c r="PO99">
        <v>0</v>
      </c>
      <c r="PP99">
        <v>0</v>
      </c>
      <c r="PQ99">
        <v>0</v>
      </c>
      <c r="PR99">
        <v>0</v>
      </c>
      <c r="PS99">
        <v>0</v>
      </c>
      <c r="PT99">
        <v>0</v>
      </c>
      <c r="PU99">
        <v>0</v>
      </c>
      <c r="PV99">
        <v>0</v>
      </c>
      <c r="PW99" s="85">
        <v>0</v>
      </c>
      <c r="PX99" s="85">
        <v>0</v>
      </c>
      <c r="PY99" t="s">
        <v>3501</v>
      </c>
    </row>
    <row r="100" spans="1:441" ht="15.75" customHeight="1" x14ac:dyDescent="0.3">
      <c r="A100" t="s">
        <v>4740</v>
      </c>
      <c r="B100">
        <v>7873</v>
      </c>
      <c r="C100" t="s">
        <v>4741</v>
      </c>
      <c r="D100" s="82">
        <v>2020110010189</v>
      </c>
      <c r="E100" t="s">
        <v>3412</v>
      </c>
      <c r="F100" t="s">
        <v>3413</v>
      </c>
      <c r="G100" t="s">
        <v>3414</v>
      </c>
      <c r="H100" t="s">
        <v>4655</v>
      </c>
      <c r="I100" s="111" t="s">
        <v>4656</v>
      </c>
      <c r="J100" t="s">
        <v>4657</v>
      </c>
      <c r="K100" t="s">
        <v>446</v>
      </c>
      <c r="L100" t="s">
        <v>4658</v>
      </c>
      <c r="M100" t="s">
        <v>446</v>
      </c>
      <c r="N100" t="s">
        <v>634</v>
      </c>
      <c r="O100" t="s">
        <v>4659</v>
      </c>
      <c r="P100" t="s">
        <v>4660</v>
      </c>
      <c r="Q100" t="s">
        <v>4661</v>
      </c>
      <c r="R100" t="s">
        <v>4662</v>
      </c>
      <c r="S100" t="s">
        <v>4742</v>
      </c>
      <c r="T100" t="s">
        <v>4742</v>
      </c>
      <c r="AD100" t="s">
        <v>4743</v>
      </c>
      <c r="AE100" t="s">
        <v>4744</v>
      </c>
      <c r="AG100" t="s">
        <v>1304</v>
      </c>
      <c r="AH100" t="s">
        <v>1304</v>
      </c>
      <c r="AI100" t="s">
        <v>4745</v>
      </c>
      <c r="AJ100">
        <v>0</v>
      </c>
      <c r="AK100" s="83">
        <v>44055</v>
      </c>
      <c r="AL100">
        <v>1</v>
      </c>
      <c r="AM100">
        <v>2024</v>
      </c>
      <c r="AN100" s="84" t="s">
        <v>4746</v>
      </c>
      <c r="AO100" t="s">
        <v>4747</v>
      </c>
      <c r="AP100">
        <v>2020</v>
      </c>
      <c r="AQ100">
        <v>2024</v>
      </c>
      <c r="AR100" t="s">
        <v>48</v>
      </c>
      <c r="AS100" t="s">
        <v>3601</v>
      </c>
      <c r="AT100" t="s">
        <v>49</v>
      </c>
      <c r="AU100" t="s">
        <v>542</v>
      </c>
      <c r="AV100" s="109" t="s">
        <v>3431</v>
      </c>
      <c r="AW100" s="109" t="s">
        <v>3431</v>
      </c>
      <c r="AX100" s="109" t="s">
        <v>3431</v>
      </c>
      <c r="AY100" s="109"/>
      <c r="AZ100" s="109">
        <v>1</v>
      </c>
      <c r="BB100" s="84" t="s">
        <v>4748</v>
      </c>
      <c r="BC100" t="s">
        <v>4749</v>
      </c>
      <c r="BD100" t="s">
        <v>4742</v>
      </c>
      <c r="BE100" t="s">
        <v>435</v>
      </c>
      <c r="BF100" t="s">
        <v>3457</v>
      </c>
      <c r="BG100">
        <v>3</v>
      </c>
      <c r="BH100" s="83">
        <v>45204</v>
      </c>
      <c r="BI100" t="s">
        <v>4673</v>
      </c>
      <c r="BJ100" t="s">
        <v>3048</v>
      </c>
      <c r="BK100">
        <v>126</v>
      </c>
      <c r="BL100">
        <v>22</v>
      </c>
      <c r="BM100">
        <v>26</v>
      </c>
      <c r="BN100">
        <v>26</v>
      </c>
      <c r="BO100">
        <v>26</v>
      </c>
      <c r="BP100">
        <v>26</v>
      </c>
      <c r="BW100">
        <v>22</v>
      </c>
      <c r="BX100">
        <v>22</v>
      </c>
      <c r="BY100">
        <v>26</v>
      </c>
      <c r="BZ100">
        <v>26</v>
      </c>
      <c r="CA100">
        <v>26</v>
      </c>
      <c r="CB100">
        <v>26</v>
      </c>
      <c r="CC100">
        <v>26</v>
      </c>
      <c r="CD100">
        <v>26</v>
      </c>
      <c r="CE100">
        <v>26</v>
      </c>
      <c r="CF100">
        <v>0</v>
      </c>
      <c r="CG100" t="s">
        <v>435</v>
      </c>
      <c r="CH100" t="s">
        <v>435</v>
      </c>
      <c r="CI100" t="s">
        <v>435</v>
      </c>
      <c r="CJ100" t="s">
        <v>435</v>
      </c>
      <c r="CK100" t="s">
        <v>435</v>
      </c>
      <c r="CL100" t="s">
        <v>435</v>
      </c>
      <c r="CM100" t="s">
        <v>435</v>
      </c>
      <c r="CN100">
        <v>21.999999999999996</v>
      </c>
      <c r="CO100">
        <v>25.999999999999996</v>
      </c>
      <c r="CP100">
        <v>26</v>
      </c>
      <c r="CQ100">
        <v>26</v>
      </c>
      <c r="CR100">
        <v>100</v>
      </c>
      <c r="CS100" t="s">
        <v>48</v>
      </c>
      <c r="CT100">
        <v>0</v>
      </c>
      <c r="CU100">
        <v>0</v>
      </c>
      <c r="CV100">
        <v>6</v>
      </c>
      <c r="CW100">
        <v>0</v>
      </c>
      <c r="CX100">
        <v>20</v>
      </c>
      <c r="CY100">
        <v>0</v>
      </c>
      <c r="CZ100">
        <v>0</v>
      </c>
      <c r="DA100">
        <v>0</v>
      </c>
      <c r="DB100">
        <v>0</v>
      </c>
      <c r="DC100">
        <v>0</v>
      </c>
      <c r="DD100">
        <v>0</v>
      </c>
      <c r="DE100">
        <v>0</v>
      </c>
      <c r="DF100">
        <v>26</v>
      </c>
      <c r="DG100">
        <v>26</v>
      </c>
      <c r="DH100">
        <v>26</v>
      </c>
      <c r="DI100">
        <v>26</v>
      </c>
      <c r="DJ100">
        <v>0</v>
      </c>
      <c r="DK100">
        <v>0</v>
      </c>
      <c r="DL100">
        <v>0</v>
      </c>
      <c r="DM100">
        <v>0</v>
      </c>
      <c r="DN100">
        <v>0</v>
      </c>
      <c r="DO100">
        <v>0</v>
      </c>
      <c r="DP100">
        <v>0</v>
      </c>
      <c r="DQ100">
        <v>0</v>
      </c>
      <c r="DR100">
        <v>0</v>
      </c>
      <c r="DS100">
        <v>0</v>
      </c>
      <c r="DT100">
        <v>0</v>
      </c>
      <c r="DU100">
        <v>0</v>
      </c>
      <c r="DV100">
        <v>26</v>
      </c>
      <c r="DW100">
        <v>0</v>
      </c>
      <c r="DX100">
        <v>0</v>
      </c>
      <c r="DY100">
        <v>0</v>
      </c>
      <c r="DZ100">
        <v>0</v>
      </c>
      <c r="EA100">
        <v>0</v>
      </c>
      <c r="EB100">
        <v>0</v>
      </c>
      <c r="EC100">
        <v>0</v>
      </c>
      <c r="ED100">
        <v>0</v>
      </c>
      <c r="EE100">
        <v>0</v>
      </c>
      <c r="EF100">
        <v>0</v>
      </c>
      <c r="EG100">
        <v>0</v>
      </c>
      <c r="EH100">
        <v>0</v>
      </c>
      <c r="EI100">
        <v>0</v>
      </c>
      <c r="EJ100">
        <v>0</v>
      </c>
      <c r="EK100">
        <v>0</v>
      </c>
      <c r="EL100">
        <v>0</v>
      </c>
      <c r="EM100" t="s">
        <v>4750</v>
      </c>
      <c r="EN100">
        <v>0</v>
      </c>
      <c r="EO100" t="s">
        <v>4751</v>
      </c>
      <c r="EP100">
        <v>0</v>
      </c>
      <c r="EQ100">
        <v>0</v>
      </c>
      <c r="ER100">
        <v>0</v>
      </c>
      <c r="ES100">
        <v>0</v>
      </c>
      <c r="ET100">
        <v>0</v>
      </c>
      <c r="EU100">
        <v>0</v>
      </c>
      <c r="EV100">
        <v>0</v>
      </c>
      <c r="EW100">
        <v>0</v>
      </c>
      <c r="EX100">
        <v>0</v>
      </c>
      <c r="EY100">
        <v>0</v>
      </c>
      <c r="EZ100">
        <v>0</v>
      </c>
      <c r="FA100">
        <v>0</v>
      </c>
      <c r="FB100">
        <v>0</v>
      </c>
      <c r="FC100">
        <v>0</v>
      </c>
      <c r="FD100">
        <v>0</v>
      </c>
      <c r="FE100">
        <v>0</v>
      </c>
      <c r="FF100">
        <v>0</v>
      </c>
      <c r="FG100">
        <v>0</v>
      </c>
      <c r="FH100">
        <v>0</v>
      </c>
      <c r="FI100">
        <v>0</v>
      </c>
      <c r="FJ100">
        <v>0</v>
      </c>
      <c r="FK100">
        <v>0</v>
      </c>
      <c r="FL100">
        <v>0</v>
      </c>
      <c r="FM100">
        <v>0</v>
      </c>
      <c r="FN100">
        <v>0</v>
      </c>
      <c r="FO100">
        <v>0</v>
      </c>
      <c r="FP100">
        <v>0</v>
      </c>
      <c r="FQ100">
        <v>0</v>
      </c>
      <c r="FR100">
        <v>0</v>
      </c>
      <c r="FS100">
        <v>0</v>
      </c>
      <c r="FT100">
        <v>0</v>
      </c>
      <c r="FU100">
        <v>0</v>
      </c>
      <c r="FV100">
        <v>0</v>
      </c>
      <c r="FW100">
        <v>0</v>
      </c>
      <c r="FX100">
        <v>0</v>
      </c>
      <c r="FY100">
        <v>0</v>
      </c>
      <c r="FZ100">
        <v>0</v>
      </c>
      <c r="GA100">
        <v>0</v>
      </c>
      <c r="GB100">
        <v>0</v>
      </c>
      <c r="GC100">
        <v>0</v>
      </c>
      <c r="GD100">
        <v>0</v>
      </c>
      <c r="GE100">
        <v>0</v>
      </c>
      <c r="GF100">
        <v>0</v>
      </c>
      <c r="GG100">
        <v>0</v>
      </c>
      <c r="GH100">
        <v>0</v>
      </c>
      <c r="GI100">
        <v>0</v>
      </c>
      <c r="GJ100">
        <v>0</v>
      </c>
      <c r="GK100">
        <v>0</v>
      </c>
      <c r="GL100">
        <v>0</v>
      </c>
      <c r="GM100">
        <v>0</v>
      </c>
      <c r="GN100">
        <v>0</v>
      </c>
      <c r="GO100">
        <v>0</v>
      </c>
      <c r="GP100">
        <v>0</v>
      </c>
      <c r="GQ100">
        <v>0</v>
      </c>
      <c r="GR100">
        <v>0</v>
      </c>
      <c r="GS100">
        <v>0</v>
      </c>
      <c r="GT100">
        <v>0</v>
      </c>
      <c r="GU100">
        <v>0</v>
      </c>
      <c r="GV100">
        <v>0</v>
      </c>
      <c r="GW100">
        <v>0</v>
      </c>
      <c r="GX100">
        <v>0</v>
      </c>
      <c r="GY100">
        <v>0</v>
      </c>
      <c r="GZ100">
        <v>0</v>
      </c>
      <c r="HA100">
        <v>0</v>
      </c>
      <c r="HB100">
        <v>0</v>
      </c>
      <c r="HC100">
        <v>0</v>
      </c>
      <c r="HD100">
        <v>0</v>
      </c>
      <c r="HE100">
        <v>0</v>
      </c>
      <c r="HF100">
        <v>0</v>
      </c>
      <c r="HG100">
        <v>0</v>
      </c>
      <c r="HH100">
        <v>0</v>
      </c>
      <c r="HI100">
        <v>0</v>
      </c>
      <c r="HJ100">
        <v>0</v>
      </c>
      <c r="HK100">
        <v>0</v>
      </c>
      <c r="HL100">
        <v>0</v>
      </c>
      <c r="HM100">
        <v>0</v>
      </c>
      <c r="HN100">
        <v>0</v>
      </c>
      <c r="HO100">
        <v>0</v>
      </c>
      <c r="HP100">
        <v>0</v>
      </c>
      <c r="HQ100">
        <v>0</v>
      </c>
      <c r="HR100">
        <v>0</v>
      </c>
      <c r="HS100">
        <v>0</v>
      </c>
      <c r="HT100">
        <v>0</v>
      </c>
      <c r="HU100">
        <v>0</v>
      </c>
      <c r="HV100">
        <v>0</v>
      </c>
      <c r="HW100">
        <v>0</v>
      </c>
      <c r="HX100">
        <v>0</v>
      </c>
      <c r="HY100">
        <v>0</v>
      </c>
      <c r="HZ100">
        <v>0</v>
      </c>
      <c r="IA100">
        <v>0</v>
      </c>
      <c r="IB100">
        <v>0</v>
      </c>
      <c r="IC100">
        <v>0</v>
      </c>
      <c r="ID100">
        <v>0</v>
      </c>
      <c r="IE100">
        <v>0</v>
      </c>
      <c r="IF100">
        <v>0</v>
      </c>
      <c r="IG100">
        <v>0</v>
      </c>
      <c r="IH100">
        <v>0</v>
      </c>
      <c r="II100" t="s">
        <v>1304</v>
      </c>
      <c r="IJ100" t="s">
        <v>1304</v>
      </c>
      <c r="IK100" t="s">
        <v>1304</v>
      </c>
      <c r="IL100" t="s">
        <v>1304</v>
      </c>
      <c r="IM100" t="s">
        <v>1304</v>
      </c>
      <c r="IN100" t="s">
        <v>1304</v>
      </c>
      <c r="IO100" t="s">
        <v>1304</v>
      </c>
      <c r="IP100" t="s">
        <v>1304</v>
      </c>
      <c r="IQ100" t="s">
        <v>1304</v>
      </c>
      <c r="IR100" t="s">
        <v>1304</v>
      </c>
      <c r="IS100" t="s">
        <v>1304</v>
      </c>
      <c r="IT100" t="s">
        <v>1304</v>
      </c>
      <c r="IU100" t="s">
        <v>1304</v>
      </c>
      <c r="IV100" t="s">
        <v>1304</v>
      </c>
      <c r="IW100" t="s">
        <v>1304</v>
      </c>
      <c r="IX100">
        <v>0</v>
      </c>
      <c r="IY100">
        <v>0</v>
      </c>
      <c r="IZ100">
        <v>0</v>
      </c>
      <c r="JA100">
        <v>0</v>
      </c>
      <c r="JB100">
        <v>0</v>
      </c>
      <c r="JC100">
        <v>0</v>
      </c>
      <c r="JD100">
        <v>0</v>
      </c>
      <c r="JE100">
        <v>0</v>
      </c>
      <c r="JF100">
        <v>0</v>
      </c>
      <c r="JG100">
        <v>0</v>
      </c>
      <c r="JH100">
        <v>0</v>
      </c>
      <c r="JI100">
        <v>0</v>
      </c>
      <c r="JJ100" s="85">
        <v>0</v>
      </c>
      <c r="JK100" s="85">
        <v>0</v>
      </c>
      <c r="JL100" s="85">
        <v>0</v>
      </c>
      <c r="JM100" s="85">
        <v>0</v>
      </c>
      <c r="JN100" s="85">
        <v>0</v>
      </c>
      <c r="JO100" s="85">
        <v>0</v>
      </c>
      <c r="JP100" s="85">
        <v>0</v>
      </c>
      <c r="JQ100" s="85">
        <v>0</v>
      </c>
      <c r="JR100" s="85">
        <v>0</v>
      </c>
      <c r="JS100" s="85">
        <v>0</v>
      </c>
      <c r="JT100" s="85">
        <v>0</v>
      </c>
      <c r="JU100" s="85">
        <v>0</v>
      </c>
      <c r="JV100" s="85">
        <v>0</v>
      </c>
      <c r="JW100">
        <v>0</v>
      </c>
      <c r="JX100">
        <v>0</v>
      </c>
      <c r="JY100">
        <v>0</v>
      </c>
      <c r="JZ100">
        <v>0</v>
      </c>
      <c r="KA100">
        <v>0</v>
      </c>
      <c r="KB100">
        <v>0</v>
      </c>
      <c r="KC100">
        <v>0</v>
      </c>
      <c r="KD100">
        <v>0</v>
      </c>
      <c r="KE100">
        <v>0</v>
      </c>
      <c r="KF100">
        <v>0</v>
      </c>
      <c r="KG100">
        <v>0</v>
      </c>
      <c r="KH100">
        <v>0</v>
      </c>
      <c r="KI100">
        <v>0</v>
      </c>
      <c r="KJ100" s="79" t="s">
        <v>3440</v>
      </c>
      <c r="KK100" t="s">
        <v>1304</v>
      </c>
      <c r="KL100">
        <v>0</v>
      </c>
      <c r="KM100" t="s">
        <v>1304</v>
      </c>
      <c r="KN100">
        <v>0</v>
      </c>
      <c r="KO100" t="s">
        <v>1304</v>
      </c>
      <c r="KP100" t="s">
        <v>1304</v>
      </c>
      <c r="KQ100" t="s">
        <v>1304</v>
      </c>
      <c r="KR100" t="s">
        <v>1304</v>
      </c>
      <c r="KS100" t="s">
        <v>1304</v>
      </c>
      <c r="KT100" t="s">
        <v>1304</v>
      </c>
      <c r="KU100" s="79" t="s">
        <v>1304</v>
      </c>
      <c r="KV100" t="s">
        <v>3440</v>
      </c>
      <c r="KW100" t="s">
        <v>3440</v>
      </c>
      <c r="KX100">
        <v>0</v>
      </c>
      <c r="KY100">
        <v>0</v>
      </c>
      <c r="KZ100">
        <v>0</v>
      </c>
      <c r="LA100" t="s">
        <v>1304</v>
      </c>
      <c r="LB100" t="s">
        <v>1304</v>
      </c>
      <c r="LC100" t="s">
        <v>1304</v>
      </c>
      <c r="LD100" t="s">
        <v>1304</v>
      </c>
      <c r="LE100" t="s">
        <v>1304</v>
      </c>
      <c r="LF100" t="s">
        <v>1304</v>
      </c>
      <c r="LG100" t="s">
        <v>1304</v>
      </c>
      <c r="LH100" s="85">
        <v>0</v>
      </c>
      <c r="LI100" s="85" t="s">
        <v>4677</v>
      </c>
      <c r="LJ100" s="85" t="s">
        <v>4656</v>
      </c>
      <c r="LK100" s="85">
        <v>0</v>
      </c>
      <c r="LL100" s="85">
        <v>0</v>
      </c>
      <c r="LM100" s="85" t="s">
        <v>1304</v>
      </c>
      <c r="LN100" s="85" t="s">
        <v>1304</v>
      </c>
      <c r="LO100" s="85">
        <v>0</v>
      </c>
      <c r="LP100" s="85">
        <v>0</v>
      </c>
      <c r="LQ100" s="85">
        <v>8823959000</v>
      </c>
      <c r="LR100" s="85">
        <v>0</v>
      </c>
      <c r="LS100" s="85">
        <v>0</v>
      </c>
      <c r="LT100" s="85">
        <v>0</v>
      </c>
      <c r="LU100" s="85">
        <v>0</v>
      </c>
      <c r="LV100" t="s">
        <v>3440</v>
      </c>
      <c r="LW100" t="s">
        <v>3440</v>
      </c>
      <c r="LX100">
        <v>0</v>
      </c>
      <c r="LY100">
        <v>0</v>
      </c>
      <c r="LZ100">
        <v>0</v>
      </c>
      <c r="MA100" t="s">
        <v>1304</v>
      </c>
      <c r="MB100" t="s">
        <v>1304</v>
      </c>
      <c r="MC100" t="s">
        <v>1304</v>
      </c>
      <c r="MD100" t="s">
        <v>1304</v>
      </c>
      <c r="ME100" t="s">
        <v>1304</v>
      </c>
      <c r="MF100" t="s">
        <v>1304</v>
      </c>
      <c r="MG100" t="s">
        <v>1304</v>
      </c>
      <c r="MH100">
        <v>0</v>
      </c>
      <c r="MI100">
        <v>0</v>
      </c>
      <c r="MJ100">
        <v>0</v>
      </c>
      <c r="MK100">
        <v>0</v>
      </c>
      <c r="ML100">
        <v>0</v>
      </c>
      <c r="MM100">
        <v>0</v>
      </c>
      <c r="MN100">
        <v>0</v>
      </c>
      <c r="MO100">
        <v>0</v>
      </c>
      <c r="MP100">
        <v>0</v>
      </c>
      <c r="MQ100">
        <v>0</v>
      </c>
      <c r="MR100">
        <v>0</v>
      </c>
      <c r="MS100">
        <v>0</v>
      </c>
      <c r="MT100">
        <v>0</v>
      </c>
      <c r="MU100">
        <v>0</v>
      </c>
      <c r="MV100">
        <v>0</v>
      </c>
      <c r="MW100">
        <v>0</v>
      </c>
      <c r="MX100">
        <v>0</v>
      </c>
      <c r="MY100">
        <v>0</v>
      </c>
      <c r="MZ100">
        <v>0</v>
      </c>
      <c r="NA100">
        <v>0</v>
      </c>
      <c r="NB100">
        <v>0</v>
      </c>
      <c r="NC100">
        <v>0</v>
      </c>
      <c r="ND100">
        <v>0</v>
      </c>
      <c r="NE100">
        <v>0</v>
      </c>
      <c r="NF100">
        <v>0</v>
      </c>
      <c r="NG100">
        <v>0</v>
      </c>
      <c r="NH100">
        <v>0</v>
      </c>
      <c r="NI100" t="s">
        <v>3440</v>
      </c>
      <c r="NJ100" t="s">
        <v>3440</v>
      </c>
      <c r="NK100">
        <v>0</v>
      </c>
      <c r="NL100">
        <v>0</v>
      </c>
      <c r="NM100">
        <v>0</v>
      </c>
      <c r="NN100" t="s">
        <v>1304</v>
      </c>
      <c r="NO100" t="s">
        <v>1304</v>
      </c>
      <c r="NP100" t="s">
        <v>1304</v>
      </c>
      <c r="NQ100" t="s">
        <v>1304</v>
      </c>
      <c r="NR100" t="s">
        <v>1304</v>
      </c>
      <c r="NS100" t="s">
        <v>1304</v>
      </c>
      <c r="NT100" t="s">
        <v>1304</v>
      </c>
      <c r="NU100">
        <v>0</v>
      </c>
      <c r="NV100">
        <v>0</v>
      </c>
      <c r="NW100">
        <v>0</v>
      </c>
      <c r="NX100">
        <v>0</v>
      </c>
      <c r="NY100">
        <v>0</v>
      </c>
      <c r="NZ100">
        <v>0</v>
      </c>
      <c r="OA100">
        <v>0</v>
      </c>
      <c r="OB100">
        <v>0</v>
      </c>
      <c r="OC100">
        <v>0</v>
      </c>
      <c r="OD100">
        <v>0</v>
      </c>
      <c r="OE100">
        <v>0</v>
      </c>
      <c r="OF100">
        <v>0</v>
      </c>
      <c r="OG100">
        <v>0</v>
      </c>
      <c r="OH100">
        <v>0</v>
      </c>
      <c r="OI100">
        <v>0</v>
      </c>
      <c r="OJ100">
        <v>0</v>
      </c>
      <c r="OK100">
        <v>0</v>
      </c>
      <c r="OL100">
        <v>0</v>
      </c>
      <c r="OM100">
        <v>0</v>
      </c>
      <c r="ON100">
        <v>0</v>
      </c>
      <c r="OO100">
        <v>0</v>
      </c>
      <c r="OP100">
        <v>0</v>
      </c>
      <c r="OQ100">
        <v>0</v>
      </c>
      <c r="OR100">
        <v>0</v>
      </c>
      <c r="OT100" s="84"/>
      <c r="OU100" t="s">
        <v>4740</v>
      </c>
      <c r="OV100">
        <v>26</v>
      </c>
      <c r="OW100">
        <v>0</v>
      </c>
      <c r="OX100">
        <v>0</v>
      </c>
      <c r="OY100">
        <v>0</v>
      </c>
      <c r="OZ100">
        <v>0</v>
      </c>
      <c r="PA100">
        <v>0</v>
      </c>
      <c r="PB100">
        <v>0</v>
      </c>
      <c r="PC100">
        <v>0</v>
      </c>
      <c r="PD100">
        <v>0</v>
      </c>
      <c r="PE100">
        <v>0</v>
      </c>
      <c r="PF100">
        <v>0</v>
      </c>
      <c r="PG100">
        <v>0</v>
      </c>
      <c r="PH100">
        <v>0</v>
      </c>
      <c r="PI100">
        <v>0</v>
      </c>
      <c r="PJ100">
        <v>0</v>
      </c>
      <c r="PK100">
        <v>0</v>
      </c>
      <c r="PL100">
        <v>0</v>
      </c>
      <c r="PM100">
        <v>0</v>
      </c>
      <c r="PN100">
        <v>0</v>
      </c>
      <c r="PO100">
        <v>0</v>
      </c>
      <c r="PP100">
        <v>0</v>
      </c>
      <c r="PQ100">
        <v>0</v>
      </c>
      <c r="PR100">
        <v>0</v>
      </c>
      <c r="PS100">
        <v>0</v>
      </c>
      <c r="PT100">
        <v>0</v>
      </c>
      <c r="PU100">
        <v>0</v>
      </c>
      <c r="PV100">
        <v>0</v>
      </c>
      <c r="PW100" s="85">
        <v>0</v>
      </c>
      <c r="PX100" s="85">
        <v>0</v>
      </c>
      <c r="PY100" t="s">
        <v>3501</v>
      </c>
    </row>
    <row r="101" spans="1:441" ht="15.75" customHeight="1" x14ac:dyDescent="0.3">
      <c r="A101" t="s">
        <v>4752</v>
      </c>
      <c r="B101">
        <v>7873</v>
      </c>
      <c r="C101" t="s">
        <v>4753</v>
      </c>
      <c r="D101" s="82">
        <v>2020110010189</v>
      </c>
      <c r="E101" t="s">
        <v>3412</v>
      </c>
      <c r="F101" t="s">
        <v>3413</v>
      </c>
      <c r="G101" t="s">
        <v>3414</v>
      </c>
      <c r="H101" t="s">
        <v>4655</v>
      </c>
      <c r="I101" s="111" t="s">
        <v>4656</v>
      </c>
      <c r="J101" t="s">
        <v>4657</v>
      </c>
      <c r="K101" t="s">
        <v>446</v>
      </c>
      <c r="L101" t="s">
        <v>4658</v>
      </c>
      <c r="M101" t="s">
        <v>446</v>
      </c>
      <c r="N101" t="s">
        <v>634</v>
      </c>
      <c r="O101" t="s">
        <v>4659</v>
      </c>
      <c r="P101" t="s">
        <v>4660</v>
      </c>
      <c r="Q101" t="s">
        <v>4661</v>
      </c>
      <c r="R101" t="s">
        <v>4662</v>
      </c>
      <c r="S101" t="s">
        <v>4754</v>
      </c>
      <c r="T101" t="s">
        <v>4755</v>
      </c>
      <c r="AC101" t="s">
        <v>4754</v>
      </c>
      <c r="AG101" t="s">
        <v>1740</v>
      </c>
      <c r="AH101" t="s">
        <v>3538</v>
      </c>
      <c r="AI101" t="s">
        <v>4756</v>
      </c>
      <c r="AJ101">
        <v>0</v>
      </c>
      <c r="AK101" s="83">
        <v>44055</v>
      </c>
      <c r="AL101">
        <v>1</v>
      </c>
      <c r="AM101">
        <v>2024</v>
      </c>
      <c r="AN101" t="s">
        <v>4757</v>
      </c>
      <c r="AO101" t="s">
        <v>4717</v>
      </c>
      <c r="AP101">
        <v>2020</v>
      </c>
      <c r="AQ101">
        <v>2024</v>
      </c>
      <c r="AR101" t="s">
        <v>61</v>
      </c>
      <c r="AS101" t="s">
        <v>557</v>
      </c>
      <c r="AT101" t="s">
        <v>42</v>
      </c>
      <c r="AU101" t="s">
        <v>542</v>
      </c>
      <c r="AV101" s="109">
        <v>2020</v>
      </c>
      <c r="AW101" s="109">
        <v>4</v>
      </c>
      <c r="AX101" s="109" t="s">
        <v>4718</v>
      </c>
      <c r="AY101" s="109">
        <v>1</v>
      </c>
      <c r="AZ101" s="109"/>
      <c r="BB101" t="s">
        <v>4758</v>
      </c>
      <c r="BC101" t="s">
        <v>4759</v>
      </c>
      <c r="BD101" t="s">
        <v>4760</v>
      </c>
      <c r="BE101" t="s">
        <v>4761</v>
      </c>
      <c r="BF101" t="s">
        <v>3457</v>
      </c>
      <c r="BG101">
        <v>3</v>
      </c>
      <c r="BH101" s="83">
        <v>45204</v>
      </c>
      <c r="BI101" t="s">
        <v>4673</v>
      </c>
      <c r="BJ101" t="s">
        <v>3047</v>
      </c>
      <c r="BK101">
        <v>100</v>
      </c>
      <c r="BL101">
        <v>100</v>
      </c>
      <c r="BM101">
        <v>100</v>
      </c>
      <c r="BN101">
        <v>100</v>
      </c>
      <c r="BO101">
        <v>100</v>
      </c>
      <c r="BP101">
        <v>100</v>
      </c>
      <c r="BQ101">
        <v>8162252201</v>
      </c>
      <c r="BR101">
        <v>1860016986</v>
      </c>
      <c r="BS101">
        <v>61789164</v>
      </c>
      <c r="BT101">
        <v>2192877003</v>
      </c>
      <c r="BU101">
        <v>1940423048</v>
      </c>
      <c r="BV101">
        <v>2107146000</v>
      </c>
      <c r="BW101">
        <v>100</v>
      </c>
      <c r="BX101">
        <v>100</v>
      </c>
      <c r="BY101">
        <v>100</v>
      </c>
      <c r="BZ101">
        <v>100</v>
      </c>
      <c r="CA101">
        <v>100</v>
      </c>
      <c r="CB101">
        <v>100</v>
      </c>
      <c r="CC101">
        <v>100</v>
      </c>
      <c r="CD101">
        <v>100</v>
      </c>
      <c r="CE101">
        <v>100</v>
      </c>
      <c r="CF101">
        <v>1860016986</v>
      </c>
      <c r="CG101">
        <v>289180626</v>
      </c>
      <c r="CH101">
        <v>61789164</v>
      </c>
      <c r="CI101">
        <v>61789164</v>
      </c>
      <c r="CJ101">
        <v>2192877003</v>
      </c>
      <c r="CK101">
        <v>1150302195</v>
      </c>
      <c r="CL101">
        <v>1922149892</v>
      </c>
      <c r="CM101">
        <v>41608540</v>
      </c>
      <c r="CN101">
        <v>100</v>
      </c>
      <c r="CO101">
        <v>100</v>
      </c>
      <c r="CP101">
        <v>100</v>
      </c>
      <c r="CQ101">
        <v>100</v>
      </c>
      <c r="CR101" t="s">
        <v>43</v>
      </c>
      <c r="CS101" t="s">
        <v>48</v>
      </c>
      <c r="CT101">
        <v>2.5</v>
      </c>
      <c r="CU101">
        <v>0</v>
      </c>
      <c r="CV101">
        <v>22.5</v>
      </c>
      <c r="CW101">
        <v>75</v>
      </c>
      <c r="CX101">
        <v>0</v>
      </c>
      <c r="CY101">
        <v>0</v>
      </c>
      <c r="CZ101">
        <v>0</v>
      </c>
      <c r="DA101">
        <v>0</v>
      </c>
      <c r="DB101">
        <v>0</v>
      </c>
      <c r="DC101">
        <v>0</v>
      </c>
      <c r="DD101">
        <v>0</v>
      </c>
      <c r="DE101">
        <v>0</v>
      </c>
      <c r="DF101">
        <v>100</v>
      </c>
      <c r="DG101">
        <v>100</v>
      </c>
      <c r="DH101">
        <v>100</v>
      </c>
      <c r="DI101">
        <v>100</v>
      </c>
      <c r="DJ101">
        <v>5</v>
      </c>
      <c r="DK101">
        <v>0</v>
      </c>
      <c r="DL101">
        <v>45</v>
      </c>
      <c r="DM101">
        <v>150</v>
      </c>
      <c r="DN101">
        <v>0</v>
      </c>
      <c r="DO101">
        <v>0</v>
      </c>
      <c r="DP101">
        <v>0</v>
      </c>
      <c r="DQ101">
        <v>0</v>
      </c>
      <c r="DR101">
        <v>0</v>
      </c>
      <c r="DS101">
        <v>0</v>
      </c>
      <c r="DT101">
        <v>0</v>
      </c>
      <c r="DU101">
        <v>0</v>
      </c>
      <c r="DV101">
        <v>200</v>
      </c>
      <c r="DW101">
        <v>0</v>
      </c>
      <c r="DX101">
        <v>0</v>
      </c>
      <c r="DY101">
        <v>0</v>
      </c>
      <c r="DZ101">
        <v>0</v>
      </c>
      <c r="EA101">
        <v>0</v>
      </c>
      <c r="EB101">
        <v>0</v>
      </c>
      <c r="EC101">
        <v>0</v>
      </c>
      <c r="ED101">
        <v>0</v>
      </c>
      <c r="EE101">
        <v>0</v>
      </c>
      <c r="EF101">
        <v>0</v>
      </c>
      <c r="EG101">
        <v>0</v>
      </c>
      <c r="EH101">
        <v>0</v>
      </c>
      <c r="EI101">
        <v>0</v>
      </c>
      <c r="EJ101">
        <v>0</v>
      </c>
      <c r="EK101" t="s">
        <v>4762</v>
      </c>
      <c r="EL101">
        <v>0</v>
      </c>
      <c r="EM101" t="s">
        <v>4763</v>
      </c>
      <c r="EN101" t="s">
        <v>4763</v>
      </c>
      <c r="EO101">
        <v>0</v>
      </c>
      <c r="EP101">
        <v>0</v>
      </c>
      <c r="EQ101">
        <v>0</v>
      </c>
      <c r="ER101">
        <v>0</v>
      </c>
      <c r="ES101">
        <v>0</v>
      </c>
      <c r="ET101">
        <v>0</v>
      </c>
      <c r="EU101">
        <v>0</v>
      </c>
      <c r="EV101">
        <v>0</v>
      </c>
      <c r="EW101">
        <v>0</v>
      </c>
      <c r="EX101">
        <v>0</v>
      </c>
      <c r="EY101">
        <v>0</v>
      </c>
      <c r="EZ101">
        <v>0</v>
      </c>
      <c r="FA101">
        <v>0</v>
      </c>
      <c r="FB101">
        <v>0</v>
      </c>
      <c r="FC101">
        <v>0</v>
      </c>
      <c r="FD101">
        <v>0</v>
      </c>
      <c r="FE101">
        <v>0</v>
      </c>
      <c r="FF101">
        <v>0</v>
      </c>
      <c r="FG101">
        <v>0</v>
      </c>
      <c r="FH101">
        <v>0</v>
      </c>
      <c r="FI101">
        <v>2107146000</v>
      </c>
      <c r="FJ101">
        <v>2107146000</v>
      </c>
      <c r="FK101">
        <v>2107146000</v>
      </c>
      <c r="FL101">
        <v>2107146000</v>
      </c>
      <c r="FM101">
        <v>2107146000</v>
      </c>
      <c r="FN101">
        <v>0</v>
      </c>
      <c r="FO101">
        <v>0</v>
      </c>
      <c r="FP101">
        <v>0</v>
      </c>
      <c r="FQ101">
        <v>0</v>
      </c>
      <c r="FR101">
        <v>0</v>
      </c>
      <c r="FS101">
        <v>0</v>
      </c>
      <c r="FT101">
        <v>0</v>
      </c>
      <c r="FU101">
        <v>2107146000</v>
      </c>
      <c r="FV101">
        <v>2107146000</v>
      </c>
      <c r="FW101">
        <v>2107146000</v>
      </c>
      <c r="FX101">
        <v>2107146000</v>
      </c>
      <c r="FY101">
        <v>2107146000</v>
      </c>
      <c r="FZ101">
        <v>2107146000</v>
      </c>
      <c r="GA101">
        <v>0</v>
      </c>
      <c r="GB101">
        <v>0</v>
      </c>
      <c r="GC101">
        <v>0</v>
      </c>
      <c r="GD101">
        <v>0</v>
      </c>
      <c r="GE101">
        <v>0</v>
      </c>
      <c r="GF101">
        <v>0</v>
      </c>
      <c r="GG101">
        <v>0</v>
      </c>
      <c r="GH101">
        <v>2107146000</v>
      </c>
      <c r="GI101">
        <v>0</v>
      </c>
      <c r="GJ101">
        <v>0</v>
      </c>
      <c r="GK101">
        <v>0</v>
      </c>
      <c r="GL101">
        <v>0</v>
      </c>
      <c r="GM101">
        <v>0</v>
      </c>
      <c r="GN101">
        <v>0</v>
      </c>
      <c r="GO101">
        <v>0</v>
      </c>
      <c r="GP101">
        <v>0</v>
      </c>
      <c r="GQ101">
        <v>0</v>
      </c>
      <c r="GR101">
        <v>0</v>
      </c>
      <c r="GS101">
        <v>0</v>
      </c>
      <c r="GT101">
        <v>0</v>
      </c>
      <c r="GU101">
        <v>0</v>
      </c>
      <c r="GV101">
        <v>0</v>
      </c>
      <c r="GW101">
        <v>0</v>
      </c>
      <c r="GX101">
        <v>0</v>
      </c>
      <c r="GY101">
        <v>0</v>
      </c>
      <c r="GZ101">
        <v>0</v>
      </c>
      <c r="HA101">
        <v>0</v>
      </c>
      <c r="HB101">
        <v>0</v>
      </c>
      <c r="HC101">
        <v>0</v>
      </c>
      <c r="HD101">
        <v>0</v>
      </c>
      <c r="HE101">
        <v>0</v>
      </c>
      <c r="HF101">
        <v>0</v>
      </c>
      <c r="HG101">
        <v>0</v>
      </c>
      <c r="HH101">
        <v>0</v>
      </c>
      <c r="HI101">
        <v>0</v>
      </c>
      <c r="HJ101">
        <v>0</v>
      </c>
      <c r="HK101">
        <v>0</v>
      </c>
      <c r="HL101">
        <v>0</v>
      </c>
      <c r="HM101">
        <v>0</v>
      </c>
      <c r="HN101">
        <v>0</v>
      </c>
      <c r="HO101">
        <v>0</v>
      </c>
      <c r="HP101">
        <v>0</v>
      </c>
      <c r="HQ101">
        <v>0</v>
      </c>
      <c r="HR101">
        <v>0</v>
      </c>
      <c r="HS101">
        <v>0</v>
      </c>
      <c r="HT101">
        <v>0</v>
      </c>
      <c r="HU101">
        <v>0</v>
      </c>
      <c r="HV101">
        <v>0</v>
      </c>
      <c r="HW101">
        <v>0</v>
      </c>
      <c r="HX101">
        <v>0</v>
      </c>
      <c r="HY101">
        <v>0</v>
      </c>
      <c r="HZ101">
        <v>0</v>
      </c>
      <c r="IA101">
        <v>0</v>
      </c>
      <c r="IB101">
        <v>0</v>
      </c>
      <c r="IC101">
        <v>0</v>
      </c>
      <c r="ID101">
        <v>0</v>
      </c>
      <c r="IE101">
        <v>0</v>
      </c>
      <c r="IF101">
        <v>0</v>
      </c>
      <c r="IG101">
        <v>0</v>
      </c>
      <c r="IH101">
        <v>0</v>
      </c>
      <c r="II101" t="s">
        <v>1304</v>
      </c>
      <c r="IJ101" t="s">
        <v>1304</v>
      </c>
      <c r="IK101" t="s">
        <v>1304</v>
      </c>
      <c r="IL101" t="s">
        <v>1304</v>
      </c>
      <c r="IM101" t="s">
        <v>1304</v>
      </c>
      <c r="IN101" t="s">
        <v>1304</v>
      </c>
      <c r="IO101" t="s">
        <v>1304</v>
      </c>
      <c r="IP101" t="s">
        <v>1304</v>
      </c>
      <c r="IQ101" t="s">
        <v>1304</v>
      </c>
      <c r="IR101" t="s">
        <v>1304</v>
      </c>
      <c r="IS101" t="s">
        <v>1304</v>
      </c>
      <c r="IT101" t="s">
        <v>1304</v>
      </c>
      <c r="IU101" t="s">
        <v>1304</v>
      </c>
      <c r="IV101" t="s">
        <v>1304</v>
      </c>
      <c r="IW101" t="s">
        <v>1304</v>
      </c>
      <c r="IX101">
        <v>0</v>
      </c>
      <c r="IY101">
        <v>0</v>
      </c>
      <c r="IZ101">
        <v>0</v>
      </c>
      <c r="JA101">
        <v>0</v>
      </c>
      <c r="JB101">
        <v>0</v>
      </c>
      <c r="JC101">
        <v>0</v>
      </c>
      <c r="JD101">
        <v>0</v>
      </c>
      <c r="JE101">
        <v>0</v>
      </c>
      <c r="JF101">
        <v>0</v>
      </c>
      <c r="JG101">
        <v>0</v>
      </c>
      <c r="JH101">
        <v>0</v>
      </c>
      <c r="JI101">
        <v>0</v>
      </c>
      <c r="JJ101" s="85">
        <v>0</v>
      </c>
      <c r="JK101" s="85">
        <v>0</v>
      </c>
      <c r="JL101" s="85">
        <v>0</v>
      </c>
      <c r="JM101" s="85">
        <v>0</v>
      </c>
      <c r="JN101" s="85">
        <v>0</v>
      </c>
      <c r="JO101" s="85">
        <v>0</v>
      </c>
      <c r="JP101" s="85">
        <v>0</v>
      </c>
      <c r="JQ101" s="85">
        <v>0</v>
      </c>
      <c r="JR101" s="85">
        <v>0</v>
      </c>
      <c r="JS101" s="85">
        <v>0</v>
      </c>
      <c r="JT101" s="85">
        <v>0</v>
      </c>
      <c r="JU101" s="85">
        <v>0</v>
      </c>
      <c r="JV101" s="85">
        <v>0</v>
      </c>
      <c r="JW101">
        <v>0</v>
      </c>
      <c r="JX101">
        <v>0</v>
      </c>
      <c r="JY101">
        <v>0</v>
      </c>
      <c r="JZ101">
        <v>0</v>
      </c>
      <c r="KA101">
        <v>0</v>
      </c>
      <c r="KB101">
        <v>0</v>
      </c>
      <c r="KC101">
        <v>0</v>
      </c>
      <c r="KD101">
        <v>0</v>
      </c>
      <c r="KE101">
        <v>0</v>
      </c>
      <c r="KF101">
        <v>0</v>
      </c>
      <c r="KG101">
        <v>0</v>
      </c>
      <c r="KH101">
        <v>0</v>
      </c>
      <c r="KI101">
        <v>0</v>
      </c>
      <c r="KJ101" s="79">
        <v>0</v>
      </c>
      <c r="KK101" t="s">
        <v>1304</v>
      </c>
      <c r="KL101">
        <v>0</v>
      </c>
      <c r="KM101">
        <v>0</v>
      </c>
      <c r="KN101" t="s">
        <v>1304</v>
      </c>
      <c r="KO101" t="s">
        <v>1304</v>
      </c>
      <c r="KP101" t="s">
        <v>1304</v>
      </c>
      <c r="KQ101" t="s">
        <v>1304</v>
      </c>
      <c r="KR101" t="s">
        <v>1304</v>
      </c>
      <c r="KS101" t="s">
        <v>1304</v>
      </c>
      <c r="KT101" t="s">
        <v>1304</v>
      </c>
      <c r="KU101" s="79" t="s">
        <v>1304</v>
      </c>
      <c r="KV101">
        <v>0</v>
      </c>
      <c r="KW101">
        <v>0</v>
      </c>
      <c r="KX101">
        <v>0</v>
      </c>
      <c r="KY101">
        <v>0</v>
      </c>
      <c r="KZ101">
        <v>0</v>
      </c>
      <c r="LA101" t="s">
        <v>1304</v>
      </c>
      <c r="LB101" t="s">
        <v>1304</v>
      </c>
      <c r="LC101" t="s">
        <v>1304</v>
      </c>
      <c r="LD101" t="s">
        <v>1304</v>
      </c>
      <c r="LE101" t="s">
        <v>1304</v>
      </c>
      <c r="LF101" t="s">
        <v>1304</v>
      </c>
      <c r="LG101" t="s">
        <v>1304</v>
      </c>
      <c r="LH101" s="85">
        <v>0</v>
      </c>
      <c r="LI101" s="85" t="s">
        <v>4677</v>
      </c>
      <c r="LJ101" s="85" t="s">
        <v>4656</v>
      </c>
      <c r="LK101" s="85">
        <v>0</v>
      </c>
      <c r="LL101" s="85">
        <v>0</v>
      </c>
      <c r="LM101" s="85" t="s">
        <v>1304</v>
      </c>
      <c r="LN101" s="85" t="s">
        <v>1304</v>
      </c>
      <c r="LO101" s="85">
        <v>0</v>
      </c>
      <c r="LP101" s="85">
        <v>0</v>
      </c>
      <c r="LQ101" s="85">
        <v>8823959000</v>
      </c>
      <c r="LR101" s="85">
        <v>0</v>
      </c>
      <c r="LS101" s="85">
        <v>0</v>
      </c>
      <c r="LT101" s="85">
        <v>0</v>
      </c>
      <c r="LU101" s="85">
        <v>0</v>
      </c>
      <c r="LV101">
        <v>0</v>
      </c>
      <c r="LW101">
        <v>0</v>
      </c>
      <c r="LX101">
        <v>0</v>
      </c>
      <c r="LY101">
        <v>0</v>
      </c>
      <c r="LZ101">
        <v>0</v>
      </c>
      <c r="MA101" t="s">
        <v>1304</v>
      </c>
      <c r="MB101" t="s">
        <v>1304</v>
      </c>
      <c r="MC101" t="s">
        <v>1304</v>
      </c>
      <c r="MD101" t="s">
        <v>1304</v>
      </c>
      <c r="ME101" t="s">
        <v>1304</v>
      </c>
      <c r="MF101" t="s">
        <v>1304</v>
      </c>
      <c r="MG101" t="s">
        <v>1304</v>
      </c>
      <c r="MH101">
        <v>0</v>
      </c>
      <c r="MI101">
        <v>0</v>
      </c>
      <c r="MJ101">
        <v>0</v>
      </c>
      <c r="MK101">
        <v>0</v>
      </c>
      <c r="ML101">
        <v>0</v>
      </c>
      <c r="MM101">
        <v>0</v>
      </c>
      <c r="MN101">
        <v>0</v>
      </c>
      <c r="MO101">
        <v>0</v>
      </c>
      <c r="MP101">
        <v>0</v>
      </c>
      <c r="MQ101">
        <v>0</v>
      </c>
      <c r="MR101">
        <v>0</v>
      </c>
      <c r="MS101">
        <v>0</v>
      </c>
      <c r="MT101">
        <v>0</v>
      </c>
      <c r="MU101">
        <v>0</v>
      </c>
      <c r="MV101">
        <v>0</v>
      </c>
      <c r="MW101">
        <v>0</v>
      </c>
      <c r="MX101">
        <v>0</v>
      </c>
      <c r="MY101">
        <v>0</v>
      </c>
      <c r="MZ101">
        <v>0</v>
      </c>
      <c r="NA101">
        <v>0</v>
      </c>
      <c r="NB101">
        <v>0</v>
      </c>
      <c r="NC101">
        <v>0</v>
      </c>
      <c r="ND101">
        <v>0</v>
      </c>
      <c r="NE101">
        <v>0</v>
      </c>
      <c r="NF101">
        <v>0</v>
      </c>
      <c r="NG101">
        <v>0</v>
      </c>
      <c r="NH101">
        <v>0</v>
      </c>
      <c r="NI101">
        <v>0</v>
      </c>
      <c r="NJ101">
        <v>0</v>
      </c>
      <c r="NK101">
        <v>0</v>
      </c>
      <c r="NL101">
        <v>0</v>
      </c>
      <c r="NM101">
        <v>0</v>
      </c>
      <c r="NN101" t="s">
        <v>1304</v>
      </c>
      <c r="NO101" t="s">
        <v>1304</v>
      </c>
      <c r="NP101" t="s">
        <v>1304</v>
      </c>
      <c r="NQ101" t="s">
        <v>1304</v>
      </c>
      <c r="NR101" t="s">
        <v>1304</v>
      </c>
      <c r="NS101" t="s">
        <v>1304</v>
      </c>
      <c r="NT101" t="s">
        <v>1304</v>
      </c>
      <c r="NU101">
        <v>0</v>
      </c>
      <c r="NV101">
        <v>0</v>
      </c>
      <c r="NW101">
        <v>0</v>
      </c>
      <c r="NX101">
        <v>0</v>
      </c>
      <c r="NY101">
        <v>0</v>
      </c>
      <c r="NZ101">
        <v>0</v>
      </c>
      <c r="OA101">
        <v>0</v>
      </c>
      <c r="OB101">
        <v>0</v>
      </c>
      <c r="OC101">
        <v>0</v>
      </c>
      <c r="OD101">
        <v>0</v>
      </c>
      <c r="OE101">
        <v>0</v>
      </c>
      <c r="OF101">
        <v>0</v>
      </c>
      <c r="OG101">
        <v>0</v>
      </c>
      <c r="OH101">
        <v>0</v>
      </c>
      <c r="OI101">
        <v>0</v>
      </c>
      <c r="OJ101">
        <v>0</v>
      </c>
      <c r="OK101">
        <v>0</v>
      </c>
      <c r="OL101">
        <v>0</v>
      </c>
      <c r="OM101">
        <v>0</v>
      </c>
      <c r="ON101">
        <v>0</v>
      </c>
      <c r="OO101">
        <v>0</v>
      </c>
      <c r="OP101">
        <v>0</v>
      </c>
      <c r="OQ101">
        <v>0</v>
      </c>
      <c r="OR101">
        <v>0</v>
      </c>
      <c r="OT101" s="84"/>
      <c r="OU101" t="s">
        <v>4752</v>
      </c>
      <c r="OV101">
        <v>100</v>
      </c>
      <c r="OW101">
        <v>0</v>
      </c>
      <c r="OX101">
        <v>0</v>
      </c>
      <c r="OY101">
        <v>0</v>
      </c>
      <c r="OZ101">
        <v>0</v>
      </c>
      <c r="PA101">
        <v>0</v>
      </c>
      <c r="PB101">
        <v>0</v>
      </c>
      <c r="PC101">
        <v>0</v>
      </c>
      <c r="PD101">
        <v>0</v>
      </c>
      <c r="PE101">
        <v>0</v>
      </c>
      <c r="PF101">
        <v>0</v>
      </c>
      <c r="PG101">
        <v>0</v>
      </c>
      <c r="PH101">
        <v>0</v>
      </c>
      <c r="PI101">
        <v>0</v>
      </c>
      <c r="PJ101">
        <v>0</v>
      </c>
      <c r="PK101">
        <v>0</v>
      </c>
      <c r="PL101">
        <v>0</v>
      </c>
      <c r="PM101">
        <v>0</v>
      </c>
      <c r="PN101">
        <v>0</v>
      </c>
      <c r="PO101">
        <v>0</v>
      </c>
      <c r="PP101">
        <v>0</v>
      </c>
      <c r="PQ101">
        <v>0</v>
      </c>
      <c r="PR101">
        <v>0</v>
      </c>
      <c r="PS101">
        <v>0</v>
      </c>
      <c r="PT101">
        <v>0</v>
      </c>
      <c r="PU101">
        <v>0</v>
      </c>
      <c r="PV101">
        <v>0</v>
      </c>
      <c r="PW101" s="85">
        <v>0</v>
      </c>
      <c r="PX101" s="85">
        <v>0</v>
      </c>
      <c r="PY101" t="s">
        <v>3443</v>
      </c>
    </row>
    <row r="102" spans="1:441" ht="15.75" customHeight="1" x14ac:dyDescent="0.3">
      <c r="A102" t="s">
        <v>4764</v>
      </c>
      <c r="B102">
        <v>7873</v>
      </c>
      <c r="C102" t="s">
        <v>4765</v>
      </c>
      <c r="D102" s="82">
        <v>2020110010189</v>
      </c>
      <c r="E102" t="s">
        <v>3412</v>
      </c>
      <c r="F102" t="s">
        <v>3413</v>
      </c>
      <c r="G102" t="s">
        <v>3414</v>
      </c>
      <c r="H102" t="s">
        <v>4655</v>
      </c>
      <c r="I102" s="111" t="s">
        <v>4695</v>
      </c>
      <c r="J102" t="s">
        <v>4657</v>
      </c>
      <c r="K102" t="s">
        <v>446</v>
      </c>
      <c r="L102" t="s">
        <v>4658</v>
      </c>
      <c r="M102" t="s">
        <v>446</v>
      </c>
      <c r="N102" t="s">
        <v>236</v>
      </c>
      <c r="O102" t="s">
        <v>4696</v>
      </c>
      <c r="P102" t="s">
        <v>1038</v>
      </c>
      <c r="Q102" t="s">
        <v>4661</v>
      </c>
      <c r="R102" t="s">
        <v>4662</v>
      </c>
      <c r="S102" t="s">
        <v>4766</v>
      </c>
      <c r="T102" t="s">
        <v>4767</v>
      </c>
      <c r="AC102" t="s">
        <v>4766</v>
      </c>
      <c r="AG102" t="s">
        <v>1740</v>
      </c>
      <c r="AH102" t="s">
        <v>3538</v>
      </c>
      <c r="AI102" t="s">
        <v>4768</v>
      </c>
      <c r="AJ102">
        <v>0</v>
      </c>
      <c r="AK102" s="83">
        <v>44055</v>
      </c>
      <c r="AL102">
        <v>1</v>
      </c>
      <c r="AM102">
        <v>2024</v>
      </c>
      <c r="AN102" t="s">
        <v>4769</v>
      </c>
      <c r="AO102" t="s">
        <v>4702</v>
      </c>
      <c r="AP102">
        <v>2020</v>
      </c>
      <c r="AQ102">
        <v>2024</v>
      </c>
      <c r="AR102" t="s">
        <v>61</v>
      </c>
      <c r="AS102" t="s">
        <v>541</v>
      </c>
      <c r="AT102" t="s">
        <v>1048</v>
      </c>
      <c r="AU102" t="s">
        <v>542</v>
      </c>
      <c r="AV102" s="109" t="s">
        <v>3431</v>
      </c>
      <c r="AW102" s="109" t="s">
        <v>3431</v>
      </c>
      <c r="AX102" s="109" t="s">
        <v>3431</v>
      </c>
      <c r="AY102" s="109">
        <v>1</v>
      </c>
      <c r="AZ102" s="109"/>
      <c r="BB102" t="s">
        <v>4770</v>
      </c>
      <c r="BC102" t="s">
        <v>4771</v>
      </c>
      <c r="BD102" t="s">
        <v>4772</v>
      </c>
      <c r="BE102" t="s">
        <v>4773</v>
      </c>
      <c r="BF102" t="s">
        <v>3457</v>
      </c>
      <c r="BG102">
        <v>2</v>
      </c>
      <c r="BH102" s="83">
        <v>45204</v>
      </c>
      <c r="BI102" t="s">
        <v>4673</v>
      </c>
      <c r="BJ102" t="s">
        <v>3047</v>
      </c>
      <c r="BK102">
        <v>100</v>
      </c>
      <c r="BL102">
        <v>100</v>
      </c>
      <c r="BM102">
        <v>100</v>
      </c>
      <c r="BN102">
        <v>100</v>
      </c>
      <c r="BO102">
        <v>100</v>
      </c>
      <c r="BP102">
        <v>100</v>
      </c>
      <c r="BQ102">
        <v>12192854807</v>
      </c>
      <c r="BR102">
        <v>1389835612</v>
      </c>
      <c r="BS102">
        <v>3106648757</v>
      </c>
      <c r="BT102">
        <v>3141584438</v>
      </c>
      <c r="BU102">
        <v>2300350000</v>
      </c>
      <c r="BV102">
        <v>2254436000</v>
      </c>
      <c r="BW102">
        <v>100</v>
      </c>
      <c r="BX102">
        <v>100</v>
      </c>
      <c r="BY102">
        <v>100</v>
      </c>
      <c r="BZ102">
        <v>100</v>
      </c>
      <c r="CA102">
        <v>100</v>
      </c>
      <c r="CB102">
        <v>100</v>
      </c>
      <c r="CC102">
        <v>100</v>
      </c>
      <c r="CD102">
        <v>100</v>
      </c>
      <c r="CE102">
        <v>100</v>
      </c>
      <c r="CF102">
        <v>1389835612</v>
      </c>
      <c r="CG102">
        <v>1275837309</v>
      </c>
      <c r="CH102">
        <v>3106648756</v>
      </c>
      <c r="CI102">
        <v>3038368721</v>
      </c>
      <c r="CJ102">
        <v>3141584437</v>
      </c>
      <c r="CK102">
        <v>3095362586</v>
      </c>
      <c r="CL102">
        <v>2216629297</v>
      </c>
      <c r="CM102">
        <v>1798172913</v>
      </c>
      <c r="CN102">
        <v>100</v>
      </c>
      <c r="CO102">
        <v>100</v>
      </c>
      <c r="CP102">
        <v>100</v>
      </c>
      <c r="CQ102">
        <v>100</v>
      </c>
      <c r="CR102" t="s">
        <v>43</v>
      </c>
      <c r="CS102" t="s">
        <v>48</v>
      </c>
      <c r="CT102">
        <v>25.8</v>
      </c>
      <c r="CU102">
        <v>12.8</v>
      </c>
      <c r="CV102">
        <v>21.8</v>
      </c>
      <c r="CW102">
        <v>16.8</v>
      </c>
      <c r="CX102">
        <v>22.8</v>
      </c>
      <c r="CY102">
        <v>0</v>
      </c>
      <c r="CZ102">
        <v>0</v>
      </c>
      <c r="DA102">
        <v>0</v>
      </c>
      <c r="DB102">
        <v>0</v>
      </c>
      <c r="DC102">
        <v>0</v>
      </c>
      <c r="DD102">
        <v>0</v>
      </c>
      <c r="DE102">
        <v>0</v>
      </c>
      <c r="DF102">
        <v>100</v>
      </c>
      <c r="DG102">
        <v>100</v>
      </c>
      <c r="DH102">
        <v>100</v>
      </c>
      <c r="DI102">
        <v>100</v>
      </c>
      <c r="DJ102">
        <v>129</v>
      </c>
      <c r="DK102">
        <v>64</v>
      </c>
      <c r="DL102">
        <v>109</v>
      </c>
      <c r="DM102">
        <v>84</v>
      </c>
      <c r="DN102">
        <v>114</v>
      </c>
      <c r="DO102">
        <v>0</v>
      </c>
      <c r="DP102">
        <v>0</v>
      </c>
      <c r="DQ102">
        <v>0</v>
      </c>
      <c r="DR102">
        <v>0</v>
      </c>
      <c r="DS102">
        <v>0</v>
      </c>
      <c r="DT102">
        <v>0</v>
      </c>
      <c r="DU102">
        <v>0</v>
      </c>
      <c r="DV102">
        <v>500</v>
      </c>
      <c r="DW102">
        <v>0</v>
      </c>
      <c r="DX102">
        <v>0</v>
      </c>
      <c r="DY102">
        <v>0</v>
      </c>
      <c r="DZ102">
        <v>0</v>
      </c>
      <c r="EA102">
        <v>0</v>
      </c>
      <c r="EB102">
        <v>0</v>
      </c>
      <c r="EC102">
        <v>0</v>
      </c>
      <c r="ED102">
        <v>0</v>
      </c>
      <c r="EE102">
        <v>0</v>
      </c>
      <c r="EF102">
        <v>0</v>
      </c>
      <c r="EG102">
        <v>0</v>
      </c>
      <c r="EH102">
        <v>0</v>
      </c>
      <c r="EI102">
        <v>0</v>
      </c>
      <c r="EJ102">
        <v>0</v>
      </c>
      <c r="EK102" t="s">
        <v>4774</v>
      </c>
      <c r="EL102" t="s">
        <v>4775</v>
      </c>
      <c r="EM102" t="s">
        <v>4776</v>
      </c>
      <c r="EN102" t="s">
        <v>4777</v>
      </c>
      <c r="EO102" t="s">
        <v>4778</v>
      </c>
      <c r="EP102">
        <v>0</v>
      </c>
      <c r="EQ102">
        <v>0</v>
      </c>
      <c r="ER102">
        <v>0</v>
      </c>
      <c r="ES102">
        <v>0</v>
      </c>
      <c r="ET102">
        <v>0</v>
      </c>
      <c r="EU102">
        <v>0</v>
      </c>
      <c r="EV102">
        <v>0</v>
      </c>
      <c r="EW102">
        <v>0</v>
      </c>
      <c r="EX102">
        <v>0</v>
      </c>
      <c r="EY102">
        <v>0</v>
      </c>
      <c r="EZ102">
        <v>0</v>
      </c>
      <c r="FA102">
        <v>0</v>
      </c>
      <c r="FB102">
        <v>0</v>
      </c>
      <c r="FC102">
        <v>0</v>
      </c>
      <c r="FD102">
        <v>0</v>
      </c>
      <c r="FE102">
        <v>0</v>
      </c>
      <c r="FF102">
        <v>0</v>
      </c>
      <c r="FG102">
        <v>0</v>
      </c>
      <c r="FH102">
        <v>0</v>
      </c>
      <c r="FI102">
        <v>2254436000</v>
      </c>
      <c r="FJ102">
        <v>2254436000</v>
      </c>
      <c r="FK102">
        <v>2254436000</v>
      </c>
      <c r="FL102">
        <v>2254436000</v>
      </c>
      <c r="FM102">
        <v>2254436000</v>
      </c>
      <c r="FN102">
        <v>0</v>
      </c>
      <c r="FO102">
        <v>0</v>
      </c>
      <c r="FP102">
        <v>0</v>
      </c>
      <c r="FQ102">
        <v>0</v>
      </c>
      <c r="FR102">
        <v>0</v>
      </c>
      <c r="FS102">
        <v>0</v>
      </c>
      <c r="FT102">
        <v>0</v>
      </c>
      <c r="FU102">
        <v>2254436000</v>
      </c>
      <c r="FV102">
        <v>2254436000</v>
      </c>
      <c r="FW102">
        <v>2254436000</v>
      </c>
      <c r="FX102">
        <v>2254436000</v>
      </c>
      <c r="FY102">
        <v>2254436000</v>
      </c>
      <c r="FZ102">
        <v>2254436000</v>
      </c>
      <c r="GA102">
        <v>0</v>
      </c>
      <c r="GB102">
        <v>0</v>
      </c>
      <c r="GC102">
        <v>0</v>
      </c>
      <c r="GD102">
        <v>0</v>
      </c>
      <c r="GE102">
        <v>0</v>
      </c>
      <c r="GF102">
        <v>0</v>
      </c>
      <c r="GG102">
        <v>0</v>
      </c>
      <c r="GH102">
        <v>2254436000</v>
      </c>
      <c r="GI102">
        <v>0</v>
      </c>
      <c r="GJ102">
        <v>0</v>
      </c>
      <c r="GK102">
        <v>0</v>
      </c>
      <c r="GL102">
        <v>0</v>
      </c>
      <c r="GM102">
        <v>0</v>
      </c>
      <c r="GN102">
        <v>0</v>
      </c>
      <c r="GO102">
        <v>0</v>
      </c>
      <c r="GP102">
        <v>0</v>
      </c>
      <c r="GQ102">
        <v>0</v>
      </c>
      <c r="GR102">
        <v>0</v>
      </c>
      <c r="GS102">
        <v>0</v>
      </c>
      <c r="GT102">
        <v>0</v>
      </c>
      <c r="GU102">
        <v>0</v>
      </c>
      <c r="GV102">
        <v>0</v>
      </c>
      <c r="GW102">
        <v>0</v>
      </c>
      <c r="GX102">
        <v>0</v>
      </c>
      <c r="GY102">
        <v>0</v>
      </c>
      <c r="GZ102">
        <v>0</v>
      </c>
      <c r="HA102">
        <v>0</v>
      </c>
      <c r="HB102">
        <v>0</v>
      </c>
      <c r="HC102">
        <v>0</v>
      </c>
      <c r="HD102">
        <v>0</v>
      </c>
      <c r="HE102">
        <v>0</v>
      </c>
      <c r="HF102">
        <v>0</v>
      </c>
      <c r="HG102">
        <v>0</v>
      </c>
      <c r="HH102">
        <v>0</v>
      </c>
      <c r="HI102">
        <v>0</v>
      </c>
      <c r="HJ102">
        <v>0</v>
      </c>
      <c r="HK102">
        <v>0</v>
      </c>
      <c r="HL102">
        <v>0</v>
      </c>
      <c r="HM102">
        <v>0</v>
      </c>
      <c r="HN102">
        <v>0</v>
      </c>
      <c r="HO102">
        <v>0</v>
      </c>
      <c r="HP102">
        <v>0</v>
      </c>
      <c r="HQ102">
        <v>0</v>
      </c>
      <c r="HR102">
        <v>0</v>
      </c>
      <c r="HS102">
        <v>0</v>
      </c>
      <c r="HT102">
        <v>0</v>
      </c>
      <c r="HU102">
        <v>0</v>
      </c>
      <c r="HV102">
        <v>0</v>
      </c>
      <c r="HW102">
        <v>0</v>
      </c>
      <c r="HX102">
        <v>0</v>
      </c>
      <c r="HY102">
        <v>0</v>
      </c>
      <c r="HZ102">
        <v>0</v>
      </c>
      <c r="IA102">
        <v>0</v>
      </c>
      <c r="IB102">
        <v>0</v>
      </c>
      <c r="IC102">
        <v>0</v>
      </c>
      <c r="ID102">
        <v>0</v>
      </c>
      <c r="IE102">
        <v>0</v>
      </c>
      <c r="IF102">
        <v>0</v>
      </c>
      <c r="IG102">
        <v>0</v>
      </c>
      <c r="IH102">
        <v>0</v>
      </c>
      <c r="II102" t="s">
        <v>1304</v>
      </c>
      <c r="IJ102" t="s">
        <v>1304</v>
      </c>
      <c r="IK102" t="s">
        <v>1304</v>
      </c>
      <c r="IL102" t="s">
        <v>1304</v>
      </c>
      <c r="IM102" t="s">
        <v>1304</v>
      </c>
      <c r="IN102" t="s">
        <v>1304</v>
      </c>
      <c r="IO102" t="s">
        <v>1304</v>
      </c>
      <c r="IP102" t="s">
        <v>1304</v>
      </c>
      <c r="IQ102" t="s">
        <v>1304</v>
      </c>
      <c r="IR102" t="s">
        <v>1304</v>
      </c>
      <c r="IS102" t="s">
        <v>1304</v>
      </c>
      <c r="IT102" t="s">
        <v>1304</v>
      </c>
      <c r="IU102" t="s">
        <v>1304</v>
      </c>
      <c r="IV102" t="s">
        <v>1304</v>
      </c>
      <c r="IW102" t="s">
        <v>1304</v>
      </c>
      <c r="IX102">
        <v>0</v>
      </c>
      <c r="IY102">
        <v>0</v>
      </c>
      <c r="IZ102">
        <v>0</v>
      </c>
      <c r="JA102">
        <v>0</v>
      </c>
      <c r="JB102">
        <v>0</v>
      </c>
      <c r="JC102">
        <v>0</v>
      </c>
      <c r="JD102">
        <v>0</v>
      </c>
      <c r="JE102">
        <v>0</v>
      </c>
      <c r="JF102">
        <v>0</v>
      </c>
      <c r="JG102">
        <v>0</v>
      </c>
      <c r="JH102">
        <v>0</v>
      </c>
      <c r="JI102">
        <v>0</v>
      </c>
      <c r="JJ102" s="85">
        <v>0</v>
      </c>
      <c r="JK102" s="85">
        <v>0</v>
      </c>
      <c r="JL102" s="85">
        <v>0</v>
      </c>
      <c r="JM102" s="85">
        <v>0</v>
      </c>
      <c r="JN102" s="85">
        <v>0</v>
      </c>
      <c r="JO102" s="85">
        <v>0</v>
      </c>
      <c r="JP102" s="85">
        <v>0</v>
      </c>
      <c r="JQ102" s="85">
        <v>0</v>
      </c>
      <c r="JR102" s="85">
        <v>0</v>
      </c>
      <c r="JS102" s="85">
        <v>0</v>
      </c>
      <c r="JT102" s="85">
        <v>0</v>
      </c>
      <c r="JU102" s="85">
        <v>0</v>
      </c>
      <c r="JV102" s="85">
        <v>0</v>
      </c>
      <c r="JW102">
        <v>0</v>
      </c>
      <c r="JX102">
        <v>0</v>
      </c>
      <c r="JY102">
        <v>0</v>
      </c>
      <c r="JZ102">
        <v>0</v>
      </c>
      <c r="KA102">
        <v>0</v>
      </c>
      <c r="KB102">
        <v>0</v>
      </c>
      <c r="KC102">
        <v>0</v>
      </c>
      <c r="KD102">
        <v>0</v>
      </c>
      <c r="KE102">
        <v>0</v>
      </c>
      <c r="KF102">
        <v>0</v>
      </c>
      <c r="KG102">
        <v>0</v>
      </c>
      <c r="KH102">
        <v>0</v>
      </c>
      <c r="KI102">
        <v>0</v>
      </c>
      <c r="KJ102" s="79">
        <v>0</v>
      </c>
      <c r="KK102">
        <v>0</v>
      </c>
      <c r="KL102">
        <v>0</v>
      </c>
      <c r="KM102">
        <v>0</v>
      </c>
      <c r="KN102">
        <v>0</v>
      </c>
      <c r="KO102" t="s">
        <v>1304</v>
      </c>
      <c r="KP102" t="s">
        <v>1304</v>
      </c>
      <c r="KQ102" t="s">
        <v>1304</v>
      </c>
      <c r="KR102" t="s">
        <v>1304</v>
      </c>
      <c r="KS102" t="s">
        <v>1304</v>
      </c>
      <c r="KT102" t="s">
        <v>1304</v>
      </c>
      <c r="KU102" s="79" t="s">
        <v>1304</v>
      </c>
      <c r="KV102">
        <v>0</v>
      </c>
      <c r="KW102">
        <v>0</v>
      </c>
      <c r="KX102">
        <v>0</v>
      </c>
      <c r="KY102">
        <v>0</v>
      </c>
      <c r="KZ102">
        <v>0</v>
      </c>
      <c r="LA102" t="s">
        <v>1304</v>
      </c>
      <c r="LB102" t="s">
        <v>1304</v>
      </c>
      <c r="LC102" t="s">
        <v>1304</v>
      </c>
      <c r="LD102" t="s">
        <v>1304</v>
      </c>
      <c r="LE102" t="s">
        <v>1304</v>
      </c>
      <c r="LF102" t="s">
        <v>1304</v>
      </c>
      <c r="LG102" t="s">
        <v>1304</v>
      </c>
      <c r="LH102" s="85">
        <v>0</v>
      </c>
      <c r="LI102" s="85" t="s">
        <v>4707</v>
      </c>
      <c r="LJ102" s="85" t="s">
        <v>4708</v>
      </c>
      <c r="LK102" s="85">
        <v>0</v>
      </c>
      <c r="LL102" s="85">
        <v>0</v>
      </c>
      <c r="LM102" s="85" t="s">
        <v>1304</v>
      </c>
      <c r="LN102" s="85" t="s">
        <v>1304</v>
      </c>
      <c r="LO102" s="85">
        <v>0</v>
      </c>
      <c r="LP102" s="85">
        <v>0</v>
      </c>
      <c r="LQ102" s="85">
        <v>8823959000</v>
      </c>
      <c r="LR102" s="85">
        <v>0</v>
      </c>
      <c r="LS102" s="85">
        <v>0</v>
      </c>
      <c r="LT102" s="85">
        <v>0</v>
      </c>
      <c r="LU102" s="85">
        <v>0</v>
      </c>
      <c r="LV102">
        <v>0</v>
      </c>
      <c r="LW102">
        <v>0</v>
      </c>
      <c r="LX102">
        <v>0</v>
      </c>
      <c r="LY102">
        <v>0</v>
      </c>
      <c r="LZ102">
        <v>0</v>
      </c>
      <c r="MA102" t="s">
        <v>1304</v>
      </c>
      <c r="MB102" t="s">
        <v>1304</v>
      </c>
      <c r="MC102" t="s">
        <v>1304</v>
      </c>
      <c r="MD102" t="s">
        <v>1304</v>
      </c>
      <c r="ME102" t="s">
        <v>1304</v>
      </c>
      <c r="MF102" t="s">
        <v>1304</v>
      </c>
      <c r="MG102" t="s">
        <v>1304</v>
      </c>
      <c r="MH102">
        <v>0</v>
      </c>
      <c r="MI102">
        <v>0</v>
      </c>
      <c r="MJ102">
        <v>0</v>
      </c>
      <c r="MK102">
        <v>0</v>
      </c>
      <c r="ML102">
        <v>0</v>
      </c>
      <c r="MM102">
        <v>0</v>
      </c>
      <c r="MN102">
        <v>0</v>
      </c>
      <c r="MO102">
        <v>0</v>
      </c>
      <c r="MP102">
        <v>0</v>
      </c>
      <c r="MQ102">
        <v>0</v>
      </c>
      <c r="MR102">
        <v>0</v>
      </c>
      <c r="MS102">
        <v>0</v>
      </c>
      <c r="MT102">
        <v>0</v>
      </c>
      <c r="MU102">
        <v>0</v>
      </c>
      <c r="MV102">
        <v>0</v>
      </c>
      <c r="MW102">
        <v>0</v>
      </c>
      <c r="MX102">
        <v>0</v>
      </c>
      <c r="MY102">
        <v>0</v>
      </c>
      <c r="MZ102">
        <v>0</v>
      </c>
      <c r="NA102">
        <v>0</v>
      </c>
      <c r="NB102">
        <v>0</v>
      </c>
      <c r="NC102">
        <v>0</v>
      </c>
      <c r="ND102">
        <v>0</v>
      </c>
      <c r="NE102">
        <v>0</v>
      </c>
      <c r="NF102">
        <v>0</v>
      </c>
      <c r="NG102">
        <v>0</v>
      </c>
      <c r="NH102">
        <v>0</v>
      </c>
      <c r="NI102">
        <v>0</v>
      </c>
      <c r="NJ102">
        <v>0</v>
      </c>
      <c r="NK102">
        <v>0</v>
      </c>
      <c r="NL102">
        <v>0</v>
      </c>
      <c r="NM102">
        <v>0</v>
      </c>
      <c r="NN102" t="s">
        <v>1304</v>
      </c>
      <c r="NO102" t="s">
        <v>1304</v>
      </c>
      <c r="NP102" t="s">
        <v>1304</v>
      </c>
      <c r="NQ102" t="s">
        <v>1304</v>
      </c>
      <c r="NR102" t="s">
        <v>1304</v>
      </c>
      <c r="NS102" t="s">
        <v>1304</v>
      </c>
      <c r="NT102" t="s">
        <v>1304</v>
      </c>
      <c r="NU102">
        <v>0</v>
      </c>
      <c r="NV102">
        <v>0</v>
      </c>
      <c r="NW102">
        <v>0</v>
      </c>
      <c r="NX102">
        <v>0</v>
      </c>
      <c r="NY102">
        <v>0</v>
      </c>
      <c r="NZ102">
        <v>0</v>
      </c>
      <c r="OA102">
        <v>0</v>
      </c>
      <c r="OB102">
        <v>0</v>
      </c>
      <c r="OC102">
        <v>0</v>
      </c>
      <c r="OD102">
        <v>0</v>
      </c>
      <c r="OE102">
        <v>0</v>
      </c>
      <c r="OF102">
        <v>0</v>
      </c>
      <c r="OG102">
        <v>0</v>
      </c>
      <c r="OH102">
        <v>0</v>
      </c>
      <c r="OI102">
        <v>0</v>
      </c>
      <c r="OJ102">
        <v>0</v>
      </c>
      <c r="OK102">
        <v>0</v>
      </c>
      <c r="OL102">
        <v>0</v>
      </c>
      <c r="OM102">
        <v>0</v>
      </c>
      <c r="ON102">
        <v>0</v>
      </c>
      <c r="OO102">
        <v>0</v>
      </c>
      <c r="OP102">
        <v>0</v>
      </c>
      <c r="OQ102">
        <v>0</v>
      </c>
      <c r="OR102">
        <v>0</v>
      </c>
      <c r="OT102" s="84"/>
      <c r="OU102" t="s">
        <v>4764</v>
      </c>
      <c r="OV102">
        <v>100</v>
      </c>
      <c r="OW102">
        <v>0</v>
      </c>
      <c r="OX102">
        <v>0</v>
      </c>
      <c r="OY102">
        <v>0</v>
      </c>
      <c r="OZ102">
        <v>0</v>
      </c>
      <c r="PA102">
        <v>0</v>
      </c>
      <c r="PB102">
        <v>0</v>
      </c>
      <c r="PC102">
        <v>0</v>
      </c>
      <c r="PD102">
        <v>0</v>
      </c>
      <c r="PE102">
        <v>0</v>
      </c>
      <c r="PF102">
        <v>0</v>
      </c>
      <c r="PG102">
        <v>0</v>
      </c>
      <c r="PH102">
        <v>0</v>
      </c>
      <c r="PI102">
        <v>0</v>
      </c>
      <c r="PJ102">
        <v>0</v>
      </c>
      <c r="PK102">
        <v>0</v>
      </c>
      <c r="PL102">
        <v>0</v>
      </c>
      <c r="PM102">
        <v>0</v>
      </c>
      <c r="PN102">
        <v>0</v>
      </c>
      <c r="PO102">
        <v>0</v>
      </c>
      <c r="PP102">
        <v>0</v>
      </c>
      <c r="PQ102">
        <v>0</v>
      </c>
      <c r="PR102">
        <v>0</v>
      </c>
      <c r="PS102">
        <v>0</v>
      </c>
      <c r="PT102">
        <v>0</v>
      </c>
      <c r="PU102">
        <v>0</v>
      </c>
      <c r="PV102">
        <v>0</v>
      </c>
      <c r="PW102" s="85">
        <v>0</v>
      </c>
      <c r="PX102" s="85">
        <v>0</v>
      </c>
      <c r="PY102" t="s">
        <v>3443</v>
      </c>
    </row>
    <row r="103" spans="1:441" ht="15.75" customHeight="1" x14ac:dyDescent="0.3">
      <c r="A103" t="s">
        <v>4779</v>
      </c>
      <c r="B103">
        <v>7873</v>
      </c>
      <c r="C103" t="s">
        <v>4780</v>
      </c>
      <c r="D103" s="82">
        <v>2020110010189</v>
      </c>
      <c r="E103" t="s">
        <v>3412</v>
      </c>
      <c r="F103" t="s">
        <v>3413</v>
      </c>
      <c r="G103" t="s">
        <v>3414</v>
      </c>
      <c r="H103" t="s">
        <v>4655</v>
      </c>
      <c r="I103" s="111" t="s">
        <v>4656</v>
      </c>
      <c r="J103" t="s">
        <v>4657</v>
      </c>
      <c r="K103" t="s">
        <v>446</v>
      </c>
      <c r="L103" t="s">
        <v>4658</v>
      </c>
      <c r="M103" t="s">
        <v>446</v>
      </c>
      <c r="N103" t="s">
        <v>634</v>
      </c>
      <c r="O103" t="s">
        <v>4659</v>
      </c>
      <c r="P103" t="s">
        <v>4660</v>
      </c>
      <c r="Q103" t="s">
        <v>4661</v>
      </c>
      <c r="R103" t="s">
        <v>4662</v>
      </c>
      <c r="S103" t="s">
        <v>4781</v>
      </c>
      <c r="T103" t="s">
        <v>4782</v>
      </c>
      <c r="AC103" t="s">
        <v>4781</v>
      </c>
      <c r="AG103" t="s">
        <v>1740</v>
      </c>
      <c r="AH103" t="s">
        <v>3538</v>
      </c>
      <c r="AI103" t="s">
        <v>4783</v>
      </c>
      <c r="AJ103">
        <v>0</v>
      </c>
      <c r="AK103" s="83">
        <v>44055</v>
      </c>
      <c r="AL103">
        <v>1</v>
      </c>
      <c r="AM103">
        <v>2024</v>
      </c>
      <c r="AN103" t="s">
        <v>4784</v>
      </c>
      <c r="AO103" t="s">
        <v>4668</v>
      </c>
      <c r="AP103">
        <v>2020</v>
      </c>
      <c r="AQ103">
        <v>2024</v>
      </c>
      <c r="AR103" t="s">
        <v>61</v>
      </c>
      <c r="AS103" t="s">
        <v>541</v>
      </c>
      <c r="AT103" t="s">
        <v>42</v>
      </c>
      <c r="AU103" t="s">
        <v>542</v>
      </c>
      <c r="AV103" s="109" t="s">
        <v>3431</v>
      </c>
      <c r="AW103" s="109" t="s">
        <v>3431</v>
      </c>
      <c r="AX103" s="109" t="s">
        <v>3431</v>
      </c>
      <c r="AY103" s="109">
        <v>1</v>
      </c>
      <c r="AZ103" s="109"/>
      <c r="BB103" t="s">
        <v>4785</v>
      </c>
      <c r="BC103" t="s">
        <v>4786</v>
      </c>
      <c r="BD103" t="s">
        <v>4787</v>
      </c>
      <c r="BE103" t="s">
        <v>4788</v>
      </c>
      <c r="BF103" t="s">
        <v>3457</v>
      </c>
      <c r="BG103">
        <v>3</v>
      </c>
      <c r="BH103" s="83">
        <v>45204</v>
      </c>
      <c r="BI103" t="s">
        <v>4673</v>
      </c>
      <c r="BJ103" t="s">
        <v>3047</v>
      </c>
      <c r="BK103">
        <v>100</v>
      </c>
      <c r="BL103">
        <v>100</v>
      </c>
      <c r="BM103">
        <v>100</v>
      </c>
      <c r="BN103">
        <v>100</v>
      </c>
      <c r="BO103">
        <v>100</v>
      </c>
      <c r="BP103">
        <v>100</v>
      </c>
      <c r="BQ103">
        <v>13313456038</v>
      </c>
      <c r="BR103">
        <v>2012392052</v>
      </c>
      <c r="BS103">
        <v>3005108515</v>
      </c>
      <c r="BT103">
        <v>3274425423</v>
      </c>
      <c r="BU103">
        <v>2037605048</v>
      </c>
      <c r="BV103">
        <v>2983925000</v>
      </c>
      <c r="BW103">
        <v>100</v>
      </c>
      <c r="BX103">
        <v>100</v>
      </c>
      <c r="BY103">
        <v>100</v>
      </c>
      <c r="BZ103">
        <v>100</v>
      </c>
      <c r="CA103">
        <v>100</v>
      </c>
      <c r="CB103">
        <v>100</v>
      </c>
      <c r="CC103">
        <v>100</v>
      </c>
      <c r="CD103">
        <v>100</v>
      </c>
      <c r="CE103">
        <v>100</v>
      </c>
      <c r="CF103">
        <v>2001604810</v>
      </c>
      <c r="CG103">
        <v>1853335163</v>
      </c>
      <c r="CH103">
        <v>2998952302</v>
      </c>
      <c r="CI103">
        <v>2796196213</v>
      </c>
      <c r="CJ103">
        <v>3272223369</v>
      </c>
      <c r="CK103">
        <v>3005155656</v>
      </c>
      <c r="CL103">
        <v>2019590316</v>
      </c>
      <c r="CM103">
        <v>1358621985</v>
      </c>
      <c r="CN103">
        <v>100</v>
      </c>
      <c r="CO103">
        <v>100</v>
      </c>
      <c r="CP103">
        <v>100</v>
      </c>
      <c r="CQ103">
        <v>100</v>
      </c>
      <c r="CR103" t="s">
        <v>43</v>
      </c>
      <c r="CS103" t="s">
        <v>48</v>
      </c>
      <c r="CT103">
        <v>4.1875</v>
      </c>
      <c r="CU103">
        <v>9.6875</v>
      </c>
      <c r="CV103">
        <v>61.4375</v>
      </c>
      <c r="CW103">
        <v>9.9375</v>
      </c>
      <c r="CX103">
        <v>14.75</v>
      </c>
      <c r="CY103">
        <v>0</v>
      </c>
      <c r="CZ103">
        <v>0</v>
      </c>
      <c r="DA103">
        <v>0</v>
      </c>
      <c r="DB103">
        <v>0</v>
      </c>
      <c r="DC103">
        <v>0</v>
      </c>
      <c r="DD103">
        <v>0</v>
      </c>
      <c r="DE103">
        <v>0</v>
      </c>
      <c r="DF103">
        <v>100</v>
      </c>
      <c r="DG103">
        <v>100</v>
      </c>
      <c r="DH103">
        <v>100</v>
      </c>
      <c r="DI103">
        <v>100</v>
      </c>
      <c r="DJ103">
        <v>16.75</v>
      </c>
      <c r="DK103">
        <v>38.75</v>
      </c>
      <c r="DL103">
        <v>245.75</v>
      </c>
      <c r="DM103">
        <v>39.75</v>
      </c>
      <c r="DN103">
        <v>59</v>
      </c>
      <c r="DO103">
        <v>0</v>
      </c>
      <c r="DP103">
        <v>0</v>
      </c>
      <c r="DQ103">
        <v>0</v>
      </c>
      <c r="DR103">
        <v>0</v>
      </c>
      <c r="DS103">
        <v>0</v>
      </c>
      <c r="DT103">
        <v>0</v>
      </c>
      <c r="DU103">
        <v>0</v>
      </c>
      <c r="DV103">
        <v>400</v>
      </c>
      <c r="DW103">
        <v>0</v>
      </c>
      <c r="DX103">
        <v>0</v>
      </c>
      <c r="DY103">
        <v>0</v>
      </c>
      <c r="DZ103">
        <v>0</v>
      </c>
      <c r="EA103">
        <v>0</v>
      </c>
      <c r="EB103">
        <v>0</v>
      </c>
      <c r="EC103">
        <v>0</v>
      </c>
      <c r="ED103">
        <v>0</v>
      </c>
      <c r="EE103">
        <v>0</v>
      </c>
      <c r="EF103">
        <v>0</v>
      </c>
      <c r="EG103">
        <v>0</v>
      </c>
      <c r="EH103">
        <v>0</v>
      </c>
      <c r="EI103">
        <v>0</v>
      </c>
      <c r="EJ103">
        <v>0</v>
      </c>
      <c r="EK103" t="s">
        <v>4789</v>
      </c>
      <c r="EL103" t="s">
        <v>4790</v>
      </c>
      <c r="EM103" t="s">
        <v>4791</v>
      </c>
      <c r="EN103" t="s">
        <v>4790</v>
      </c>
      <c r="EO103" t="s">
        <v>4790</v>
      </c>
      <c r="EP103">
        <v>0</v>
      </c>
      <c r="EQ103">
        <v>0</v>
      </c>
      <c r="ER103">
        <v>0</v>
      </c>
      <c r="ES103">
        <v>0</v>
      </c>
      <c r="ET103">
        <v>0</v>
      </c>
      <c r="EU103">
        <v>0</v>
      </c>
      <c r="EV103">
        <v>0</v>
      </c>
      <c r="EW103">
        <v>0</v>
      </c>
      <c r="EX103">
        <v>0</v>
      </c>
      <c r="EY103">
        <v>0</v>
      </c>
      <c r="EZ103">
        <v>0</v>
      </c>
      <c r="FA103">
        <v>0</v>
      </c>
      <c r="FB103">
        <v>0</v>
      </c>
      <c r="FC103">
        <v>0</v>
      </c>
      <c r="FD103">
        <v>0</v>
      </c>
      <c r="FE103">
        <v>0</v>
      </c>
      <c r="FF103">
        <v>0</v>
      </c>
      <c r="FG103">
        <v>0</v>
      </c>
      <c r="FH103">
        <v>0</v>
      </c>
      <c r="FI103">
        <v>2983925000</v>
      </c>
      <c r="FJ103">
        <v>2983925000</v>
      </c>
      <c r="FK103">
        <v>2983925000</v>
      </c>
      <c r="FL103">
        <v>2983925000</v>
      </c>
      <c r="FM103">
        <v>2983925000</v>
      </c>
      <c r="FN103">
        <v>0</v>
      </c>
      <c r="FO103">
        <v>0</v>
      </c>
      <c r="FP103">
        <v>0</v>
      </c>
      <c r="FQ103">
        <v>0</v>
      </c>
      <c r="FR103">
        <v>0</v>
      </c>
      <c r="FS103">
        <v>0</v>
      </c>
      <c r="FT103">
        <v>0</v>
      </c>
      <c r="FU103">
        <v>2983925000</v>
      </c>
      <c r="FV103">
        <v>2983925000</v>
      </c>
      <c r="FW103">
        <v>2983925000</v>
      </c>
      <c r="FX103">
        <v>2983925000</v>
      </c>
      <c r="FY103">
        <v>2983925000</v>
      </c>
      <c r="FZ103">
        <v>2983925000</v>
      </c>
      <c r="GA103">
        <v>0</v>
      </c>
      <c r="GB103">
        <v>0</v>
      </c>
      <c r="GC103">
        <v>0</v>
      </c>
      <c r="GD103">
        <v>0</v>
      </c>
      <c r="GE103">
        <v>0</v>
      </c>
      <c r="GF103">
        <v>0</v>
      </c>
      <c r="GG103">
        <v>0</v>
      </c>
      <c r="GH103">
        <v>2983925000</v>
      </c>
      <c r="GI103">
        <v>0</v>
      </c>
      <c r="GJ103">
        <v>0</v>
      </c>
      <c r="GK103">
        <v>0</v>
      </c>
      <c r="GL103">
        <v>0</v>
      </c>
      <c r="GM103">
        <v>0</v>
      </c>
      <c r="GN103">
        <v>0</v>
      </c>
      <c r="GO103">
        <v>0</v>
      </c>
      <c r="GP103">
        <v>0</v>
      </c>
      <c r="GQ103">
        <v>0</v>
      </c>
      <c r="GR103">
        <v>0</v>
      </c>
      <c r="GS103">
        <v>0</v>
      </c>
      <c r="GT103">
        <v>0</v>
      </c>
      <c r="GU103">
        <v>0</v>
      </c>
      <c r="GV103">
        <v>0</v>
      </c>
      <c r="GW103">
        <v>0</v>
      </c>
      <c r="GX103">
        <v>0</v>
      </c>
      <c r="GY103">
        <v>0</v>
      </c>
      <c r="GZ103">
        <v>0</v>
      </c>
      <c r="HA103">
        <v>0</v>
      </c>
      <c r="HB103">
        <v>0</v>
      </c>
      <c r="HC103">
        <v>0</v>
      </c>
      <c r="HD103">
        <v>0</v>
      </c>
      <c r="HE103">
        <v>0</v>
      </c>
      <c r="HF103">
        <v>0</v>
      </c>
      <c r="HG103">
        <v>0</v>
      </c>
      <c r="HH103">
        <v>0</v>
      </c>
      <c r="HI103">
        <v>0</v>
      </c>
      <c r="HJ103">
        <v>0</v>
      </c>
      <c r="HK103">
        <v>0</v>
      </c>
      <c r="HL103">
        <v>0</v>
      </c>
      <c r="HM103">
        <v>0</v>
      </c>
      <c r="HN103">
        <v>0</v>
      </c>
      <c r="HO103">
        <v>0</v>
      </c>
      <c r="HP103">
        <v>0</v>
      </c>
      <c r="HQ103">
        <v>0</v>
      </c>
      <c r="HR103">
        <v>0</v>
      </c>
      <c r="HS103">
        <v>0</v>
      </c>
      <c r="HT103">
        <v>0</v>
      </c>
      <c r="HU103">
        <v>0</v>
      </c>
      <c r="HV103">
        <v>0</v>
      </c>
      <c r="HW103">
        <v>0</v>
      </c>
      <c r="HX103">
        <v>0</v>
      </c>
      <c r="HY103">
        <v>0</v>
      </c>
      <c r="HZ103">
        <v>0</v>
      </c>
      <c r="IA103">
        <v>0</v>
      </c>
      <c r="IB103">
        <v>0</v>
      </c>
      <c r="IC103">
        <v>0</v>
      </c>
      <c r="ID103">
        <v>0</v>
      </c>
      <c r="IE103">
        <v>0</v>
      </c>
      <c r="IF103">
        <v>0</v>
      </c>
      <c r="IG103">
        <v>0</v>
      </c>
      <c r="IH103">
        <v>0</v>
      </c>
      <c r="II103" t="s">
        <v>1304</v>
      </c>
      <c r="IJ103" t="s">
        <v>1304</v>
      </c>
      <c r="IK103" t="s">
        <v>1304</v>
      </c>
      <c r="IL103" t="s">
        <v>1304</v>
      </c>
      <c r="IM103" t="s">
        <v>1304</v>
      </c>
      <c r="IN103" t="s">
        <v>1304</v>
      </c>
      <c r="IO103" t="s">
        <v>1304</v>
      </c>
      <c r="IP103" t="s">
        <v>1304</v>
      </c>
      <c r="IQ103" t="s">
        <v>1304</v>
      </c>
      <c r="IR103" t="s">
        <v>1304</v>
      </c>
      <c r="IS103" t="s">
        <v>1304</v>
      </c>
      <c r="IT103" t="s">
        <v>1304</v>
      </c>
      <c r="IU103" t="s">
        <v>1304</v>
      </c>
      <c r="IV103" t="s">
        <v>1304</v>
      </c>
      <c r="IW103" t="s">
        <v>1304</v>
      </c>
      <c r="IX103">
        <v>0</v>
      </c>
      <c r="IY103">
        <v>0</v>
      </c>
      <c r="IZ103">
        <v>0</v>
      </c>
      <c r="JA103">
        <v>0</v>
      </c>
      <c r="JB103">
        <v>0</v>
      </c>
      <c r="JC103">
        <v>0</v>
      </c>
      <c r="JD103">
        <v>0</v>
      </c>
      <c r="JE103">
        <v>0</v>
      </c>
      <c r="JF103">
        <v>0</v>
      </c>
      <c r="JG103">
        <v>0</v>
      </c>
      <c r="JH103">
        <v>0</v>
      </c>
      <c r="JI103">
        <v>0</v>
      </c>
      <c r="JJ103" s="85">
        <v>0</v>
      </c>
      <c r="JK103" s="85">
        <v>0</v>
      </c>
      <c r="JL103" s="85">
        <v>0</v>
      </c>
      <c r="JM103" s="85">
        <v>0</v>
      </c>
      <c r="JN103" s="85">
        <v>0</v>
      </c>
      <c r="JO103" s="85">
        <v>0</v>
      </c>
      <c r="JP103" s="85" t="s">
        <v>1304</v>
      </c>
      <c r="JQ103" s="85" t="s">
        <v>1304</v>
      </c>
      <c r="JR103" s="85" t="s">
        <v>1304</v>
      </c>
      <c r="JS103" s="85" t="s">
        <v>1304</v>
      </c>
      <c r="JT103" s="85" t="s">
        <v>1304</v>
      </c>
      <c r="JU103" s="85" t="s">
        <v>1304</v>
      </c>
      <c r="JV103" s="85" t="s">
        <v>1304</v>
      </c>
      <c r="JW103">
        <v>0</v>
      </c>
      <c r="JX103">
        <v>0</v>
      </c>
      <c r="JY103">
        <v>0</v>
      </c>
      <c r="JZ103">
        <v>0</v>
      </c>
      <c r="KA103">
        <v>0</v>
      </c>
      <c r="KB103">
        <v>0</v>
      </c>
      <c r="KC103">
        <v>0</v>
      </c>
      <c r="KD103">
        <v>0</v>
      </c>
      <c r="KE103">
        <v>0</v>
      </c>
      <c r="KF103">
        <v>0</v>
      </c>
      <c r="KG103">
        <v>0</v>
      </c>
      <c r="KH103">
        <v>0</v>
      </c>
      <c r="KI103">
        <v>0</v>
      </c>
      <c r="KJ103">
        <v>0</v>
      </c>
      <c r="KK103">
        <v>0</v>
      </c>
      <c r="KL103">
        <v>0</v>
      </c>
      <c r="KM103">
        <v>0</v>
      </c>
      <c r="KN103">
        <v>0</v>
      </c>
      <c r="KO103" t="s">
        <v>1304</v>
      </c>
      <c r="KP103" t="s">
        <v>1304</v>
      </c>
      <c r="KQ103" t="s">
        <v>1304</v>
      </c>
      <c r="KR103" t="s">
        <v>1304</v>
      </c>
      <c r="KS103" t="s">
        <v>1304</v>
      </c>
      <c r="KT103" t="s">
        <v>1304</v>
      </c>
      <c r="KU103" t="s">
        <v>1304</v>
      </c>
      <c r="KV103">
        <v>0</v>
      </c>
      <c r="KW103">
        <v>0</v>
      </c>
      <c r="KX103">
        <v>0</v>
      </c>
      <c r="KY103">
        <v>0</v>
      </c>
      <c r="KZ103">
        <v>0</v>
      </c>
      <c r="LA103" t="s">
        <v>1304</v>
      </c>
      <c r="LB103" t="s">
        <v>1304</v>
      </c>
      <c r="LC103" t="s">
        <v>1304</v>
      </c>
      <c r="LD103" t="s">
        <v>1304</v>
      </c>
      <c r="LE103" t="s">
        <v>1304</v>
      </c>
      <c r="LF103" t="s">
        <v>1304</v>
      </c>
      <c r="LG103" t="s">
        <v>1304</v>
      </c>
      <c r="LH103" s="85">
        <v>0</v>
      </c>
      <c r="LI103" s="85" t="s">
        <v>4677</v>
      </c>
      <c r="LJ103" s="85" t="s">
        <v>4656</v>
      </c>
      <c r="LK103" s="85">
        <v>0</v>
      </c>
      <c r="LL103" s="85">
        <v>0</v>
      </c>
      <c r="LM103" s="85" t="s">
        <v>1304</v>
      </c>
      <c r="LN103" s="85" t="s">
        <v>1304</v>
      </c>
      <c r="LO103" s="85">
        <v>0</v>
      </c>
      <c r="LP103" s="85">
        <v>0</v>
      </c>
      <c r="LQ103" s="85">
        <v>8823959000</v>
      </c>
      <c r="LR103" s="85">
        <v>0</v>
      </c>
      <c r="LS103" s="85">
        <v>0</v>
      </c>
      <c r="LT103" s="85">
        <v>0</v>
      </c>
      <c r="LU103" s="85">
        <v>0</v>
      </c>
      <c r="LV103">
        <v>0</v>
      </c>
      <c r="LW103">
        <v>0</v>
      </c>
      <c r="LX103">
        <v>0</v>
      </c>
      <c r="LY103">
        <v>0</v>
      </c>
      <c r="LZ103">
        <v>0</v>
      </c>
      <c r="MA103" t="s">
        <v>1304</v>
      </c>
      <c r="MB103" t="s">
        <v>1304</v>
      </c>
      <c r="MC103" t="s">
        <v>1304</v>
      </c>
      <c r="MD103" t="s">
        <v>1304</v>
      </c>
      <c r="ME103" t="s">
        <v>1304</v>
      </c>
      <c r="MF103" t="s">
        <v>1304</v>
      </c>
      <c r="MG103" t="s">
        <v>1304</v>
      </c>
      <c r="MH103">
        <v>0</v>
      </c>
      <c r="MI103">
        <v>0</v>
      </c>
      <c r="MJ103">
        <v>0</v>
      </c>
      <c r="MK103">
        <v>0</v>
      </c>
      <c r="ML103">
        <v>0</v>
      </c>
      <c r="MM103">
        <v>0</v>
      </c>
      <c r="MN103">
        <v>0</v>
      </c>
      <c r="MO103">
        <v>0</v>
      </c>
      <c r="MP103">
        <v>0</v>
      </c>
      <c r="MQ103">
        <v>0</v>
      </c>
      <c r="MR103">
        <v>0</v>
      </c>
      <c r="MS103">
        <v>0</v>
      </c>
      <c r="MT103">
        <v>0</v>
      </c>
      <c r="MU103">
        <v>0</v>
      </c>
      <c r="MV103">
        <v>0</v>
      </c>
      <c r="MW103">
        <v>0</v>
      </c>
      <c r="MX103">
        <v>0</v>
      </c>
      <c r="MY103">
        <v>0</v>
      </c>
      <c r="MZ103">
        <v>0</v>
      </c>
      <c r="NA103">
        <v>0</v>
      </c>
      <c r="NB103">
        <v>0</v>
      </c>
      <c r="NC103">
        <v>0</v>
      </c>
      <c r="ND103">
        <v>0</v>
      </c>
      <c r="NE103">
        <v>0</v>
      </c>
      <c r="NF103">
        <v>0</v>
      </c>
      <c r="NG103">
        <v>0</v>
      </c>
      <c r="NH103">
        <v>0</v>
      </c>
      <c r="NI103">
        <v>0</v>
      </c>
      <c r="NJ103">
        <v>0</v>
      </c>
      <c r="NK103">
        <v>0</v>
      </c>
      <c r="NL103">
        <v>0</v>
      </c>
      <c r="NM103">
        <v>0</v>
      </c>
      <c r="NN103" t="s">
        <v>1304</v>
      </c>
      <c r="NO103" t="s">
        <v>1304</v>
      </c>
      <c r="NP103" t="s">
        <v>1304</v>
      </c>
      <c r="NQ103" t="s">
        <v>1304</v>
      </c>
      <c r="NR103" t="s">
        <v>1304</v>
      </c>
      <c r="NS103" t="s">
        <v>1304</v>
      </c>
      <c r="NT103" t="s">
        <v>1304</v>
      </c>
      <c r="NU103">
        <v>0</v>
      </c>
      <c r="NV103">
        <v>0</v>
      </c>
      <c r="NW103">
        <v>0</v>
      </c>
      <c r="NX103">
        <v>0</v>
      </c>
      <c r="NY103">
        <v>0</v>
      </c>
      <c r="NZ103">
        <v>0</v>
      </c>
      <c r="OA103">
        <v>0</v>
      </c>
      <c r="OB103">
        <v>0</v>
      </c>
      <c r="OC103">
        <v>0</v>
      </c>
      <c r="OD103">
        <v>0</v>
      </c>
      <c r="OE103">
        <v>0</v>
      </c>
      <c r="OF103">
        <v>0</v>
      </c>
      <c r="OG103">
        <v>0</v>
      </c>
      <c r="OH103">
        <v>0</v>
      </c>
      <c r="OI103">
        <v>0</v>
      </c>
      <c r="OJ103">
        <v>0</v>
      </c>
      <c r="OK103">
        <v>0</v>
      </c>
      <c r="OL103">
        <v>0</v>
      </c>
      <c r="OM103">
        <v>0</v>
      </c>
      <c r="ON103">
        <v>0</v>
      </c>
      <c r="OO103">
        <v>0</v>
      </c>
      <c r="OP103">
        <v>0</v>
      </c>
      <c r="OQ103">
        <v>0</v>
      </c>
      <c r="OR103">
        <v>0</v>
      </c>
      <c r="OT103" s="84"/>
      <c r="OU103" t="s">
        <v>4779</v>
      </c>
      <c r="OV103">
        <v>100</v>
      </c>
      <c r="OW103">
        <v>0</v>
      </c>
      <c r="OX103">
        <v>0</v>
      </c>
      <c r="OY103">
        <v>0</v>
      </c>
      <c r="OZ103">
        <v>0</v>
      </c>
      <c r="PA103">
        <v>0</v>
      </c>
      <c r="PB103">
        <v>0</v>
      </c>
      <c r="PC103">
        <v>0</v>
      </c>
      <c r="PD103">
        <v>0</v>
      </c>
      <c r="PE103">
        <v>0</v>
      </c>
      <c r="PF103">
        <v>0</v>
      </c>
      <c r="PG103">
        <v>0</v>
      </c>
      <c r="PH103">
        <v>0</v>
      </c>
      <c r="PI103">
        <v>0</v>
      </c>
      <c r="PJ103">
        <v>0</v>
      </c>
      <c r="PK103">
        <v>0</v>
      </c>
      <c r="PL103">
        <v>0</v>
      </c>
      <c r="PM103">
        <v>0</v>
      </c>
      <c r="PN103">
        <v>0</v>
      </c>
      <c r="PO103">
        <v>0</v>
      </c>
      <c r="PP103">
        <v>0</v>
      </c>
      <c r="PQ103">
        <v>0</v>
      </c>
      <c r="PR103">
        <v>0</v>
      </c>
      <c r="PS103">
        <v>0</v>
      </c>
      <c r="PT103">
        <v>0</v>
      </c>
      <c r="PU103">
        <v>0</v>
      </c>
      <c r="PV103">
        <v>0</v>
      </c>
      <c r="PW103" s="85">
        <v>0</v>
      </c>
      <c r="PX103" s="85">
        <v>0</v>
      </c>
      <c r="PY103" t="s">
        <v>3443</v>
      </c>
    </row>
    <row r="104" spans="1:441" ht="15.75" customHeight="1" x14ac:dyDescent="0.3">
      <c r="A104" t="s">
        <v>4792</v>
      </c>
      <c r="B104">
        <v>7873</v>
      </c>
      <c r="C104" t="s">
        <v>4677</v>
      </c>
      <c r="D104" s="82">
        <v>2020110010189</v>
      </c>
      <c r="E104" t="s">
        <v>3412</v>
      </c>
      <c r="F104" t="s">
        <v>3413</v>
      </c>
      <c r="G104" t="s">
        <v>3414</v>
      </c>
      <c r="H104" t="s">
        <v>4655</v>
      </c>
      <c r="I104" s="111" t="s">
        <v>4656</v>
      </c>
      <c r="J104" t="s">
        <v>4657</v>
      </c>
      <c r="K104" t="s">
        <v>446</v>
      </c>
      <c r="L104" t="s">
        <v>4658</v>
      </c>
      <c r="M104" t="s">
        <v>446</v>
      </c>
      <c r="N104" t="s">
        <v>250</v>
      </c>
      <c r="O104" t="s">
        <v>2088</v>
      </c>
      <c r="P104" t="s">
        <v>4725</v>
      </c>
      <c r="Q104" t="s">
        <v>4661</v>
      </c>
      <c r="R104" t="s">
        <v>4662</v>
      </c>
      <c r="S104" t="s">
        <v>4793</v>
      </c>
      <c r="T104" t="s">
        <v>4794</v>
      </c>
      <c r="AC104" t="s">
        <v>4793</v>
      </c>
      <c r="AG104" t="s">
        <v>1740</v>
      </c>
      <c r="AH104" t="s">
        <v>3538</v>
      </c>
      <c r="AI104" t="s">
        <v>4795</v>
      </c>
      <c r="AJ104" t="s">
        <v>4730</v>
      </c>
      <c r="AK104" s="83">
        <v>44055</v>
      </c>
      <c r="AL104">
        <v>1</v>
      </c>
      <c r="AM104">
        <v>2024</v>
      </c>
      <c r="AN104" t="s">
        <v>4796</v>
      </c>
      <c r="AO104" t="s">
        <v>4732</v>
      </c>
      <c r="AP104">
        <v>2020</v>
      </c>
      <c r="AQ104">
        <v>2024</v>
      </c>
      <c r="AR104" t="s">
        <v>48</v>
      </c>
      <c r="AS104" t="s">
        <v>557</v>
      </c>
      <c r="AT104" t="s">
        <v>42</v>
      </c>
      <c r="AU104" t="s">
        <v>542</v>
      </c>
      <c r="AV104" s="109">
        <v>2020</v>
      </c>
      <c r="AW104" s="109">
        <v>24.8</v>
      </c>
      <c r="AX104" s="109" t="s">
        <v>4733</v>
      </c>
      <c r="AY104" s="109"/>
      <c r="AZ104" s="109">
        <v>1</v>
      </c>
      <c r="BB104" s="84" t="s">
        <v>4797</v>
      </c>
      <c r="BC104" t="s">
        <v>4798</v>
      </c>
      <c r="BD104" t="s">
        <v>4799</v>
      </c>
      <c r="BE104" t="s">
        <v>435</v>
      </c>
      <c r="BF104" t="s">
        <v>3457</v>
      </c>
      <c r="BG104">
        <v>3</v>
      </c>
      <c r="BH104" s="83">
        <v>45204</v>
      </c>
      <c r="BI104" t="s">
        <v>4673</v>
      </c>
      <c r="BJ104" t="s">
        <v>3048</v>
      </c>
      <c r="BK104">
        <v>100</v>
      </c>
      <c r="BL104">
        <v>42</v>
      </c>
      <c r="BM104">
        <v>12</v>
      </c>
      <c r="BN104">
        <v>20</v>
      </c>
      <c r="BO104">
        <v>19</v>
      </c>
      <c r="BP104">
        <v>7</v>
      </c>
      <c r="BQ104">
        <v>3194798525</v>
      </c>
      <c r="BR104">
        <v>391536940</v>
      </c>
      <c r="BS104">
        <v>716160461</v>
      </c>
      <c r="BT104">
        <v>802019090</v>
      </c>
      <c r="BU104">
        <v>549941034</v>
      </c>
      <c r="BV104">
        <v>735141000</v>
      </c>
      <c r="BW104">
        <v>42</v>
      </c>
      <c r="BX104">
        <v>14</v>
      </c>
      <c r="BY104">
        <v>32</v>
      </c>
      <c r="BZ104">
        <v>19</v>
      </c>
      <c r="CA104">
        <v>7</v>
      </c>
      <c r="CB104">
        <v>12</v>
      </c>
      <c r="CC104">
        <v>20</v>
      </c>
      <c r="CD104">
        <v>19</v>
      </c>
      <c r="CE104">
        <v>7</v>
      </c>
      <c r="CF104">
        <v>390332824</v>
      </c>
      <c r="CG104">
        <v>331721289</v>
      </c>
      <c r="CH104">
        <v>716160461</v>
      </c>
      <c r="CI104">
        <v>701145728</v>
      </c>
      <c r="CJ104">
        <v>801807616</v>
      </c>
      <c r="CK104">
        <v>793348610</v>
      </c>
      <c r="CL104">
        <v>546663168</v>
      </c>
      <c r="CM104">
        <v>395511328</v>
      </c>
      <c r="CN104">
        <v>42</v>
      </c>
      <c r="CO104">
        <v>12</v>
      </c>
      <c r="CP104">
        <v>20</v>
      </c>
      <c r="CQ104">
        <v>19</v>
      </c>
      <c r="CR104">
        <v>93</v>
      </c>
      <c r="CS104" t="s">
        <v>48</v>
      </c>
      <c r="CT104">
        <v>0</v>
      </c>
      <c r="CU104">
        <v>1</v>
      </c>
      <c r="CV104">
        <v>2</v>
      </c>
      <c r="CW104">
        <v>0</v>
      </c>
      <c r="CX104">
        <v>4</v>
      </c>
      <c r="CY104">
        <v>0</v>
      </c>
      <c r="CZ104">
        <v>0</v>
      </c>
      <c r="DA104">
        <v>0</v>
      </c>
      <c r="DB104">
        <v>0</v>
      </c>
      <c r="DC104">
        <v>0</v>
      </c>
      <c r="DD104">
        <v>0</v>
      </c>
      <c r="DE104">
        <v>0</v>
      </c>
      <c r="DF104">
        <v>7</v>
      </c>
      <c r="DG104">
        <v>7</v>
      </c>
      <c r="DH104">
        <v>7</v>
      </c>
      <c r="DI104">
        <v>7</v>
      </c>
      <c r="DJ104">
        <v>0</v>
      </c>
      <c r="DK104">
        <v>0</v>
      </c>
      <c r="DL104">
        <v>0</v>
      </c>
      <c r="DM104">
        <v>0</v>
      </c>
      <c r="DN104">
        <v>0</v>
      </c>
      <c r="DO104">
        <v>0</v>
      </c>
      <c r="DP104">
        <v>0</v>
      </c>
      <c r="DQ104">
        <v>0</v>
      </c>
      <c r="DR104">
        <v>0</v>
      </c>
      <c r="DS104">
        <v>0</v>
      </c>
      <c r="DT104">
        <v>0</v>
      </c>
      <c r="DU104">
        <v>0</v>
      </c>
      <c r="DV104">
        <v>7</v>
      </c>
      <c r="DW104">
        <v>0</v>
      </c>
      <c r="DX104">
        <v>0</v>
      </c>
      <c r="DY104">
        <v>0</v>
      </c>
      <c r="DZ104">
        <v>0</v>
      </c>
      <c r="EA104">
        <v>0</v>
      </c>
      <c r="EB104">
        <v>0</v>
      </c>
      <c r="EC104">
        <v>0</v>
      </c>
      <c r="ED104">
        <v>0</v>
      </c>
      <c r="EE104">
        <v>0</v>
      </c>
      <c r="EF104">
        <v>0</v>
      </c>
      <c r="EG104">
        <v>0</v>
      </c>
      <c r="EH104">
        <v>0</v>
      </c>
      <c r="EI104">
        <v>0</v>
      </c>
      <c r="EJ104">
        <v>0</v>
      </c>
      <c r="EK104">
        <v>0</v>
      </c>
      <c r="EL104" t="s">
        <v>4800</v>
      </c>
      <c r="EM104" t="s">
        <v>4801</v>
      </c>
      <c r="EN104">
        <v>0</v>
      </c>
      <c r="EO104" t="s">
        <v>4802</v>
      </c>
      <c r="EP104">
        <v>0</v>
      </c>
      <c r="EQ104">
        <v>0</v>
      </c>
      <c r="ER104">
        <v>0</v>
      </c>
      <c r="ES104">
        <v>0</v>
      </c>
      <c r="ET104">
        <v>0</v>
      </c>
      <c r="EU104">
        <v>0</v>
      </c>
      <c r="EV104">
        <v>0</v>
      </c>
      <c r="EW104">
        <v>0</v>
      </c>
      <c r="EX104">
        <v>0</v>
      </c>
      <c r="EY104">
        <v>0</v>
      </c>
      <c r="EZ104">
        <v>0</v>
      </c>
      <c r="FA104">
        <v>0</v>
      </c>
      <c r="FB104">
        <v>0</v>
      </c>
      <c r="FC104">
        <v>0</v>
      </c>
      <c r="FD104">
        <v>0</v>
      </c>
      <c r="FE104">
        <v>0</v>
      </c>
      <c r="FF104">
        <v>0</v>
      </c>
      <c r="FG104">
        <v>0</v>
      </c>
      <c r="FH104">
        <v>0</v>
      </c>
      <c r="FI104">
        <v>735141000</v>
      </c>
      <c r="FJ104">
        <v>735141000</v>
      </c>
      <c r="FK104">
        <v>735141000</v>
      </c>
      <c r="FL104">
        <v>735141000</v>
      </c>
      <c r="FM104">
        <v>735141000</v>
      </c>
      <c r="FN104">
        <v>0</v>
      </c>
      <c r="FO104">
        <v>0</v>
      </c>
      <c r="FP104">
        <v>0</v>
      </c>
      <c r="FQ104">
        <v>0</v>
      </c>
      <c r="FR104">
        <v>0</v>
      </c>
      <c r="FS104">
        <v>0</v>
      </c>
      <c r="FT104">
        <v>0</v>
      </c>
      <c r="FU104">
        <v>735141000</v>
      </c>
      <c r="FV104">
        <v>735141000</v>
      </c>
      <c r="FW104">
        <v>735141000</v>
      </c>
      <c r="FX104">
        <v>735141000</v>
      </c>
      <c r="FY104">
        <v>735141000</v>
      </c>
      <c r="FZ104">
        <v>735141000</v>
      </c>
      <c r="GA104">
        <v>0</v>
      </c>
      <c r="GB104">
        <v>0</v>
      </c>
      <c r="GC104">
        <v>0</v>
      </c>
      <c r="GD104">
        <v>0</v>
      </c>
      <c r="GE104">
        <v>0</v>
      </c>
      <c r="GF104">
        <v>0</v>
      </c>
      <c r="GG104">
        <v>0</v>
      </c>
      <c r="GH104">
        <v>735141000</v>
      </c>
      <c r="GI104">
        <v>0</v>
      </c>
      <c r="GJ104">
        <v>0</v>
      </c>
      <c r="GK104">
        <v>0</v>
      </c>
      <c r="GL104">
        <v>0</v>
      </c>
      <c r="GM104">
        <v>0</v>
      </c>
      <c r="GN104">
        <v>0</v>
      </c>
      <c r="GO104">
        <v>0</v>
      </c>
      <c r="GP104">
        <v>0</v>
      </c>
      <c r="GQ104">
        <v>0</v>
      </c>
      <c r="GR104">
        <v>0</v>
      </c>
      <c r="GS104">
        <v>0</v>
      </c>
      <c r="GT104">
        <v>0</v>
      </c>
      <c r="GU104">
        <v>0</v>
      </c>
      <c r="GV104">
        <v>0</v>
      </c>
      <c r="GW104">
        <v>0</v>
      </c>
      <c r="GX104">
        <v>0</v>
      </c>
      <c r="GY104">
        <v>0</v>
      </c>
      <c r="GZ104">
        <v>0</v>
      </c>
      <c r="HA104">
        <v>0</v>
      </c>
      <c r="HB104">
        <v>0</v>
      </c>
      <c r="HC104">
        <v>0</v>
      </c>
      <c r="HD104">
        <v>0</v>
      </c>
      <c r="HE104">
        <v>0</v>
      </c>
      <c r="HF104">
        <v>0</v>
      </c>
      <c r="HG104">
        <v>0</v>
      </c>
      <c r="HH104">
        <v>0</v>
      </c>
      <c r="HI104">
        <v>0</v>
      </c>
      <c r="HJ104">
        <v>0</v>
      </c>
      <c r="HK104">
        <v>0</v>
      </c>
      <c r="HL104">
        <v>0</v>
      </c>
      <c r="HM104">
        <v>0</v>
      </c>
      <c r="HN104">
        <v>0</v>
      </c>
      <c r="HO104">
        <v>0</v>
      </c>
      <c r="HP104">
        <v>0</v>
      </c>
      <c r="HQ104">
        <v>0</v>
      </c>
      <c r="HR104">
        <v>0</v>
      </c>
      <c r="HS104">
        <v>0</v>
      </c>
      <c r="HT104">
        <v>0</v>
      </c>
      <c r="HU104">
        <v>0</v>
      </c>
      <c r="HV104">
        <v>0</v>
      </c>
      <c r="HW104">
        <v>0</v>
      </c>
      <c r="HX104">
        <v>0</v>
      </c>
      <c r="HY104">
        <v>0</v>
      </c>
      <c r="HZ104">
        <v>0</v>
      </c>
      <c r="IA104">
        <v>0</v>
      </c>
      <c r="IB104">
        <v>0</v>
      </c>
      <c r="IC104">
        <v>0</v>
      </c>
      <c r="ID104">
        <v>0</v>
      </c>
      <c r="IE104">
        <v>0</v>
      </c>
      <c r="IF104">
        <v>0</v>
      </c>
      <c r="IG104">
        <v>0</v>
      </c>
      <c r="IH104">
        <v>0</v>
      </c>
      <c r="II104" t="s">
        <v>1304</v>
      </c>
      <c r="IJ104" t="s">
        <v>1304</v>
      </c>
      <c r="IK104" t="s">
        <v>1304</v>
      </c>
      <c r="IL104" t="s">
        <v>1304</v>
      </c>
      <c r="IM104" t="s">
        <v>1304</v>
      </c>
      <c r="IN104" t="s">
        <v>1304</v>
      </c>
      <c r="IO104" t="s">
        <v>1304</v>
      </c>
      <c r="IP104" t="s">
        <v>1304</v>
      </c>
      <c r="IQ104" t="s">
        <v>1304</v>
      </c>
      <c r="IR104" t="s">
        <v>1304</v>
      </c>
      <c r="IS104" t="s">
        <v>1304</v>
      </c>
      <c r="IT104" t="s">
        <v>1304</v>
      </c>
      <c r="IU104" t="s">
        <v>1304</v>
      </c>
      <c r="IV104" t="s">
        <v>1304</v>
      </c>
      <c r="IW104" t="s">
        <v>1304</v>
      </c>
      <c r="IX104">
        <v>0</v>
      </c>
      <c r="IY104">
        <v>0</v>
      </c>
      <c r="IZ104">
        <v>0</v>
      </c>
      <c r="JA104">
        <v>0</v>
      </c>
      <c r="JB104">
        <v>0</v>
      </c>
      <c r="JC104">
        <v>0</v>
      </c>
      <c r="JD104">
        <v>0</v>
      </c>
      <c r="JE104">
        <v>0</v>
      </c>
      <c r="JF104">
        <v>0</v>
      </c>
      <c r="JG104">
        <v>0</v>
      </c>
      <c r="JH104">
        <v>0</v>
      </c>
      <c r="JI104">
        <v>0</v>
      </c>
      <c r="JJ104" s="85">
        <v>0</v>
      </c>
      <c r="JK104" s="85">
        <v>0</v>
      </c>
      <c r="JL104" s="85">
        <v>0</v>
      </c>
      <c r="JM104" s="85">
        <v>0</v>
      </c>
      <c r="JN104" s="85">
        <v>0</v>
      </c>
      <c r="JO104" s="85">
        <v>0</v>
      </c>
      <c r="JP104" s="85">
        <v>0</v>
      </c>
      <c r="JQ104" s="85">
        <v>0</v>
      </c>
      <c r="JR104" s="85">
        <v>0</v>
      </c>
      <c r="JS104" s="85">
        <v>0</v>
      </c>
      <c r="JT104" s="85">
        <v>0</v>
      </c>
      <c r="JU104" s="85">
        <v>0</v>
      </c>
      <c r="JV104" s="85">
        <v>0</v>
      </c>
      <c r="JW104">
        <v>0</v>
      </c>
      <c r="JX104">
        <v>0</v>
      </c>
      <c r="JY104">
        <v>0</v>
      </c>
      <c r="JZ104">
        <v>0</v>
      </c>
      <c r="KA104">
        <v>0</v>
      </c>
      <c r="KB104">
        <v>0</v>
      </c>
      <c r="KC104">
        <v>0</v>
      </c>
      <c r="KD104">
        <v>0</v>
      </c>
      <c r="KE104">
        <v>0</v>
      </c>
      <c r="KF104">
        <v>0</v>
      </c>
      <c r="KG104">
        <v>0</v>
      </c>
      <c r="KH104">
        <v>0</v>
      </c>
      <c r="KI104">
        <v>0</v>
      </c>
      <c r="KJ104" s="79" t="s">
        <v>3440</v>
      </c>
      <c r="KK104">
        <v>0</v>
      </c>
      <c r="KL104">
        <v>0</v>
      </c>
      <c r="KM104" t="s">
        <v>1304</v>
      </c>
      <c r="KN104">
        <v>0</v>
      </c>
      <c r="KO104" t="s">
        <v>1304</v>
      </c>
      <c r="KP104" t="s">
        <v>1304</v>
      </c>
      <c r="KQ104" t="s">
        <v>1304</v>
      </c>
      <c r="KR104" t="s">
        <v>1304</v>
      </c>
      <c r="KS104" t="s">
        <v>1304</v>
      </c>
      <c r="KT104" t="s">
        <v>1304</v>
      </c>
      <c r="KU104" s="79" t="s">
        <v>1304</v>
      </c>
      <c r="KV104" t="s">
        <v>3440</v>
      </c>
      <c r="KW104">
        <v>0</v>
      </c>
      <c r="KX104">
        <v>0</v>
      </c>
      <c r="KY104">
        <v>0</v>
      </c>
      <c r="KZ104">
        <v>0</v>
      </c>
      <c r="LA104" t="s">
        <v>1304</v>
      </c>
      <c r="LB104" t="s">
        <v>1304</v>
      </c>
      <c r="LC104" t="s">
        <v>1304</v>
      </c>
      <c r="LD104" t="s">
        <v>1304</v>
      </c>
      <c r="LE104" t="s">
        <v>1304</v>
      </c>
      <c r="LF104" t="s">
        <v>1304</v>
      </c>
      <c r="LG104" t="s">
        <v>1304</v>
      </c>
      <c r="LH104" s="85">
        <v>0</v>
      </c>
      <c r="LI104" s="85" t="s">
        <v>4677</v>
      </c>
      <c r="LJ104" s="85" t="s">
        <v>4656</v>
      </c>
      <c r="LK104" s="85">
        <v>0</v>
      </c>
      <c r="LL104" s="85">
        <v>0</v>
      </c>
      <c r="LM104" s="85" t="s">
        <v>1304</v>
      </c>
      <c r="LN104" s="85" t="s">
        <v>1304</v>
      </c>
      <c r="LO104" s="85">
        <v>0</v>
      </c>
      <c r="LP104" s="85">
        <v>0</v>
      </c>
      <c r="LQ104" s="85">
        <v>8823959000</v>
      </c>
      <c r="LR104" s="85">
        <v>0</v>
      </c>
      <c r="LS104" s="85">
        <v>0</v>
      </c>
      <c r="LT104" s="85">
        <v>0</v>
      </c>
      <c r="LU104" s="85">
        <v>0</v>
      </c>
      <c r="LV104" t="s">
        <v>3440</v>
      </c>
      <c r="LW104">
        <v>0</v>
      </c>
      <c r="LX104">
        <v>0</v>
      </c>
      <c r="LY104">
        <v>0</v>
      </c>
      <c r="LZ104">
        <v>0</v>
      </c>
      <c r="MA104" t="s">
        <v>1304</v>
      </c>
      <c r="MB104" t="s">
        <v>1304</v>
      </c>
      <c r="MC104" t="s">
        <v>1304</v>
      </c>
      <c r="MD104" t="s">
        <v>1304</v>
      </c>
      <c r="ME104" t="s">
        <v>1304</v>
      </c>
      <c r="MF104" t="s">
        <v>1304</v>
      </c>
      <c r="MG104" t="s">
        <v>1304</v>
      </c>
      <c r="MH104">
        <v>0</v>
      </c>
      <c r="MI104">
        <v>0</v>
      </c>
      <c r="MJ104">
        <v>0</v>
      </c>
      <c r="MK104">
        <v>0</v>
      </c>
      <c r="ML104">
        <v>0</v>
      </c>
      <c r="MM104">
        <v>0</v>
      </c>
      <c r="MN104">
        <v>0</v>
      </c>
      <c r="MO104">
        <v>0</v>
      </c>
      <c r="MP104">
        <v>0</v>
      </c>
      <c r="MQ104">
        <v>0</v>
      </c>
      <c r="MR104">
        <v>0</v>
      </c>
      <c r="MS104">
        <v>0</v>
      </c>
      <c r="MT104">
        <v>0</v>
      </c>
      <c r="MU104">
        <v>0</v>
      </c>
      <c r="MV104">
        <v>0</v>
      </c>
      <c r="MW104">
        <v>0</v>
      </c>
      <c r="MX104">
        <v>0</v>
      </c>
      <c r="MY104">
        <v>0</v>
      </c>
      <c r="MZ104">
        <v>0</v>
      </c>
      <c r="NA104">
        <v>0</v>
      </c>
      <c r="NB104">
        <v>0</v>
      </c>
      <c r="NC104">
        <v>0</v>
      </c>
      <c r="ND104">
        <v>0</v>
      </c>
      <c r="NE104">
        <v>0</v>
      </c>
      <c r="NF104">
        <v>0</v>
      </c>
      <c r="NG104">
        <v>0</v>
      </c>
      <c r="NH104">
        <v>0</v>
      </c>
      <c r="NI104" t="s">
        <v>3440</v>
      </c>
      <c r="NJ104">
        <v>0</v>
      </c>
      <c r="NK104">
        <v>0</v>
      </c>
      <c r="NL104">
        <v>0</v>
      </c>
      <c r="NM104">
        <v>0</v>
      </c>
      <c r="NN104" t="s">
        <v>1304</v>
      </c>
      <c r="NO104" t="s">
        <v>1304</v>
      </c>
      <c r="NP104" t="s">
        <v>1304</v>
      </c>
      <c r="NQ104" t="s">
        <v>1304</v>
      </c>
      <c r="NR104" t="s">
        <v>1304</v>
      </c>
      <c r="NS104" t="s">
        <v>1304</v>
      </c>
      <c r="NT104" t="s">
        <v>1304</v>
      </c>
      <c r="NU104">
        <v>0</v>
      </c>
      <c r="NV104">
        <v>0</v>
      </c>
      <c r="NW104">
        <v>0</v>
      </c>
      <c r="NX104">
        <v>0</v>
      </c>
      <c r="NY104">
        <v>0</v>
      </c>
      <c r="NZ104">
        <v>0</v>
      </c>
      <c r="OA104">
        <v>0</v>
      </c>
      <c r="OB104">
        <v>0</v>
      </c>
      <c r="OC104">
        <v>0</v>
      </c>
      <c r="OD104">
        <v>0</v>
      </c>
      <c r="OE104">
        <v>0</v>
      </c>
      <c r="OF104">
        <v>0</v>
      </c>
      <c r="OG104">
        <v>0</v>
      </c>
      <c r="OH104">
        <v>0</v>
      </c>
      <c r="OI104">
        <v>0</v>
      </c>
      <c r="OJ104">
        <v>0</v>
      </c>
      <c r="OK104">
        <v>0</v>
      </c>
      <c r="OL104">
        <v>0</v>
      </c>
      <c r="OM104">
        <v>0</v>
      </c>
      <c r="ON104">
        <v>0</v>
      </c>
      <c r="OO104">
        <v>0</v>
      </c>
      <c r="OP104">
        <v>0</v>
      </c>
      <c r="OQ104">
        <v>0</v>
      </c>
      <c r="OR104">
        <v>0</v>
      </c>
      <c r="OT104" s="84"/>
      <c r="OU104" t="s">
        <v>4792</v>
      </c>
      <c r="OV104">
        <v>7</v>
      </c>
      <c r="OW104">
        <v>0</v>
      </c>
      <c r="OX104">
        <v>0</v>
      </c>
      <c r="OY104">
        <v>0</v>
      </c>
      <c r="OZ104">
        <v>0</v>
      </c>
      <c r="PA104">
        <v>0</v>
      </c>
      <c r="PB104">
        <v>0</v>
      </c>
      <c r="PC104">
        <v>0</v>
      </c>
      <c r="PD104">
        <v>0</v>
      </c>
      <c r="PE104">
        <v>0</v>
      </c>
      <c r="PF104">
        <v>0</v>
      </c>
      <c r="PG104">
        <v>0</v>
      </c>
      <c r="PH104">
        <v>0</v>
      </c>
      <c r="PI104">
        <v>0</v>
      </c>
      <c r="PJ104">
        <v>0</v>
      </c>
      <c r="PK104">
        <v>0</v>
      </c>
      <c r="PL104">
        <v>0</v>
      </c>
      <c r="PM104">
        <v>0</v>
      </c>
      <c r="PN104">
        <v>0</v>
      </c>
      <c r="PO104">
        <v>0</v>
      </c>
      <c r="PP104">
        <v>0</v>
      </c>
      <c r="PQ104">
        <v>0</v>
      </c>
      <c r="PR104">
        <v>0</v>
      </c>
      <c r="PS104">
        <v>0</v>
      </c>
      <c r="PT104">
        <v>0</v>
      </c>
      <c r="PU104">
        <v>0</v>
      </c>
      <c r="PV104">
        <v>0</v>
      </c>
      <c r="PW104" s="85">
        <v>0</v>
      </c>
      <c r="PX104" s="85">
        <v>0</v>
      </c>
      <c r="PY104" t="s">
        <v>3443</v>
      </c>
    </row>
    <row r="105" spans="1:441" ht="15.75" customHeight="1" x14ac:dyDescent="0.3">
      <c r="A105" t="s">
        <v>4803</v>
      </c>
      <c r="B105">
        <v>7873</v>
      </c>
      <c r="C105" t="s">
        <v>4707</v>
      </c>
      <c r="D105" s="82">
        <v>2020110010189</v>
      </c>
      <c r="E105" t="s">
        <v>3412</v>
      </c>
      <c r="F105" t="s">
        <v>3413</v>
      </c>
      <c r="G105" t="s">
        <v>3414</v>
      </c>
      <c r="H105" t="s">
        <v>4655</v>
      </c>
      <c r="I105" s="111" t="s">
        <v>4656</v>
      </c>
      <c r="J105" t="s">
        <v>4657</v>
      </c>
      <c r="K105" t="s">
        <v>446</v>
      </c>
      <c r="L105" t="s">
        <v>4658</v>
      </c>
      <c r="M105" t="s">
        <v>446</v>
      </c>
      <c r="N105" t="s">
        <v>1300</v>
      </c>
      <c r="O105" s="84" t="s">
        <v>4658</v>
      </c>
      <c r="P105" t="s">
        <v>446</v>
      </c>
      <c r="Q105" t="s">
        <v>4661</v>
      </c>
      <c r="R105" t="s">
        <v>4662</v>
      </c>
      <c r="S105" t="s">
        <v>4804</v>
      </c>
      <c r="T105" t="s">
        <v>4805</v>
      </c>
      <c r="AC105" t="s">
        <v>4804</v>
      </c>
      <c r="AG105" t="s">
        <v>1740</v>
      </c>
      <c r="AH105" t="s">
        <v>3538</v>
      </c>
      <c r="AI105" t="s">
        <v>4806</v>
      </c>
      <c r="AJ105">
        <v>0</v>
      </c>
      <c r="AK105" s="83">
        <v>44055</v>
      </c>
      <c r="AL105">
        <v>1</v>
      </c>
      <c r="AM105">
        <v>2024</v>
      </c>
      <c r="AN105" t="s">
        <v>4807</v>
      </c>
      <c r="AO105" t="s">
        <v>4686</v>
      </c>
      <c r="AP105">
        <v>2020</v>
      </c>
      <c r="AQ105">
        <v>2024</v>
      </c>
      <c r="AR105" t="s">
        <v>61</v>
      </c>
      <c r="AS105" t="s">
        <v>557</v>
      </c>
      <c r="AT105" t="s">
        <v>42</v>
      </c>
      <c r="AU105" t="s">
        <v>542</v>
      </c>
      <c r="AV105" s="109" t="s">
        <v>3431</v>
      </c>
      <c r="AW105" s="109" t="s">
        <v>3431</v>
      </c>
      <c r="AX105" s="109" t="s">
        <v>3431</v>
      </c>
      <c r="AY105" s="109">
        <v>1</v>
      </c>
      <c r="AZ105" s="109"/>
      <c r="BB105" t="s">
        <v>4808</v>
      </c>
      <c r="BC105" t="s">
        <v>4809</v>
      </c>
      <c r="BD105" t="s">
        <v>4810</v>
      </c>
      <c r="BE105" t="s">
        <v>4811</v>
      </c>
      <c r="BF105" t="s">
        <v>3457</v>
      </c>
      <c r="BG105">
        <v>2</v>
      </c>
      <c r="BH105" s="83">
        <v>45204</v>
      </c>
      <c r="BI105" t="s">
        <v>4673</v>
      </c>
      <c r="BJ105" t="s">
        <v>3047</v>
      </c>
      <c r="BK105">
        <v>100</v>
      </c>
      <c r="BL105">
        <v>100</v>
      </c>
      <c r="BM105">
        <v>100</v>
      </c>
      <c r="BN105">
        <v>100</v>
      </c>
      <c r="BO105">
        <v>100</v>
      </c>
      <c r="BP105">
        <v>100</v>
      </c>
      <c r="BQ105">
        <v>13333448228</v>
      </c>
      <c r="BR105">
        <v>2259011209</v>
      </c>
      <c r="BS105">
        <v>4940293103</v>
      </c>
      <c r="BT105">
        <v>4732731046</v>
      </c>
      <c r="BU105">
        <v>658101870</v>
      </c>
      <c r="BV105">
        <v>743311000</v>
      </c>
      <c r="BW105">
        <v>100</v>
      </c>
      <c r="BX105">
        <v>100</v>
      </c>
      <c r="BY105">
        <v>100</v>
      </c>
      <c r="BZ105">
        <v>100</v>
      </c>
      <c r="CA105">
        <v>100</v>
      </c>
      <c r="CB105">
        <v>100</v>
      </c>
      <c r="CC105">
        <v>100</v>
      </c>
      <c r="CD105">
        <v>100</v>
      </c>
      <c r="CE105">
        <v>100</v>
      </c>
      <c r="CF105">
        <v>2251995051</v>
      </c>
      <c r="CG105">
        <v>1893459170</v>
      </c>
      <c r="CH105">
        <v>4921704935</v>
      </c>
      <c r="CI105">
        <v>4715273344</v>
      </c>
      <c r="CJ105">
        <v>4732513043</v>
      </c>
      <c r="CK105">
        <v>4652304497</v>
      </c>
      <c r="CL105">
        <v>635367725</v>
      </c>
      <c r="CM105">
        <v>559503665</v>
      </c>
      <c r="CN105">
        <v>100</v>
      </c>
      <c r="CO105">
        <v>100</v>
      </c>
      <c r="CP105">
        <v>100</v>
      </c>
      <c r="CQ105">
        <v>100</v>
      </c>
      <c r="CR105" t="s">
        <v>43</v>
      </c>
      <c r="CS105" t="s">
        <v>48</v>
      </c>
      <c r="CT105">
        <v>0</v>
      </c>
      <c r="CU105">
        <v>0</v>
      </c>
      <c r="CV105">
        <v>60</v>
      </c>
      <c r="CW105">
        <v>0</v>
      </c>
      <c r="CX105">
        <v>40</v>
      </c>
      <c r="CY105">
        <v>0</v>
      </c>
      <c r="CZ105">
        <v>0</v>
      </c>
      <c r="DA105">
        <v>0</v>
      </c>
      <c r="DB105">
        <v>0</v>
      </c>
      <c r="DC105">
        <v>0</v>
      </c>
      <c r="DD105">
        <v>0</v>
      </c>
      <c r="DE105">
        <v>0</v>
      </c>
      <c r="DF105">
        <v>100</v>
      </c>
      <c r="DG105">
        <v>100</v>
      </c>
      <c r="DH105">
        <v>100</v>
      </c>
      <c r="DI105">
        <v>100</v>
      </c>
      <c r="DJ105">
        <v>0</v>
      </c>
      <c r="DK105">
        <v>0</v>
      </c>
      <c r="DL105">
        <v>60</v>
      </c>
      <c r="DM105">
        <v>0</v>
      </c>
      <c r="DN105">
        <v>40</v>
      </c>
      <c r="DO105">
        <v>0</v>
      </c>
      <c r="DP105">
        <v>0</v>
      </c>
      <c r="DQ105">
        <v>0</v>
      </c>
      <c r="DR105">
        <v>0</v>
      </c>
      <c r="DS105">
        <v>0</v>
      </c>
      <c r="DT105">
        <v>0</v>
      </c>
      <c r="DU105">
        <v>0</v>
      </c>
      <c r="DV105">
        <v>100</v>
      </c>
      <c r="DW105">
        <v>0</v>
      </c>
      <c r="DX105">
        <v>0</v>
      </c>
      <c r="DY105">
        <v>0</v>
      </c>
      <c r="DZ105">
        <v>0</v>
      </c>
      <c r="EA105">
        <v>0</v>
      </c>
      <c r="EB105">
        <v>0</v>
      </c>
      <c r="EC105">
        <v>0</v>
      </c>
      <c r="ED105">
        <v>0</v>
      </c>
      <c r="EE105">
        <v>0</v>
      </c>
      <c r="EF105">
        <v>0</v>
      </c>
      <c r="EG105">
        <v>0</v>
      </c>
      <c r="EH105">
        <v>0</v>
      </c>
      <c r="EI105">
        <v>0</v>
      </c>
      <c r="EJ105">
        <v>0</v>
      </c>
      <c r="EK105">
        <v>0</v>
      </c>
      <c r="EL105">
        <v>0</v>
      </c>
      <c r="EM105" t="s">
        <v>4812</v>
      </c>
      <c r="EN105">
        <v>0</v>
      </c>
      <c r="EO105" t="s">
        <v>4813</v>
      </c>
      <c r="EP105">
        <v>0</v>
      </c>
      <c r="EQ105">
        <v>0</v>
      </c>
      <c r="ER105">
        <v>0</v>
      </c>
      <c r="ES105">
        <v>0</v>
      </c>
      <c r="ET105">
        <v>0</v>
      </c>
      <c r="EU105">
        <v>0</v>
      </c>
      <c r="EV105">
        <v>0</v>
      </c>
      <c r="EW105">
        <v>0</v>
      </c>
      <c r="EX105">
        <v>0</v>
      </c>
      <c r="EY105">
        <v>0</v>
      </c>
      <c r="EZ105">
        <v>0</v>
      </c>
      <c r="FA105">
        <v>0</v>
      </c>
      <c r="FB105">
        <v>0</v>
      </c>
      <c r="FC105">
        <v>0</v>
      </c>
      <c r="FD105">
        <v>0</v>
      </c>
      <c r="FE105">
        <v>0</v>
      </c>
      <c r="FF105">
        <v>0</v>
      </c>
      <c r="FG105">
        <v>0</v>
      </c>
      <c r="FH105">
        <v>0</v>
      </c>
      <c r="FI105">
        <v>743311000</v>
      </c>
      <c r="FJ105">
        <v>743311000</v>
      </c>
      <c r="FK105">
        <v>743311000</v>
      </c>
      <c r="FL105">
        <v>743311000</v>
      </c>
      <c r="FM105">
        <v>743311000</v>
      </c>
      <c r="FN105">
        <v>0</v>
      </c>
      <c r="FO105">
        <v>0</v>
      </c>
      <c r="FP105">
        <v>0</v>
      </c>
      <c r="FQ105">
        <v>0</v>
      </c>
      <c r="FR105">
        <v>0</v>
      </c>
      <c r="FS105">
        <v>0</v>
      </c>
      <c r="FT105">
        <v>0</v>
      </c>
      <c r="FU105">
        <v>743311000</v>
      </c>
      <c r="FV105">
        <v>743311000</v>
      </c>
      <c r="FW105">
        <v>743311000</v>
      </c>
      <c r="FX105">
        <v>743311000</v>
      </c>
      <c r="FY105">
        <v>743311000</v>
      </c>
      <c r="FZ105">
        <v>743311000</v>
      </c>
      <c r="GA105">
        <v>0</v>
      </c>
      <c r="GB105">
        <v>0</v>
      </c>
      <c r="GC105">
        <v>0</v>
      </c>
      <c r="GD105">
        <v>0</v>
      </c>
      <c r="GE105">
        <v>0</v>
      </c>
      <c r="GF105">
        <v>0</v>
      </c>
      <c r="GG105">
        <v>0</v>
      </c>
      <c r="GH105">
        <v>743311000</v>
      </c>
      <c r="GI105">
        <v>0</v>
      </c>
      <c r="GJ105">
        <v>0</v>
      </c>
      <c r="GK105">
        <v>0</v>
      </c>
      <c r="GL105">
        <v>0</v>
      </c>
      <c r="GM105">
        <v>0</v>
      </c>
      <c r="GN105">
        <v>0</v>
      </c>
      <c r="GO105">
        <v>0</v>
      </c>
      <c r="GP105">
        <v>0</v>
      </c>
      <c r="GQ105">
        <v>0</v>
      </c>
      <c r="GR105">
        <v>0</v>
      </c>
      <c r="GS105">
        <v>0</v>
      </c>
      <c r="GT105">
        <v>0</v>
      </c>
      <c r="GU105">
        <v>0</v>
      </c>
      <c r="GV105">
        <v>0</v>
      </c>
      <c r="GW105">
        <v>0</v>
      </c>
      <c r="GX105">
        <v>0</v>
      </c>
      <c r="GY105">
        <v>0</v>
      </c>
      <c r="GZ105">
        <v>0</v>
      </c>
      <c r="HA105">
        <v>0</v>
      </c>
      <c r="HB105">
        <v>0</v>
      </c>
      <c r="HC105">
        <v>0</v>
      </c>
      <c r="HD105">
        <v>0</v>
      </c>
      <c r="HE105">
        <v>0</v>
      </c>
      <c r="HF105">
        <v>0</v>
      </c>
      <c r="HG105">
        <v>0</v>
      </c>
      <c r="HH105">
        <v>0</v>
      </c>
      <c r="HI105">
        <v>0</v>
      </c>
      <c r="HJ105">
        <v>0</v>
      </c>
      <c r="HK105">
        <v>0</v>
      </c>
      <c r="HL105">
        <v>0</v>
      </c>
      <c r="HM105">
        <v>0</v>
      </c>
      <c r="HN105">
        <v>0</v>
      </c>
      <c r="HO105">
        <v>0</v>
      </c>
      <c r="HP105">
        <v>0</v>
      </c>
      <c r="HQ105">
        <v>0</v>
      </c>
      <c r="HR105">
        <v>0</v>
      </c>
      <c r="HS105">
        <v>0</v>
      </c>
      <c r="HT105">
        <v>0</v>
      </c>
      <c r="HU105">
        <v>0</v>
      </c>
      <c r="HV105">
        <v>0</v>
      </c>
      <c r="HW105">
        <v>0</v>
      </c>
      <c r="HX105">
        <v>0</v>
      </c>
      <c r="HY105">
        <v>0</v>
      </c>
      <c r="HZ105">
        <v>0</v>
      </c>
      <c r="IA105">
        <v>0</v>
      </c>
      <c r="IB105">
        <v>0</v>
      </c>
      <c r="IC105">
        <v>0</v>
      </c>
      <c r="ID105">
        <v>0</v>
      </c>
      <c r="IE105">
        <v>0</v>
      </c>
      <c r="IF105">
        <v>0</v>
      </c>
      <c r="IG105">
        <v>0</v>
      </c>
      <c r="IH105">
        <v>0</v>
      </c>
      <c r="II105" t="s">
        <v>1304</v>
      </c>
      <c r="IJ105" t="s">
        <v>1304</v>
      </c>
      <c r="IK105" t="s">
        <v>1304</v>
      </c>
      <c r="IL105" t="s">
        <v>1304</v>
      </c>
      <c r="IM105" t="s">
        <v>1304</v>
      </c>
      <c r="IN105" t="s">
        <v>1304</v>
      </c>
      <c r="IO105" t="s">
        <v>1304</v>
      </c>
      <c r="IP105" t="s">
        <v>1304</v>
      </c>
      <c r="IQ105" t="s">
        <v>1304</v>
      </c>
      <c r="IR105" t="s">
        <v>1304</v>
      </c>
      <c r="IS105" t="s">
        <v>1304</v>
      </c>
      <c r="IT105" t="s">
        <v>1304</v>
      </c>
      <c r="IU105" t="s">
        <v>1304</v>
      </c>
      <c r="IV105" t="s">
        <v>1304</v>
      </c>
      <c r="IW105" t="s">
        <v>1304</v>
      </c>
      <c r="IX105">
        <v>0</v>
      </c>
      <c r="IY105">
        <v>0</v>
      </c>
      <c r="IZ105">
        <v>0</v>
      </c>
      <c r="JA105">
        <v>0</v>
      </c>
      <c r="JB105">
        <v>0</v>
      </c>
      <c r="JC105">
        <v>0</v>
      </c>
      <c r="JD105">
        <v>0</v>
      </c>
      <c r="JE105">
        <v>0</v>
      </c>
      <c r="JF105">
        <v>0</v>
      </c>
      <c r="JG105">
        <v>0</v>
      </c>
      <c r="JH105">
        <v>0</v>
      </c>
      <c r="JI105">
        <v>0</v>
      </c>
      <c r="JJ105" s="85">
        <v>0</v>
      </c>
      <c r="JK105" s="85">
        <v>0</v>
      </c>
      <c r="JL105" s="85">
        <v>0</v>
      </c>
      <c r="JM105" s="85">
        <v>0</v>
      </c>
      <c r="JN105" s="85">
        <v>0</v>
      </c>
      <c r="JO105" s="85">
        <v>0</v>
      </c>
      <c r="JP105" s="85">
        <v>0</v>
      </c>
      <c r="JQ105" s="85">
        <v>0</v>
      </c>
      <c r="JR105" s="85">
        <v>0</v>
      </c>
      <c r="JS105" s="85">
        <v>0</v>
      </c>
      <c r="JT105" s="85">
        <v>0</v>
      </c>
      <c r="JU105" s="85">
        <v>0</v>
      </c>
      <c r="JV105" s="85">
        <v>0</v>
      </c>
      <c r="JW105">
        <v>0</v>
      </c>
      <c r="JX105">
        <v>0</v>
      </c>
      <c r="JY105">
        <v>0</v>
      </c>
      <c r="JZ105">
        <v>0</v>
      </c>
      <c r="KA105">
        <v>0</v>
      </c>
      <c r="KB105">
        <v>0</v>
      </c>
      <c r="KC105">
        <v>0</v>
      </c>
      <c r="KD105">
        <v>0</v>
      </c>
      <c r="KE105">
        <v>0</v>
      </c>
      <c r="KF105">
        <v>0</v>
      </c>
      <c r="KG105">
        <v>0</v>
      </c>
      <c r="KH105">
        <v>0</v>
      </c>
      <c r="KI105">
        <v>0</v>
      </c>
      <c r="KJ105" s="79" t="s">
        <v>3440</v>
      </c>
      <c r="KK105" t="s">
        <v>1304</v>
      </c>
      <c r="KL105">
        <v>0</v>
      </c>
      <c r="KM105" t="s">
        <v>1304</v>
      </c>
      <c r="KN105">
        <v>0</v>
      </c>
      <c r="KO105" t="s">
        <v>1304</v>
      </c>
      <c r="KP105" t="s">
        <v>1304</v>
      </c>
      <c r="KQ105" t="s">
        <v>1304</v>
      </c>
      <c r="KR105" t="s">
        <v>1304</v>
      </c>
      <c r="KS105" t="s">
        <v>1304</v>
      </c>
      <c r="KT105" t="s">
        <v>1304</v>
      </c>
      <c r="KU105" s="79" t="s">
        <v>1304</v>
      </c>
      <c r="KV105" t="s">
        <v>3440</v>
      </c>
      <c r="KW105" t="s">
        <v>3440</v>
      </c>
      <c r="KX105">
        <v>0</v>
      </c>
      <c r="KY105">
        <v>0</v>
      </c>
      <c r="KZ105">
        <v>0</v>
      </c>
      <c r="LA105" t="s">
        <v>1304</v>
      </c>
      <c r="LB105" t="s">
        <v>1304</v>
      </c>
      <c r="LC105" t="s">
        <v>1304</v>
      </c>
      <c r="LD105" t="s">
        <v>1304</v>
      </c>
      <c r="LE105" t="s">
        <v>1304</v>
      </c>
      <c r="LF105" t="s">
        <v>1304</v>
      </c>
      <c r="LG105" t="s">
        <v>1304</v>
      </c>
      <c r="LH105" s="85">
        <v>0</v>
      </c>
      <c r="LI105" s="85" t="s">
        <v>4677</v>
      </c>
      <c r="LJ105" s="85" t="s">
        <v>4656</v>
      </c>
      <c r="LK105" s="85">
        <v>0</v>
      </c>
      <c r="LL105" s="85">
        <v>0</v>
      </c>
      <c r="LM105" s="85" t="s">
        <v>1304</v>
      </c>
      <c r="LN105" s="85" t="s">
        <v>1304</v>
      </c>
      <c r="LO105" s="85">
        <v>0</v>
      </c>
      <c r="LP105" s="85">
        <v>0</v>
      </c>
      <c r="LQ105" s="85">
        <v>8823959000</v>
      </c>
      <c r="LR105" s="85">
        <v>0</v>
      </c>
      <c r="LS105" s="85">
        <v>0</v>
      </c>
      <c r="LT105" s="85">
        <v>0</v>
      </c>
      <c r="LU105" s="85">
        <v>0</v>
      </c>
      <c r="LV105" t="s">
        <v>3440</v>
      </c>
      <c r="LW105" t="s">
        <v>3440</v>
      </c>
      <c r="LX105">
        <v>0</v>
      </c>
      <c r="LY105">
        <v>0</v>
      </c>
      <c r="LZ105">
        <v>0</v>
      </c>
      <c r="MA105" t="s">
        <v>1304</v>
      </c>
      <c r="MB105" t="s">
        <v>1304</v>
      </c>
      <c r="MC105" t="s">
        <v>1304</v>
      </c>
      <c r="MD105" t="s">
        <v>1304</v>
      </c>
      <c r="ME105" t="s">
        <v>1304</v>
      </c>
      <c r="MF105" t="s">
        <v>1304</v>
      </c>
      <c r="MG105" t="s">
        <v>1304</v>
      </c>
      <c r="MH105">
        <v>0</v>
      </c>
      <c r="MI105">
        <v>0</v>
      </c>
      <c r="MJ105">
        <v>0</v>
      </c>
      <c r="MK105">
        <v>0</v>
      </c>
      <c r="ML105">
        <v>0</v>
      </c>
      <c r="MM105">
        <v>0</v>
      </c>
      <c r="MN105">
        <v>0</v>
      </c>
      <c r="MO105">
        <v>0</v>
      </c>
      <c r="MP105">
        <v>0</v>
      </c>
      <c r="MQ105">
        <v>0</v>
      </c>
      <c r="MR105">
        <v>0</v>
      </c>
      <c r="MS105">
        <v>0</v>
      </c>
      <c r="MT105">
        <v>0</v>
      </c>
      <c r="MU105">
        <v>0</v>
      </c>
      <c r="MV105">
        <v>0</v>
      </c>
      <c r="MW105">
        <v>0</v>
      </c>
      <c r="MX105">
        <v>0</v>
      </c>
      <c r="MY105">
        <v>0</v>
      </c>
      <c r="MZ105">
        <v>0</v>
      </c>
      <c r="NA105">
        <v>0</v>
      </c>
      <c r="NB105">
        <v>0</v>
      </c>
      <c r="NC105">
        <v>0</v>
      </c>
      <c r="ND105">
        <v>0</v>
      </c>
      <c r="NE105">
        <v>0</v>
      </c>
      <c r="NF105">
        <v>0</v>
      </c>
      <c r="NG105">
        <v>0</v>
      </c>
      <c r="NH105">
        <v>0</v>
      </c>
      <c r="NI105" t="s">
        <v>3440</v>
      </c>
      <c r="NJ105" t="s">
        <v>3440</v>
      </c>
      <c r="NK105">
        <v>0</v>
      </c>
      <c r="NL105">
        <v>0</v>
      </c>
      <c r="NM105">
        <v>0</v>
      </c>
      <c r="NN105" t="s">
        <v>1304</v>
      </c>
      <c r="NO105" t="s">
        <v>1304</v>
      </c>
      <c r="NP105" t="s">
        <v>1304</v>
      </c>
      <c r="NQ105" t="s">
        <v>1304</v>
      </c>
      <c r="NR105" t="s">
        <v>1304</v>
      </c>
      <c r="NS105" t="s">
        <v>1304</v>
      </c>
      <c r="NT105" t="s">
        <v>1304</v>
      </c>
      <c r="NU105">
        <v>0</v>
      </c>
      <c r="NV105">
        <v>0</v>
      </c>
      <c r="NW105">
        <v>0</v>
      </c>
      <c r="NX105">
        <v>0</v>
      </c>
      <c r="NY105">
        <v>0</v>
      </c>
      <c r="NZ105">
        <v>0</v>
      </c>
      <c r="OA105">
        <v>0</v>
      </c>
      <c r="OB105">
        <v>0</v>
      </c>
      <c r="OC105">
        <v>0</v>
      </c>
      <c r="OD105">
        <v>0</v>
      </c>
      <c r="OE105">
        <v>0</v>
      </c>
      <c r="OF105">
        <v>0</v>
      </c>
      <c r="OG105">
        <v>0</v>
      </c>
      <c r="OH105">
        <v>0</v>
      </c>
      <c r="OI105">
        <v>0</v>
      </c>
      <c r="OJ105">
        <v>0</v>
      </c>
      <c r="OK105">
        <v>0</v>
      </c>
      <c r="OL105">
        <v>0</v>
      </c>
      <c r="OM105">
        <v>0</v>
      </c>
      <c r="ON105">
        <v>0</v>
      </c>
      <c r="OO105">
        <v>0</v>
      </c>
      <c r="OP105">
        <v>0</v>
      </c>
      <c r="OQ105">
        <v>0</v>
      </c>
      <c r="OR105">
        <v>0</v>
      </c>
      <c r="OT105" s="84"/>
      <c r="OU105" t="s">
        <v>4803</v>
      </c>
      <c r="OV105">
        <v>100</v>
      </c>
      <c r="OW105">
        <v>0</v>
      </c>
      <c r="OX105">
        <v>0</v>
      </c>
      <c r="OY105">
        <v>0</v>
      </c>
      <c r="OZ105">
        <v>0</v>
      </c>
      <c r="PA105">
        <v>0</v>
      </c>
      <c r="PB105">
        <v>0</v>
      </c>
      <c r="PC105">
        <v>0</v>
      </c>
      <c r="PD105">
        <v>0</v>
      </c>
      <c r="PE105">
        <v>0</v>
      </c>
      <c r="PF105">
        <v>0</v>
      </c>
      <c r="PG105">
        <v>0</v>
      </c>
      <c r="PH105">
        <v>0</v>
      </c>
      <c r="PI105">
        <v>0</v>
      </c>
      <c r="PJ105">
        <v>0</v>
      </c>
      <c r="PK105">
        <v>0</v>
      </c>
      <c r="PL105">
        <v>0</v>
      </c>
      <c r="PM105">
        <v>0</v>
      </c>
      <c r="PN105">
        <v>0</v>
      </c>
      <c r="PO105">
        <v>0</v>
      </c>
      <c r="PP105">
        <v>0</v>
      </c>
      <c r="PQ105">
        <v>0</v>
      </c>
      <c r="PR105">
        <v>0</v>
      </c>
      <c r="PS105">
        <v>0</v>
      </c>
      <c r="PT105">
        <v>0</v>
      </c>
      <c r="PU105">
        <v>0</v>
      </c>
      <c r="PV105">
        <v>0</v>
      </c>
      <c r="PW105" s="85">
        <v>0</v>
      </c>
      <c r="PX105" s="85">
        <v>0</v>
      </c>
      <c r="PY105" t="s">
        <v>3443</v>
      </c>
    </row>
    <row r="106" spans="1:441" ht="15.75" customHeight="1" x14ac:dyDescent="0.3">
      <c r="A106" t="s">
        <v>4814</v>
      </c>
      <c r="B106">
        <v>7873</v>
      </c>
      <c r="C106" t="s">
        <v>4815</v>
      </c>
      <c r="D106" s="82">
        <v>2020110010189</v>
      </c>
      <c r="E106" t="s">
        <v>3412</v>
      </c>
      <c r="F106" t="s">
        <v>3413</v>
      </c>
      <c r="G106" t="s">
        <v>3414</v>
      </c>
      <c r="H106" t="s">
        <v>4655</v>
      </c>
      <c r="I106" t="s">
        <v>435</v>
      </c>
      <c r="J106" t="s">
        <v>4657</v>
      </c>
      <c r="K106" t="s">
        <v>446</v>
      </c>
      <c r="L106" t="s">
        <v>4658</v>
      </c>
      <c r="M106" t="s">
        <v>446</v>
      </c>
      <c r="N106" t="s">
        <v>1300</v>
      </c>
      <c r="O106" s="84" t="s">
        <v>4658</v>
      </c>
      <c r="P106" t="s">
        <v>446</v>
      </c>
      <c r="Q106" t="s">
        <v>4661</v>
      </c>
      <c r="R106" t="s">
        <v>4662</v>
      </c>
      <c r="S106" t="s">
        <v>4816</v>
      </c>
      <c r="T106" t="s">
        <v>4816</v>
      </c>
      <c r="AF106" t="s">
        <v>4816</v>
      </c>
      <c r="AG106" t="s">
        <v>1304</v>
      </c>
      <c r="AH106" t="s">
        <v>1304</v>
      </c>
      <c r="AI106" t="s">
        <v>4817</v>
      </c>
      <c r="AJ106" t="s">
        <v>4818</v>
      </c>
      <c r="AK106" s="83">
        <v>44055</v>
      </c>
      <c r="AL106">
        <v>1</v>
      </c>
      <c r="AM106">
        <v>2024</v>
      </c>
      <c r="AN106" t="s">
        <v>4819</v>
      </c>
      <c r="AO106" t="s">
        <v>4820</v>
      </c>
      <c r="AP106">
        <v>2020</v>
      </c>
      <c r="AQ106">
        <v>2024</v>
      </c>
      <c r="AR106" t="s">
        <v>48</v>
      </c>
      <c r="AS106" t="s">
        <v>541</v>
      </c>
      <c r="AT106" t="s">
        <v>42</v>
      </c>
      <c r="AU106" t="s">
        <v>542</v>
      </c>
      <c r="AV106" s="109" t="s">
        <v>3431</v>
      </c>
      <c r="AW106" s="109" t="s">
        <v>3431</v>
      </c>
      <c r="AX106" s="109" t="s">
        <v>3431</v>
      </c>
      <c r="AY106" s="109"/>
      <c r="AZ106" s="109">
        <v>1</v>
      </c>
      <c r="BB106" t="s">
        <v>4821</v>
      </c>
      <c r="BC106" t="s">
        <v>4822</v>
      </c>
      <c r="BD106" t="s">
        <v>4823</v>
      </c>
      <c r="BE106" t="s">
        <v>435</v>
      </c>
      <c r="BF106" t="s">
        <v>4824</v>
      </c>
      <c r="BG106">
        <v>3</v>
      </c>
      <c r="BH106" s="83">
        <v>45204</v>
      </c>
      <c r="BI106" t="s">
        <v>4673</v>
      </c>
      <c r="BJ106" t="s">
        <v>3048</v>
      </c>
      <c r="BK106">
        <v>1</v>
      </c>
      <c r="BL106">
        <v>0.25</v>
      </c>
      <c r="BM106">
        <v>0.23</v>
      </c>
      <c r="BN106">
        <v>0.22</v>
      </c>
      <c r="BO106">
        <v>0.17</v>
      </c>
      <c r="BP106">
        <v>0.13</v>
      </c>
      <c r="BW106">
        <v>0.1</v>
      </c>
      <c r="BX106">
        <v>0.27</v>
      </c>
      <c r="BY106">
        <v>0.2</v>
      </c>
      <c r="BZ106">
        <v>0.17</v>
      </c>
      <c r="CA106">
        <v>0.13</v>
      </c>
      <c r="CB106">
        <v>0.23</v>
      </c>
      <c r="CC106">
        <v>0.22000000000000003</v>
      </c>
      <c r="CD106">
        <v>0.17</v>
      </c>
      <c r="CE106">
        <v>0.13</v>
      </c>
      <c r="CF106">
        <v>0</v>
      </c>
      <c r="CG106" t="s">
        <v>435</v>
      </c>
      <c r="CH106" t="s">
        <v>435</v>
      </c>
      <c r="CI106" t="s">
        <v>435</v>
      </c>
      <c r="CJ106" t="s">
        <v>435</v>
      </c>
      <c r="CK106" t="s">
        <v>435</v>
      </c>
      <c r="CL106" t="s">
        <v>435</v>
      </c>
      <c r="CM106" t="s">
        <v>435</v>
      </c>
      <c r="CN106">
        <v>0.252</v>
      </c>
      <c r="CO106">
        <v>0.23</v>
      </c>
      <c r="CP106">
        <v>0.22000000000000003</v>
      </c>
      <c r="CQ106">
        <v>0.17</v>
      </c>
      <c r="CR106">
        <v>0.872</v>
      </c>
      <c r="CS106" t="s">
        <v>48</v>
      </c>
      <c r="CT106">
        <v>0</v>
      </c>
      <c r="CU106">
        <v>0.13</v>
      </c>
      <c r="CV106">
        <v>0</v>
      </c>
      <c r="CW106">
        <v>0</v>
      </c>
      <c r="CX106">
        <v>0</v>
      </c>
      <c r="CY106">
        <v>0</v>
      </c>
      <c r="CZ106">
        <v>0</v>
      </c>
      <c r="DA106">
        <v>0</v>
      </c>
      <c r="DB106">
        <v>0</v>
      </c>
      <c r="DC106">
        <v>0</v>
      </c>
      <c r="DD106">
        <v>0</v>
      </c>
      <c r="DE106">
        <v>0</v>
      </c>
      <c r="DF106">
        <v>0.13</v>
      </c>
      <c r="DG106">
        <v>0.13</v>
      </c>
      <c r="DH106">
        <v>0.13</v>
      </c>
      <c r="DI106">
        <v>0.13</v>
      </c>
      <c r="DJ106">
        <v>0</v>
      </c>
      <c r="DK106">
        <v>0.13</v>
      </c>
      <c r="DL106">
        <v>0</v>
      </c>
      <c r="DM106">
        <v>0</v>
      </c>
      <c r="DN106">
        <v>0</v>
      </c>
      <c r="DO106">
        <v>0</v>
      </c>
      <c r="DP106">
        <v>0</v>
      </c>
      <c r="DQ106">
        <v>0</v>
      </c>
      <c r="DR106">
        <v>0</v>
      </c>
      <c r="DS106">
        <v>0</v>
      </c>
      <c r="DT106">
        <v>0</v>
      </c>
      <c r="DU106">
        <v>0</v>
      </c>
      <c r="DV106">
        <v>0.13</v>
      </c>
      <c r="DW106">
        <v>0</v>
      </c>
      <c r="DX106">
        <v>0</v>
      </c>
      <c r="DY106">
        <v>0</v>
      </c>
      <c r="DZ106">
        <v>0</v>
      </c>
      <c r="EA106">
        <v>0</v>
      </c>
      <c r="EB106">
        <v>0</v>
      </c>
      <c r="EC106">
        <v>0</v>
      </c>
      <c r="ED106">
        <v>0</v>
      </c>
      <c r="EE106">
        <v>0</v>
      </c>
      <c r="EF106">
        <v>0</v>
      </c>
      <c r="EG106">
        <v>0</v>
      </c>
      <c r="EH106">
        <v>0</v>
      </c>
      <c r="EI106">
        <v>0</v>
      </c>
      <c r="EJ106">
        <v>0</v>
      </c>
      <c r="EK106">
        <v>0</v>
      </c>
      <c r="EL106" t="s">
        <v>4825</v>
      </c>
      <c r="EM106">
        <v>0</v>
      </c>
      <c r="EN106">
        <v>0</v>
      </c>
      <c r="EO106">
        <v>0</v>
      </c>
      <c r="EP106">
        <v>0</v>
      </c>
      <c r="EQ106">
        <v>0</v>
      </c>
      <c r="ER106">
        <v>0</v>
      </c>
      <c r="ES106">
        <v>0</v>
      </c>
      <c r="ET106">
        <v>0</v>
      </c>
      <c r="EU106">
        <v>0</v>
      </c>
      <c r="EV106">
        <v>0</v>
      </c>
      <c r="EW106">
        <v>0</v>
      </c>
      <c r="EX106">
        <v>0</v>
      </c>
      <c r="EY106">
        <v>0</v>
      </c>
      <c r="EZ106">
        <v>0</v>
      </c>
      <c r="FA106">
        <v>0</v>
      </c>
      <c r="FB106">
        <v>0</v>
      </c>
      <c r="FC106">
        <v>0</v>
      </c>
      <c r="FD106">
        <v>0</v>
      </c>
      <c r="FE106">
        <v>0</v>
      </c>
      <c r="FF106">
        <v>0</v>
      </c>
      <c r="FG106">
        <v>0</v>
      </c>
      <c r="FH106">
        <v>0</v>
      </c>
      <c r="FI106">
        <v>0</v>
      </c>
      <c r="FJ106">
        <v>0</v>
      </c>
      <c r="FK106">
        <v>0</v>
      </c>
      <c r="FL106">
        <v>0</v>
      </c>
      <c r="FM106">
        <v>0</v>
      </c>
      <c r="FN106">
        <v>0</v>
      </c>
      <c r="FO106">
        <v>0</v>
      </c>
      <c r="FP106">
        <v>0</v>
      </c>
      <c r="FQ106">
        <v>0</v>
      </c>
      <c r="FR106">
        <v>0</v>
      </c>
      <c r="FS106">
        <v>0</v>
      </c>
      <c r="FT106">
        <v>0</v>
      </c>
      <c r="FU106">
        <v>0</v>
      </c>
      <c r="FV106">
        <v>0</v>
      </c>
      <c r="FW106">
        <v>0</v>
      </c>
      <c r="FX106">
        <v>0</v>
      </c>
      <c r="FY106">
        <v>0</v>
      </c>
      <c r="FZ106">
        <v>0</v>
      </c>
      <c r="GA106">
        <v>0</v>
      </c>
      <c r="GB106">
        <v>0</v>
      </c>
      <c r="GC106">
        <v>0</v>
      </c>
      <c r="GD106">
        <v>0</v>
      </c>
      <c r="GE106">
        <v>0</v>
      </c>
      <c r="GF106">
        <v>0</v>
      </c>
      <c r="GG106">
        <v>0</v>
      </c>
      <c r="GH106">
        <v>0</v>
      </c>
      <c r="GI106">
        <v>0</v>
      </c>
      <c r="GJ106">
        <v>0</v>
      </c>
      <c r="GK106">
        <v>0</v>
      </c>
      <c r="GL106">
        <v>0</v>
      </c>
      <c r="GM106">
        <v>0</v>
      </c>
      <c r="GN106">
        <v>0</v>
      </c>
      <c r="GO106">
        <v>0</v>
      </c>
      <c r="GP106">
        <v>0</v>
      </c>
      <c r="GQ106">
        <v>0</v>
      </c>
      <c r="GR106">
        <v>0</v>
      </c>
      <c r="GS106">
        <v>0</v>
      </c>
      <c r="GT106">
        <v>0</v>
      </c>
      <c r="GU106">
        <v>0</v>
      </c>
      <c r="GV106">
        <v>0</v>
      </c>
      <c r="GW106">
        <v>0</v>
      </c>
      <c r="GX106">
        <v>0</v>
      </c>
      <c r="GY106">
        <v>0</v>
      </c>
      <c r="GZ106">
        <v>0</v>
      </c>
      <c r="HA106">
        <v>0</v>
      </c>
      <c r="HB106">
        <v>0</v>
      </c>
      <c r="HC106">
        <v>0</v>
      </c>
      <c r="HD106">
        <v>0</v>
      </c>
      <c r="HE106">
        <v>0</v>
      </c>
      <c r="HF106">
        <v>0</v>
      </c>
      <c r="HG106">
        <v>0</v>
      </c>
      <c r="HH106">
        <v>0</v>
      </c>
      <c r="HI106">
        <v>0</v>
      </c>
      <c r="HJ106">
        <v>0</v>
      </c>
      <c r="HK106">
        <v>0</v>
      </c>
      <c r="HL106">
        <v>0</v>
      </c>
      <c r="HM106">
        <v>0</v>
      </c>
      <c r="HN106">
        <v>0</v>
      </c>
      <c r="HO106">
        <v>0</v>
      </c>
      <c r="HP106">
        <v>0</v>
      </c>
      <c r="HQ106">
        <v>0</v>
      </c>
      <c r="HR106">
        <v>0</v>
      </c>
      <c r="HS106">
        <v>0</v>
      </c>
      <c r="HT106">
        <v>0</v>
      </c>
      <c r="HU106">
        <v>0</v>
      </c>
      <c r="HV106">
        <v>0</v>
      </c>
      <c r="HW106">
        <v>0</v>
      </c>
      <c r="HX106">
        <v>0</v>
      </c>
      <c r="HY106">
        <v>0</v>
      </c>
      <c r="HZ106">
        <v>0</v>
      </c>
      <c r="IA106">
        <v>0</v>
      </c>
      <c r="IB106">
        <v>0</v>
      </c>
      <c r="IC106">
        <v>0</v>
      </c>
      <c r="ID106">
        <v>0</v>
      </c>
      <c r="IE106">
        <v>0</v>
      </c>
      <c r="IF106">
        <v>0</v>
      </c>
      <c r="IG106">
        <v>0</v>
      </c>
      <c r="IH106">
        <v>0</v>
      </c>
      <c r="II106" t="s">
        <v>1304</v>
      </c>
      <c r="IJ106" t="s">
        <v>1304</v>
      </c>
      <c r="IK106" t="s">
        <v>1304</v>
      </c>
      <c r="IL106" t="s">
        <v>1304</v>
      </c>
      <c r="IM106" t="s">
        <v>1304</v>
      </c>
      <c r="IN106" t="s">
        <v>1304</v>
      </c>
      <c r="IO106" t="s">
        <v>1304</v>
      </c>
      <c r="IP106" t="s">
        <v>1304</v>
      </c>
      <c r="IQ106" t="s">
        <v>1304</v>
      </c>
      <c r="IR106" t="s">
        <v>1304</v>
      </c>
      <c r="IS106" t="s">
        <v>1304</v>
      </c>
      <c r="IT106" t="s">
        <v>1304</v>
      </c>
      <c r="IU106" t="s">
        <v>1304</v>
      </c>
      <c r="IV106" t="s">
        <v>1304</v>
      </c>
      <c r="IW106" t="s">
        <v>1304</v>
      </c>
      <c r="IX106">
        <v>0</v>
      </c>
      <c r="IY106">
        <v>0</v>
      </c>
      <c r="IZ106">
        <v>0</v>
      </c>
      <c r="JA106">
        <v>0</v>
      </c>
      <c r="JB106">
        <v>0</v>
      </c>
      <c r="JC106">
        <v>0</v>
      </c>
      <c r="JD106">
        <v>0</v>
      </c>
      <c r="JE106">
        <v>0</v>
      </c>
      <c r="JF106">
        <v>0</v>
      </c>
      <c r="JG106">
        <v>0</v>
      </c>
      <c r="JH106">
        <v>0</v>
      </c>
      <c r="JI106">
        <v>0</v>
      </c>
      <c r="JJ106" s="85">
        <v>0</v>
      </c>
      <c r="JK106" s="85">
        <v>0</v>
      </c>
      <c r="JL106" s="85">
        <v>0</v>
      </c>
      <c r="JM106" s="85">
        <v>0</v>
      </c>
      <c r="JN106" s="85">
        <v>0</v>
      </c>
      <c r="JO106" s="85">
        <v>0</v>
      </c>
      <c r="JP106" s="85">
        <v>0</v>
      </c>
      <c r="JQ106" s="85">
        <v>0</v>
      </c>
      <c r="JR106" s="85">
        <v>0</v>
      </c>
      <c r="JS106" s="85">
        <v>0</v>
      </c>
      <c r="JT106" s="85">
        <v>0</v>
      </c>
      <c r="JU106" s="85">
        <v>0</v>
      </c>
      <c r="JV106" s="85">
        <v>0</v>
      </c>
      <c r="JW106">
        <v>0</v>
      </c>
      <c r="JX106">
        <v>0</v>
      </c>
      <c r="JY106">
        <v>0</v>
      </c>
      <c r="JZ106">
        <v>0</v>
      </c>
      <c r="KA106">
        <v>0</v>
      </c>
      <c r="KB106">
        <v>0</v>
      </c>
      <c r="KC106">
        <v>0</v>
      </c>
      <c r="KD106">
        <v>0</v>
      </c>
      <c r="KE106">
        <v>0</v>
      </c>
      <c r="KF106">
        <v>0</v>
      </c>
      <c r="KG106">
        <v>0</v>
      </c>
      <c r="KH106">
        <v>0</v>
      </c>
      <c r="KI106">
        <v>0</v>
      </c>
      <c r="KJ106" s="79" t="s">
        <v>3440</v>
      </c>
      <c r="KK106">
        <v>0</v>
      </c>
      <c r="KL106" t="s">
        <v>1304</v>
      </c>
      <c r="KM106" t="s">
        <v>1304</v>
      </c>
      <c r="KN106" t="s">
        <v>1304</v>
      </c>
      <c r="KO106" t="s">
        <v>1304</v>
      </c>
      <c r="KP106" t="s">
        <v>1304</v>
      </c>
      <c r="KQ106" t="s">
        <v>1304</v>
      </c>
      <c r="KR106" t="s">
        <v>1304</v>
      </c>
      <c r="KS106" t="s">
        <v>1304</v>
      </c>
      <c r="KT106" t="s">
        <v>1304</v>
      </c>
      <c r="KU106" s="79" t="s">
        <v>1304</v>
      </c>
      <c r="KV106" t="s">
        <v>3440</v>
      </c>
      <c r="KW106">
        <v>0</v>
      </c>
      <c r="KX106">
        <v>0</v>
      </c>
      <c r="KY106">
        <v>0</v>
      </c>
      <c r="KZ106">
        <v>0</v>
      </c>
      <c r="LA106" t="s">
        <v>1304</v>
      </c>
      <c r="LB106" t="s">
        <v>1304</v>
      </c>
      <c r="LC106" t="s">
        <v>1304</v>
      </c>
      <c r="LD106" t="s">
        <v>1304</v>
      </c>
      <c r="LE106" t="s">
        <v>1304</v>
      </c>
      <c r="LF106" t="s">
        <v>1304</v>
      </c>
      <c r="LG106" t="s">
        <v>1304</v>
      </c>
      <c r="LH106" s="85">
        <v>0</v>
      </c>
      <c r="LI106" s="85" t="s">
        <v>4826</v>
      </c>
      <c r="LJ106" s="85" t="s">
        <v>435</v>
      </c>
      <c r="LK106" s="85" t="s">
        <v>3473</v>
      </c>
      <c r="LL106" s="85" t="s">
        <v>1304</v>
      </c>
      <c r="LM106" s="85" t="s">
        <v>1304</v>
      </c>
      <c r="LN106" s="85" t="s">
        <v>1304</v>
      </c>
      <c r="LO106" s="85">
        <v>0</v>
      </c>
      <c r="LP106" s="85">
        <v>0</v>
      </c>
      <c r="LQ106" s="85">
        <v>8823959000</v>
      </c>
      <c r="LR106" s="85">
        <v>0</v>
      </c>
      <c r="LS106" s="85">
        <v>0</v>
      </c>
      <c r="LT106" s="85">
        <v>0</v>
      </c>
      <c r="LU106" s="85">
        <v>0</v>
      </c>
      <c r="LV106" t="s">
        <v>3440</v>
      </c>
      <c r="LW106">
        <v>0</v>
      </c>
      <c r="LX106">
        <v>0</v>
      </c>
      <c r="LY106">
        <v>0</v>
      </c>
      <c r="LZ106">
        <v>0</v>
      </c>
      <c r="MA106" t="s">
        <v>1304</v>
      </c>
      <c r="MB106" t="s">
        <v>1304</v>
      </c>
      <c r="MC106" t="s">
        <v>1304</v>
      </c>
      <c r="MD106" t="s">
        <v>1304</v>
      </c>
      <c r="ME106" t="s">
        <v>1304</v>
      </c>
      <c r="MF106" t="s">
        <v>1304</v>
      </c>
      <c r="MG106" t="s">
        <v>1304</v>
      </c>
      <c r="MH106">
        <v>0</v>
      </c>
      <c r="MI106">
        <v>0</v>
      </c>
      <c r="MJ106">
        <v>0</v>
      </c>
      <c r="MK106">
        <v>0</v>
      </c>
      <c r="ML106">
        <v>0</v>
      </c>
      <c r="MM106">
        <v>0</v>
      </c>
      <c r="MN106">
        <v>0</v>
      </c>
      <c r="MO106">
        <v>0</v>
      </c>
      <c r="MP106">
        <v>0</v>
      </c>
      <c r="MQ106">
        <v>0</v>
      </c>
      <c r="MR106">
        <v>0</v>
      </c>
      <c r="MS106">
        <v>0</v>
      </c>
      <c r="MT106">
        <v>0</v>
      </c>
      <c r="MU106">
        <v>0</v>
      </c>
      <c r="MV106">
        <v>0</v>
      </c>
      <c r="MW106">
        <v>0</v>
      </c>
      <c r="MX106">
        <v>0</v>
      </c>
      <c r="MY106">
        <v>0</v>
      </c>
      <c r="MZ106">
        <v>0</v>
      </c>
      <c r="NA106">
        <v>0</v>
      </c>
      <c r="NB106">
        <v>0</v>
      </c>
      <c r="NC106">
        <v>0</v>
      </c>
      <c r="ND106">
        <v>0</v>
      </c>
      <c r="NE106">
        <v>0</v>
      </c>
      <c r="NF106">
        <v>0</v>
      </c>
      <c r="NG106">
        <v>0</v>
      </c>
      <c r="NH106">
        <v>0</v>
      </c>
      <c r="NI106" t="s">
        <v>3440</v>
      </c>
      <c r="NJ106">
        <v>0</v>
      </c>
      <c r="NK106">
        <v>0</v>
      </c>
      <c r="NL106">
        <v>0</v>
      </c>
      <c r="NM106">
        <v>0</v>
      </c>
      <c r="NN106" t="s">
        <v>1304</v>
      </c>
      <c r="NO106" t="s">
        <v>1304</v>
      </c>
      <c r="NP106" t="s">
        <v>1304</v>
      </c>
      <c r="NQ106" t="s">
        <v>1304</v>
      </c>
      <c r="NR106" t="s">
        <v>1304</v>
      </c>
      <c r="NS106" t="s">
        <v>1304</v>
      </c>
      <c r="NT106" t="s">
        <v>1304</v>
      </c>
      <c r="NU106">
        <v>0</v>
      </c>
      <c r="NV106">
        <v>0</v>
      </c>
      <c r="NW106">
        <v>0</v>
      </c>
      <c r="NX106">
        <v>0</v>
      </c>
      <c r="NY106">
        <v>0</v>
      </c>
      <c r="NZ106">
        <v>0</v>
      </c>
      <c r="OA106">
        <v>0</v>
      </c>
      <c r="OB106">
        <v>0</v>
      </c>
      <c r="OC106">
        <v>0</v>
      </c>
      <c r="OD106">
        <v>0</v>
      </c>
      <c r="OE106">
        <v>0</v>
      </c>
      <c r="OF106">
        <v>0</v>
      </c>
      <c r="OG106">
        <v>0</v>
      </c>
      <c r="OH106">
        <v>0</v>
      </c>
      <c r="OI106">
        <v>0</v>
      </c>
      <c r="OJ106">
        <v>0</v>
      </c>
      <c r="OK106">
        <v>0</v>
      </c>
      <c r="OL106">
        <v>0</v>
      </c>
      <c r="OM106">
        <v>0</v>
      </c>
      <c r="ON106">
        <v>0</v>
      </c>
      <c r="OO106">
        <v>0</v>
      </c>
      <c r="OP106">
        <v>0</v>
      </c>
      <c r="OQ106">
        <v>0</v>
      </c>
      <c r="OR106">
        <v>0</v>
      </c>
      <c r="OT106" s="84"/>
      <c r="OU106" t="s">
        <v>4814</v>
      </c>
      <c r="OV106">
        <v>0.13</v>
      </c>
      <c r="OW106">
        <v>0</v>
      </c>
      <c r="OX106">
        <v>0</v>
      </c>
      <c r="OY106">
        <v>0</v>
      </c>
      <c r="OZ106">
        <v>0</v>
      </c>
      <c r="PA106">
        <v>0</v>
      </c>
      <c r="PB106">
        <v>0</v>
      </c>
      <c r="PC106">
        <v>0</v>
      </c>
      <c r="PD106">
        <v>0</v>
      </c>
      <c r="PE106">
        <v>0</v>
      </c>
      <c r="PF106">
        <v>0</v>
      </c>
      <c r="PG106">
        <v>0</v>
      </c>
      <c r="PH106">
        <v>0</v>
      </c>
      <c r="PI106">
        <v>0</v>
      </c>
      <c r="PJ106">
        <v>0</v>
      </c>
      <c r="PK106">
        <v>0</v>
      </c>
      <c r="PL106">
        <v>0</v>
      </c>
      <c r="PM106">
        <v>0</v>
      </c>
      <c r="PN106">
        <v>0</v>
      </c>
      <c r="PO106">
        <v>0</v>
      </c>
      <c r="PP106">
        <v>0</v>
      </c>
      <c r="PQ106">
        <v>0</v>
      </c>
      <c r="PR106">
        <v>0</v>
      </c>
      <c r="PS106">
        <v>0</v>
      </c>
      <c r="PT106">
        <v>0</v>
      </c>
      <c r="PU106">
        <v>0</v>
      </c>
      <c r="PV106">
        <v>0</v>
      </c>
      <c r="PW106" s="85">
        <v>0</v>
      </c>
      <c r="PX106" s="85">
        <v>0</v>
      </c>
      <c r="PY106" t="s">
        <v>3524</v>
      </c>
    </row>
    <row r="107" spans="1:441" ht="15.75" customHeight="1" x14ac:dyDescent="0.3">
      <c r="A107" t="s">
        <v>4827</v>
      </c>
      <c r="B107">
        <v>7873</v>
      </c>
      <c r="D107" s="82">
        <v>2020110010189</v>
      </c>
      <c r="E107" t="s">
        <v>3412</v>
      </c>
      <c r="F107" t="s">
        <v>3413</v>
      </c>
      <c r="G107" t="s">
        <v>3414</v>
      </c>
      <c r="H107" t="s">
        <v>4655</v>
      </c>
      <c r="I107" t="s">
        <v>435</v>
      </c>
      <c r="J107" t="s">
        <v>4657</v>
      </c>
      <c r="K107" t="s">
        <v>446</v>
      </c>
      <c r="L107" t="s">
        <v>4658</v>
      </c>
      <c r="M107" t="s">
        <v>446</v>
      </c>
      <c r="N107" t="s">
        <v>236</v>
      </c>
      <c r="O107" s="84" t="s">
        <v>4696</v>
      </c>
      <c r="P107" t="s">
        <v>1038</v>
      </c>
      <c r="Q107" t="s">
        <v>4828</v>
      </c>
      <c r="R107" t="s">
        <v>4662</v>
      </c>
      <c r="S107" t="s">
        <v>4829</v>
      </c>
      <c r="T107" t="s">
        <v>4830</v>
      </c>
      <c r="V107" t="s">
        <v>4831</v>
      </c>
      <c r="W107" t="s">
        <v>4830</v>
      </c>
      <c r="AH107" t="s">
        <v>4832</v>
      </c>
      <c r="AI107" t="s">
        <v>4833</v>
      </c>
      <c r="AK107" s="83">
        <v>44735</v>
      </c>
      <c r="AL107">
        <v>1</v>
      </c>
      <c r="AM107">
        <v>2024</v>
      </c>
      <c r="AN107" t="s">
        <v>4834</v>
      </c>
      <c r="AO107" t="s">
        <v>4835</v>
      </c>
      <c r="AP107">
        <v>2022</v>
      </c>
      <c r="AQ107">
        <v>2024</v>
      </c>
      <c r="AR107" t="s">
        <v>41</v>
      </c>
      <c r="AS107" t="s">
        <v>3601</v>
      </c>
      <c r="AT107" t="s">
        <v>42</v>
      </c>
      <c r="AU107" t="s">
        <v>1008</v>
      </c>
      <c r="AV107">
        <v>2017</v>
      </c>
      <c r="AW107">
        <v>69.56</v>
      </c>
      <c r="AX107" s="84" t="s">
        <v>4836</v>
      </c>
      <c r="AY107" s="109"/>
      <c r="AZ107">
        <v>1</v>
      </c>
      <c r="BB107" s="84" t="s">
        <v>4837</v>
      </c>
      <c r="BC107" t="s">
        <v>4838</v>
      </c>
      <c r="BD107" s="84" t="s">
        <v>4839</v>
      </c>
      <c r="BF107" t="s">
        <v>4840</v>
      </c>
      <c r="BG107">
        <v>2</v>
      </c>
      <c r="BH107" s="83">
        <v>45204</v>
      </c>
      <c r="BI107" t="s">
        <v>4673</v>
      </c>
      <c r="BJ107" t="s">
        <v>3048</v>
      </c>
      <c r="BK107">
        <v>80</v>
      </c>
      <c r="BL107">
        <v>0</v>
      </c>
      <c r="BM107">
        <v>0</v>
      </c>
      <c r="BN107">
        <v>75.099999999999994</v>
      </c>
      <c r="BO107">
        <v>79</v>
      </c>
      <c r="BP107">
        <v>80</v>
      </c>
      <c r="BZ107">
        <v>79</v>
      </c>
      <c r="CA107">
        <v>80</v>
      </c>
      <c r="CC107">
        <v>82.680000000000021</v>
      </c>
      <c r="CD107">
        <v>79</v>
      </c>
      <c r="CE107">
        <v>80</v>
      </c>
      <c r="CJ107" t="s">
        <v>435</v>
      </c>
      <c r="CK107" t="s">
        <v>435</v>
      </c>
      <c r="CL107" t="s">
        <v>435</v>
      </c>
      <c r="CM107" t="s">
        <v>435</v>
      </c>
      <c r="CO107">
        <v>0</v>
      </c>
      <c r="CP107">
        <v>82.680000000000021</v>
      </c>
      <c r="CQ107">
        <v>79</v>
      </c>
      <c r="CS107" t="s">
        <v>48</v>
      </c>
      <c r="CT107">
        <v>0</v>
      </c>
      <c r="CU107">
        <v>0</v>
      </c>
      <c r="CV107">
        <v>0</v>
      </c>
      <c r="CW107">
        <v>0</v>
      </c>
      <c r="CX107">
        <v>80</v>
      </c>
      <c r="CY107">
        <v>0</v>
      </c>
      <c r="CZ107">
        <v>0</v>
      </c>
      <c r="DA107">
        <v>0</v>
      </c>
      <c r="DB107">
        <v>0</v>
      </c>
      <c r="DC107">
        <v>0</v>
      </c>
      <c r="DD107">
        <v>0</v>
      </c>
      <c r="DE107">
        <v>0</v>
      </c>
      <c r="DF107">
        <v>80</v>
      </c>
      <c r="DG107">
        <v>159</v>
      </c>
      <c r="DH107">
        <v>80</v>
      </c>
      <c r="DI107">
        <v>80</v>
      </c>
      <c r="DJ107">
        <v>0</v>
      </c>
      <c r="DK107">
        <v>0</v>
      </c>
      <c r="DL107">
        <v>0</v>
      </c>
      <c r="DM107">
        <v>0</v>
      </c>
      <c r="DN107">
        <v>80</v>
      </c>
      <c r="DO107">
        <v>0</v>
      </c>
      <c r="DP107">
        <v>0</v>
      </c>
      <c r="DQ107">
        <v>0</v>
      </c>
      <c r="DR107">
        <v>0</v>
      </c>
      <c r="DS107">
        <v>0</v>
      </c>
      <c r="DT107">
        <v>0</v>
      </c>
      <c r="DU107">
        <v>0</v>
      </c>
      <c r="DV107">
        <v>80</v>
      </c>
      <c r="DW107">
        <v>0</v>
      </c>
      <c r="DX107">
        <v>0</v>
      </c>
      <c r="DY107">
        <v>0</v>
      </c>
      <c r="DZ107">
        <v>0</v>
      </c>
      <c r="EA107">
        <v>0</v>
      </c>
      <c r="EB107">
        <v>0</v>
      </c>
      <c r="EC107">
        <v>0</v>
      </c>
      <c r="ED107">
        <v>0</v>
      </c>
      <c r="EE107">
        <v>0</v>
      </c>
      <c r="EF107">
        <v>0</v>
      </c>
      <c r="EG107">
        <v>0</v>
      </c>
      <c r="EH107">
        <v>0</v>
      </c>
      <c r="EI107">
        <v>0</v>
      </c>
      <c r="EJ107">
        <v>0</v>
      </c>
      <c r="EK107">
        <v>0</v>
      </c>
      <c r="EL107">
        <v>0</v>
      </c>
      <c r="EM107">
        <v>0</v>
      </c>
      <c r="EN107">
        <v>0</v>
      </c>
      <c r="EO107" t="s">
        <v>4841</v>
      </c>
      <c r="EP107">
        <v>0</v>
      </c>
      <c r="EQ107">
        <v>0</v>
      </c>
      <c r="ER107">
        <v>0</v>
      </c>
      <c r="ES107">
        <v>0</v>
      </c>
      <c r="ET107">
        <v>0</v>
      </c>
      <c r="EU107">
        <v>0</v>
      </c>
      <c r="EV107">
        <v>0</v>
      </c>
      <c r="EW107">
        <v>0</v>
      </c>
      <c r="EX107">
        <v>0</v>
      </c>
      <c r="EY107">
        <v>0</v>
      </c>
      <c r="EZ107">
        <v>0</v>
      </c>
      <c r="FA107">
        <v>0</v>
      </c>
      <c r="FB107">
        <v>0</v>
      </c>
      <c r="FC107">
        <v>0</v>
      </c>
      <c r="FD107">
        <v>0</v>
      </c>
      <c r="FE107">
        <v>0</v>
      </c>
      <c r="FF107">
        <v>0</v>
      </c>
      <c r="FG107">
        <v>0</v>
      </c>
      <c r="FH107">
        <v>0</v>
      </c>
      <c r="FI107">
        <v>0</v>
      </c>
      <c r="FJ107">
        <v>0</v>
      </c>
      <c r="FK107">
        <v>0</v>
      </c>
      <c r="FL107">
        <v>0</v>
      </c>
      <c r="FM107">
        <v>0</v>
      </c>
      <c r="FN107">
        <v>0</v>
      </c>
      <c r="FO107">
        <v>0</v>
      </c>
      <c r="FP107">
        <v>0</v>
      </c>
      <c r="FQ107">
        <v>0</v>
      </c>
      <c r="FR107">
        <v>0</v>
      </c>
      <c r="FS107">
        <v>0</v>
      </c>
      <c r="FT107">
        <v>0</v>
      </c>
      <c r="FU107">
        <v>0</v>
      </c>
      <c r="FV107">
        <v>0</v>
      </c>
      <c r="FW107">
        <v>0</v>
      </c>
      <c r="FX107">
        <v>0</v>
      </c>
      <c r="FY107">
        <v>0</v>
      </c>
      <c r="FZ107">
        <v>0</v>
      </c>
      <c r="GA107">
        <v>0</v>
      </c>
      <c r="GB107">
        <v>0</v>
      </c>
      <c r="GC107">
        <v>0</v>
      </c>
      <c r="GD107">
        <v>0</v>
      </c>
      <c r="GE107">
        <v>0</v>
      </c>
      <c r="GF107">
        <v>0</v>
      </c>
      <c r="GG107">
        <v>0</v>
      </c>
      <c r="GH107">
        <v>0</v>
      </c>
      <c r="GI107">
        <v>0</v>
      </c>
      <c r="GJ107">
        <v>0</v>
      </c>
      <c r="GK107">
        <v>0</v>
      </c>
      <c r="GL107">
        <v>0</v>
      </c>
      <c r="GM107">
        <v>0</v>
      </c>
      <c r="GN107">
        <v>0</v>
      </c>
      <c r="GO107">
        <v>0</v>
      </c>
      <c r="GP107">
        <v>0</v>
      </c>
      <c r="GQ107">
        <v>0</v>
      </c>
      <c r="GR107">
        <v>0</v>
      </c>
      <c r="GS107">
        <v>0</v>
      </c>
      <c r="GT107">
        <v>0</v>
      </c>
      <c r="GU107">
        <v>0</v>
      </c>
      <c r="GV107">
        <v>0</v>
      </c>
      <c r="GW107">
        <v>0</v>
      </c>
      <c r="GX107">
        <v>0</v>
      </c>
      <c r="GY107">
        <v>0</v>
      </c>
      <c r="GZ107">
        <v>0</v>
      </c>
      <c r="HA107">
        <v>0</v>
      </c>
      <c r="HB107">
        <v>0</v>
      </c>
      <c r="HC107">
        <v>0</v>
      </c>
      <c r="HD107">
        <v>0</v>
      </c>
      <c r="HE107">
        <v>0</v>
      </c>
      <c r="HF107">
        <v>0</v>
      </c>
      <c r="HG107">
        <v>0</v>
      </c>
      <c r="HH107">
        <v>0</v>
      </c>
      <c r="HI107">
        <v>0</v>
      </c>
      <c r="HJ107">
        <v>0</v>
      </c>
      <c r="HK107">
        <v>0</v>
      </c>
      <c r="HL107">
        <v>0</v>
      </c>
      <c r="HM107">
        <v>0</v>
      </c>
      <c r="HN107">
        <v>0</v>
      </c>
      <c r="HO107">
        <v>0</v>
      </c>
      <c r="HP107">
        <v>0</v>
      </c>
      <c r="HQ107">
        <v>0</v>
      </c>
      <c r="HR107">
        <v>0</v>
      </c>
      <c r="HS107">
        <v>0</v>
      </c>
      <c r="HT107">
        <v>0</v>
      </c>
      <c r="HU107">
        <v>0</v>
      </c>
      <c r="HV107">
        <v>0</v>
      </c>
      <c r="HW107">
        <v>0</v>
      </c>
      <c r="HX107">
        <v>0</v>
      </c>
      <c r="HY107">
        <v>0</v>
      </c>
      <c r="HZ107">
        <v>0</v>
      </c>
      <c r="IA107">
        <v>0</v>
      </c>
      <c r="IB107">
        <v>0</v>
      </c>
      <c r="IC107">
        <v>0</v>
      </c>
      <c r="ID107">
        <v>0</v>
      </c>
      <c r="IE107">
        <v>0</v>
      </c>
      <c r="IF107">
        <v>0</v>
      </c>
      <c r="IG107">
        <v>0</v>
      </c>
      <c r="IH107">
        <v>0</v>
      </c>
      <c r="II107" t="s">
        <v>1304</v>
      </c>
      <c r="IJ107" t="s">
        <v>1304</v>
      </c>
      <c r="IK107" t="s">
        <v>1304</v>
      </c>
      <c r="IL107" t="s">
        <v>1304</v>
      </c>
      <c r="IM107" t="s">
        <v>1304</v>
      </c>
      <c r="IN107" t="s">
        <v>1304</v>
      </c>
      <c r="IO107" t="s">
        <v>1304</v>
      </c>
      <c r="IP107" t="s">
        <v>1304</v>
      </c>
      <c r="IQ107" t="s">
        <v>1304</v>
      </c>
      <c r="IR107" t="s">
        <v>1304</v>
      </c>
      <c r="IS107" t="s">
        <v>1304</v>
      </c>
      <c r="IT107" t="s">
        <v>1304</v>
      </c>
      <c r="IU107" t="s">
        <v>1304</v>
      </c>
      <c r="IV107" t="s">
        <v>1304</v>
      </c>
      <c r="IW107" t="s">
        <v>1304</v>
      </c>
      <c r="IX107">
        <v>0</v>
      </c>
      <c r="IY107">
        <v>0</v>
      </c>
      <c r="IZ107">
        <v>0</v>
      </c>
      <c r="JA107">
        <v>0</v>
      </c>
      <c r="JB107">
        <v>0</v>
      </c>
      <c r="JC107">
        <v>0</v>
      </c>
      <c r="JD107">
        <v>0</v>
      </c>
      <c r="JE107">
        <v>0</v>
      </c>
      <c r="JF107">
        <v>0</v>
      </c>
      <c r="JG107">
        <v>0</v>
      </c>
      <c r="JH107">
        <v>0</v>
      </c>
      <c r="JI107">
        <v>0</v>
      </c>
      <c r="JJ107" s="85">
        <v>0</v>
      </c>
      <c r="JK107" s="85">
        <v>0</v>
      </c>
      <c r="JL107" s="85">
        <v>0</v>
      </c>
      <c r="JM107" s="85">
        <v>0</v>
      </c>
      <c r="JN107" s="85">
        <v>0</v>
      </c>
      <c r="JO107" s="85">
        <v>0</v>
      </c>
      <c r="JP107" s="85">
        <v>0</v>
      </c>
      <c r="JQ107" s="85">
        <v>0</v>
      </c>
      <c r="JR107" s="85">
        <v>0</v>
      </c>
      <c r="JS107" s="85">
        <v>0</v>
      </c>
      <c r="JT107" s="85">
        <v>0</v>
      </c>
      <c r="JU107" s="85">
        <v>0</v>
      </c>
      <c r="JV107" s="85">
        <v>0</v>
      </c>
      <c r="JW107">
        <v>0</v>
      </c>
      <c r="JX107">
        <v>0</v>
      </c>
      <c r="JY107">
        <v>0</v>
      </c>
      <c r="JZ107">
        <v>0</v>
      </c>
      <c r="KA107">
        <v>0</v>
      </c>
      <c r="KB107">
        <v>0</v>
      </c>
      <c r="KC107">
        <v>0</v>
      </c>
      <c r="KD107">
        <v>0</v>
      </c>
      <c r="KE107">
        <v>0</v>
      </c>
      <c r="KF107">
        <v>0</v>
      </c>
      <c r="KG107">
        <v>0</v>
      </c>
      <c r="KH107">
        <v>0</v>
      </c>
      <c r="KI107">
        <v>0</v>
      </c>
      <c r="KJ107" s="79" t="s">
        <v>3440</v>
      </c>
      <c r="KK107" t="s">
        <v>1304</v>
      </c>
      <c r="KL107" t="s">
        <v>1304</v>
      </c>
      <c r="KM107" t="s">
        <v>1304</v>
      </c>
      <c r="KN107">
        <v>0</v>
      </c>
      <c r="KO107" t="s">
        <v>1304</v>
      </c>
      <c r="KP107" t="s">
        <v>1304</v>
      </c>
      <c r="KQ107" t="s">
        <v>1304</v>
      </c>
      <c r="KR107" t="s">
        <v>1304</v>
      </c>
      <c r="KS107" t="s">
        <v>1304</v>
      </c>
      <c r="KT107" t="s">
        <v>1304</v>
      </c>
      <c r="KU107" s="79" t="s">
        <v>1304</v>
      </c>
      <c r="KV107" t="s">
        <v>3440</v>
      </c>
      <c r="KW107" t="s">
        <v>3440</v>
      </c>
      <c r="KX107" t="s">
        <v>3440</v>
      </c>
      <c r="KY107" t="s">
        <v>3440</v>
      </c>
      <c r="KZ107">
        <v>0</v>
      </c>
      <c r="LA107" t="s">
        <v>1304</v>
      </c>
      <c r="LB107" t="s">
        <v>1304</v>
      </c>
      <c r="LC107" t="s">
        <v>1304</v>
      </c>
      <c r="LD107" t="s">
        <v>1304</v>
      </c>
      <c r="LE107" t="s">
        <v>1304</v>
      </c>
      <c r="LF107" t="s">
        <v>1304</v>
      </c>
      <c r="LG107" t="s">
        <v>1304</v>
      </c>
      <c r="LH107" s="85">
        <v>0</v>
      </c>
      <c r="LI107" s="85" t="s">
        <v>4826</v>
      </c>
      <c r="LJ107" s="85" t="s">
        <v>435</v>
      </c>
      <c r="LK107" s="85" t="s">
        <v>3473</v>
      </c>
      <c r="LL107" s="85" t="s">
        <v>1304</v>
      </c>
      <c r="LM107" s="85" t="s">
        <v>1304</v>
      </c>
      <c r="LN107" s="85" t="s">
        <v>1304</v>
      </c>
      <c r="LO107" s="85">
        <v>0</v>
      </c>
      <c r="LP107" s="85">
        <v>0</v>
      </c>
      <c r="LQ107" s="85">
        <v>8823959000</v>
      </c>
      <c r="LR107" s="85">
        <v>0</v>
      </c>
      <c r="LS107" s="85">
        <v>0</v>
      </c>
      <c r="LT107" s="85">
        <v>0</v>
      </c>
      <c r="LU107" s="85">
        <v>0</v>
      </c>
      <c r="LV107" t="s">
        <v>3440</v>
      </c>
      <c r="LW107" t="s">
        <v>3440</v>
      </c>
      <c r="LX107" t="s">
        <v>3440</v>
      </c>
      <c r="LY107" t="s">
        <v>3440</v>
      </c>
      <c r="LZ107">
        <v>0</v>
      </c>
      <c r="MA107" t="s">
        <v>1304</v>
      </c>
      <c r="MB107" t="s">
        <v>1304</v>
      </c>
      <c r="MC107" t="s">
        <v>1304</v>
      </c>
      <c r="MD107" t="s">
        <v>1304</v>
      </c>
      <c r="ME107" t="s">
        <v>1304</v>
      </c>
      <c r="MF107" t="s">
        <v>1304</v>
      </c>
      <c r="MG107" t="s">
        <v>1304</v>
      </c>
      <c r="MH107">
        <v>0</v>
      </c>
      <c r="MI107">
        <v>0</v>
      </c>
      <c r="MJ107">
        <v>79</v>
      </c>
      <c r="MK107">
        <v>0</v>
      </c>
      <c r="ML107">
        <v>0</v>
      </c>
      <c r="MM107">
        <v>0</v>
      </c>
      <c r="MN107">
        <v>0</v>
      </c>
      <c r="MO107">
        <v>0</v>
      </c>
      <c r="MP107">
        <v>0</v>
      </c>
      <c r="MQ107">
        <v>0</v>
      </c>
      <c r="MR107">
        <v>0</v>
      </c>
      <c r="MS107">
        <v>0</v>
      </c>
      <c r="MT107">
        <v>0</v>
      </c>
      <c r="MU107">
        <v>0</v>
      </c>
      <c r="MV107">
        <v>0</v>
      </c>
      <c r="MW107">
        <v>0</v>
      </c>
      <c r="MX107">
        <v>0</v>
      </c>
      <c r="MY107">
        <v>0</v>
      </c>
      <c r="MZ107">
        <v>0</v>
      </c>
      <c r="NA107">
        <v>0</v>
      </c>
      <c r="NB107">
        <v>0</v>
      </c>
      <c r="NC107">
        <v>0</v>
      </c>
      <c r="ND107">
        <v>0</v>
      </c>
      <c r="NE107">
        <v>0</v>
      </c>
      <c r="NF107">
        <v>0</v>
      </c>
      <c r="NG107">
        <v>0</v>
      </c>
      <c r="NH107">
        <v>0</v>
      </c>
      <c r="NI107" t="s">
        <v>3440</v>
      </c>
      <c r="NJ107" t="s">
        <v>3440</v>
      </c>
      <c r="NK107" t="s">
        <v>3440</v>
      </c>
      <c r="NL107" t="s">
        <v>3440</v>
      </c>
      <c r="NM107">
        <v>0</v>
      </c>
      <c r="NN107" t="s">
        <v>1304</v>
      </c>
      <c r="NO107" t="s">
        <v>1304</v>
      </c>
      <c r="NP107" t="s">
        <v>1304</v>
      </c>
      <c r="NQ107" t="s">
        <v>1304</v>
      </c>
      <c r="NR107" t="s">
        <v>1304</v>
      </c>
      <c r="NS107" t="s">
        <v>1304</v>
      </c>
      <c r="NT107" t="s">
        <v>1304</v>
      </c>
      <c r="NU107">
        <v>0</v>
      </c>
      <c r="NV107">
        <v>0</v>
      </c>
      <c r="NW107">
        <v>0</v>
      </c>
      <c r="NX107">
        <v>0</v>
      </c>
      <c r="NY107">
        <v>0</v>
      </c>
      <c r="NZ107">
        <v>0</v>
      </c>
      <c r="OA107">
        <v>0</v>
      </c>
      <c r="OB107">
        <v>0</v>
      </c>
      <c r="OC107">
        <v>0</v>
      </c>
      <c r="OD107">
        <v>0</v>
      </c>
      <c r="OE107">
        <v>0</v>
      </c>
      <c r="OF107">
        <v>0</v>
      </c>
      <c r="OG107">
        <v>0</v>
      </c>
      <c r="OH107">
        <v>0</v>
      </c>
      <c r="OI107">
        <v>0</v>
      </c>
      <c r="OJ107">
        <v>0</v>
      </c>
      <c r="OK107">
        <v>0</v>
      </c>
      <c r="OL107">
        <v>0</v>
      </c>
      <c r="OM107">
        <v>0</v>
      </c>
      <c r="ON107">
        <v>0</v>
      </c>
      <c r="OO107">
        <v>0</v>
      </c>
      <c r="OP107">
        <v>0</v>
      </c>
      <c r="OQ107">
        <v>0</v>
      </c>
      <c r="OR107">
        <v>0</v>
      </c>
      <c r="OT107" s="84"/>
      <c r="OU107" t="s">
        <v>4827</v>
      </c>
      <c r="OV107">
        <v>80</v>
      </c>
      <c r="OW107">
        <v>0</v>
      </c>
      <c r="OX107">
        <v>0</v>
      </c>
      <c r="OY107">
        <v>0</v>
      </c>
      <c r="OZ107">
        <v>0</v>
      </c>
      <c r="PA107">
        <v>0</v>
      </c>
      <c r="PB107">
        <v>0</v>
      </c>
      <c r="PC107">
        <v>0</v>
      </c>
      <c r="PD107">
        <v>0</v>
      </c>
      <c r="PE107">
        <v>0</v>
      </c>
      <c r="PF107">
        <v>0</v>
      </c>
      <c r="PG107">
        <v>0</v>
      </c>
      <c r="PH107">
        <v>0</v>
      </c>
      <c r="PI107">
        <v>0</v>
      </c>
      <c r="PJ107">
        <v>0</v>
      </c>
      <c r="PK107">
        <v>0</v>
      </c>
      <c r="PL107">
        <v>0</v>
      </c>
      <c r="PM107">
        <v>0</v>
      </c>
      <c r="PN107">
        <v>0</v>
      </c>
      <c r="PO107">
        <v>0</v>
      </c>
      <c r="PP107">
        <v>0</v>
      </c>
      <c r="PQ107">
        <v>0</v>
      </c>
      <c r="PR107">
        <v>0</v>
      </c>
      <c r="PS107">
        <v>0</v>
      </c>
      <c r="PT107">
        <v>0</v>
      </c>
      <c r="PU107">
        <v>0</v>
      </c>
      <c r="PV107">
        <v>0</v>
      </c>
      <c r="PW107" s="85">
        <v>0</v>
      </c>
      <c r="PX107" s="85">
        <v>0</v>
      </c>
      <c r="PY107" t="s">
        <v>3747</v>
      </c>
    </row>
    <row r="155" spans="59:63" ht="15.75" customHeight="1" x14ac:dyDescent="0.3">
      <c r="BG155" t="s">
        <v>3410</v>
      </c>
      <c r="BH155">
        <v>1</v>
      </c>
      <c r="BI155">
        <v>2</v>
      </c>
      <c r="BJ155">
        <v>45204</v>
      </c>
      <c r="BK155" t="s">
        <v>3437</v>
      </c>
    </row>
    <row r="156" spans="59:63" ht="15.75" customHeight="1" x14ac:dyDescent="0.3">
      <c r="BG156" t="s">
        <v>3444</v>
      </c>
      <c r="BH156">
        <v>1</v>
      </c>
      <c r="BI156">
        <v>2</v>
      </c>
      <c r="BJ156">
        <v>45204</v>
      </c>
      <c r="BK156" t="s">
        <v>3437</v>
      </c>
    </row>
    <row r="157" spans="59:63" ht="15.75" customHeight="1" x14ac:dyDescent="0.3">
      <c r="BG157" t="s">
        <v>3460</v>
      </c>
      <c r="BH157">
        <v>2</v>
      </c>
      <c r="BI157">
        <v>2</v>
      </c>
      <c r="BJ157">
        <v>44840</v>
      </c>
      <c r="BK157" t="s">
        <v>3472</v>
      </c>
    </row>
    <row r="158" spans="59:63" ht="15.75" customHeight="1" x14ac:dyDescent="0.3">
      <c r="BG158" t="s">
        <v>3474</v>
      </c>
      <c r="BH158">
        <v>1</v>
      </c>
      <c r="BI158">
        <v>1</v>
      </c>
      <c r="BJ158">
        <v>44055</v>
      </c>
      <c r="BK158" t="s">
        <v>3437</v>
      </c>
    </row>
    <row r="159" spans="59:63" ht="15.75" customHeight="1" x14ac:dyDescent="0.3">
      <c r="BG159" t="s">
        <v>3488</v>
      </c>
      <c r="BH159">
        <v>1</v>
      </c>
      <c r="BI159">
        <v>2</v>
      </c>
      <c r="BJ159">
        <v>45204</v>
      </c>
      <c r="BK159" t="s">
        <v>3437</v>
      </c>
    </row>
    <row r="160" spans="59:63" ht="15.75" customHeight="1" x14ac:dyDescent="0.3">
      <c r="BG160" t="s">
        <v>3502</v>
      </c>
      <c r="BH160">
        <v>1</v>
      </c>
      <c r="BI160">
        <v>2</v>
      </c>
      <c r="BJ160">
        <v>45204</v>
      </c>
      <c r="BK160" t="s">
        <v>3437</v>
      </c>
    </row>
    <row r="161" spans="59:63" ht="15.75" customHeight="1" x14ac:dyDescent="0.3">
      <c r="BG161" t="s">
        <v>3514</v>
      </c>
      <c r="BH161">
        <v>1</v>
      </c>
      <c r="BI161">
        <v>2</v>
      </c>
      <c r="BJ161">
        <v>45204</v>
      </c>
      <c r="BK161" t="s">
        <v>3437</v>
      </c>
    </row>
    <row r="162" spans="59:63" ht="15.75" customHeight="1" x14ac:dyDescent="0.3">
      <c r="BG162" t="s">
        <v>3525</v>
      </c>
      <c r="BH162">
        <v>2</v>
      </c>
      <c r="BI162">
        <v>2</v>
      </c>
      <c r="BJ162">
        <v>44098</v>
      </c>
      <c r="BK162">
        <v>0</v>
      </c>
    </row>
    <row r="163" spans="59:63" ht="15.75" customHeight="1" x14ac:dyDescent="0.3">
      <c r="BG163" t="s">
        <v>3554</v>
      </c>
      <c r="BH163">
        <v>2</v>
      </c>
      <c r="BI163">
        <v>2</v>
      </c>
      <c r="BJ163">
        <v>44098</v>
      </c>
      <c r="BK163">
        <v>0</v>
      </c>
    </row>
    <row r="164" spans="59:63" ht="15.75" customHeight="1" x14ac:dyDescent="0.3">
      <c r="BG164" t="s">
        <v>3570</v>
      </c>
      <c r="BH164">
        <v>2</v>
      </c>
      <c r="BI164">
        <v>2</v>
      </c>
      <c r="BJ164">
        <v>44098</v>
      </c>
      <c r="BK164">
        <v>0</v>
      </c>
    </row>
    <row r="165" spans="59:63" ht="15.75" customHeight="1" x14ac:dyDescent="0.3">
      <c r="BG165" t="s">
        <v>3591</v>
      </c>
      <c r="BH165">
        <v>2</v>
      </c>
      <c r="BI165">
        <v>2</v>
      </c>
      <c r="BJ165">
        <v>44098</v>
      </c>
      <c r="BK165">
        <v>0</v>
      </c>
    </row>
    <row r="166" spans="59:63" ht="15.75" customHeight="1" x14ac:dyDescent="0.3">
      <c r="BG166" t="s">
        <v>3609</v>
      </c>
      <c r="BH166">
        <v>2</v>
      </c>
      <c r="BI166">
        <v>2</v>
      </c>
      <c r="BJ166">
        <v>44098</v>
      </c>
      <c r="BK166">
        <v>0</v>
      </c>
    </row>
    <row r="167" spans="59:63" ht="15.75" customHeight="1" x14ac:dyDescent="0.3">
      <c r="BG167" t="s">
        <v>3623</v>
      </c>
      <c r="BH167">
        <v>2</v>
      </c>
      <c r="BI167">
        <v>2</v>
      </c>
      <c r="BJ167">
        <v>44098</v>
      </c>
      <c r="BK167">
        <v>0</v>
      </c>
    </row>
    <row r="168" spans="59:63" ht="15.75" customHeight="1" x14ac:dyDescent="0.3">
      <c r="BG168" t="s">
        <v>3637</v>
      </c>
      <c r="BH168">
        <v>2</v>
      </c>
      <c r="BI168">
        <v>2</v>
      </c>
      <c r="BJ168">
        <v>44098</v>
      </c>
      <c r="BK168">
        <v>0</v>
      </c>
    </row>
    <row r="169" spans="59:63" ht="15.75" customHeight="1" x14ac:dyDescent="0.3">
      <c r="BG169" t="s">
        <v>3655</v>
      </c>
      <c r="BH169">
        <v>2</v>
      </c>
      <c r="BI169">
        <v>2</v>
      </c>
      <c r="BJ169">
        <v>44098</v>
      </c>
      <c r="BK169">
        <v>0</v>
      </c>
    </row>
    <row r="170" spans="59:63" ht="15.75" customHeight="1" x14ac:dyDescent="0.3">
      <c r="BG170" t="s">
        <v>3669</v>
      </c>
      <c r="BH170">
        <v>2</v>
      </c>
      <c r="BI170">
        <v>2</v>
      </c>
      <c r="BJ170">
        <v>44098</v>
      </c>
      <c r="BK170">
        <v>0</v>
      </c>
    </row>
    <row r="171" spans="59:63" ht="15.75" customHeight="1" x14ac:dyDescent="0.3">
      <c r="BG171" t="s">
        <v>3681</v>
      </c>
      <c r="BH171">
        <v>2</v>
      </c>
      <c r="BI171">
        <v>2</v>
      </c>
      <c r="BJ171">
        <v>44098</v>
      </c>
      <c r="BK171">
        <v>0</v>
      </c>
    </row>
    <row r="172" spans="59:63" ht="15.75" customHeight="1" x14ac:dyDescent="0.3">
      <c r="BG172" t="s">
        <v>3698</v>
      </c>
      <c r="BH172">
        <v>2</v>
      </c>
      <c r="BI172">
        <v>2</v>
      </c>
      <c r="BJ172">
        <v>44098</v>
      </c>
      <c r="BK172">
        <v>0</v>
      </c>
    </row>
    <row r="173" spans="59:63" ht="15.75" customHeight="1" x14ac:dyDescent="0.3">
      <c r="BG173" t="s">
        <v>3716</v>
      </c>
      <c r="BH173">
        <v>2</v>
      </c>
      <c r="BI173">
        <v>2</v>
      </c>
      <c r="BJ173">
        <v>44098</v>
      </c>
      <c r="BK173">
        <v>0</v>
      </c>
    </row>
    <row r="174" spans="59:63" ht="15.75" customHeight="1" x14ac:dyDescent="0.3">
      <c r="BG174" t="s">
        <v>3731</v>
      </c>
      <c r="BH174">
        <v>2</v>
      </c>
      <c r="BI174">
        <v>2</v>
      </c>
      <c r="BJ174">
        <v>44098</v>
      </c>
      <c r="BK174">
        <v>0</v>
      </c>
    </row>
    <row r="175" spans="59:63" ht="15.75" customHeight="1" x14ac:dyDescent="0.3">
      <c r="BG175" t="s">
        <v>3748</v>
      </c>
      <c r="BH175">
        <v>2</v>
      </c>
      <c r="BI175">
        <v>2</v>
      </c>
      <c r="BJ175">
        <v>44098</v>
      </c>
      <c r="BK175">
        <v>0</v>
      </c>
    </row>
    <row r="176" spans="59:63" ht="15.75" customHeight="1" x14ac:dyDescent="0.3">
      <c r="BG176" t="s">
        <v>3757</v>
      </c>
      <c r="BH176">
        <v>2</v>
      </c>
      <c r="BI176">
        <v>2</v>
      </c>
      <c r="BJ176">
        <v>44098</v>
      </c>
      <c r="BK176">
        <v>0</v>
      </c>
    </row>
    <row r="177" spans="59:63" ht="15.75" customHeight="1" x14ac:dyDescent="0.3">
      <c r="BG177" t="s">
        <v>3767</v>
      </c>
      <c r="BH177">
        <v>2</v>
      </c>
      <c r="BI177">
        <v>2</v>
      </c>
      <c r="BJ177">
        <v>44098</v>
      </c>
      <c r="BK177">
        <v>0</v>
      </c>
    </row>
    <row r="178" spans="59:63" ht="15.75" customHeight="1" x14ac:dyDescent="0.3">
      <c r="BG178" t="s">
        <v>3782</v>
      </c>
      <c r="BH178">
        <v>2</v>
      </c>
      <c r="BI178">
        <v>2</v>
      </c>
      <c r="BJ178">
        <v>44098</v>
      </c>
      <c r="BK178">
        <v>0</v>
      </c>
    </row>
    <row r="179" spans="59:63" ht="15.75" customHeight="1" x14ac:dyDescent="0.3">
      <c r="BG179" t="s">
        <v>3794</v>
      </c>
      <c r="BH179">
        <v>2</v>
      </c>
      <c r="BI179">
        <v>2</v>
      </c>
      <c r="BJ179">
        <v>44098</v>
      </c>
      <c r="BK179">
        <v>0</v>
      </c>
    </row>
    <row r="180" spans="59:63" ht="15.75" customHeight="1" x14ac:dyDescent="0.3">
      <c r="BG180" t="s">
        <v>3804</v>
      </c>
      <c r="BH180">
        <v>2</v>
      </c>
      <c r="BI180">
        <v>2</v>
      </c>
      <c r="BJ180">
        <v>44098</v>
      </c>
      <c r="BK180">
        <v>0</v>
      </c>
    </row>
    <row r="181" spans="59:63" ht="15.75" customHeight="1" x14ac:dyDescent="0.3">
      <c r="BG181" t="s">
        <v>3818</v>
      </c>
      <c r="BH181">
        <v>2</v>
      </c>
      <c r="BI181">
        <v>2</v>
      </c>
      <c r="BJ181">
        <v>44098</v>
      </c>
      <c r="BK181">
        <v>0</v>
      </c>
    </row>
    <row r="182" spans="59:63" ht="15.75" customHeight="1" x14ac:dyDescent="0.3">
      <c r="BG182" t="s">
        <v>3832</v>
      </c>
      <c r="BH182">
        <v>2</v>
      </c>
      <c r="BI182">
        <v>2</v>
      </c>
      <c r="BJ182">
        <v>44098</v>
      </c>
      <c r="BK182">
        <v>0</v>
      </c>
    </row>
    <row r="183" spans="59:63" ht="15.75" customHeight="1" x14ac:dyDescent="0.3">
      <c r="BG183" t="s">
        <v>3843</v>
      </c>
      <c r="BH183">
        <v>2</v>
      </c>
      <c r="BI183">
        <v>2</v>
      </c>
      <c r="BJ183">
        <v>44098</v>
      </c>
      <c r="BK183">
        <v>0</v>
      </c>
    </row>
    <row r="184" spans="59:63" ht="15.75" customHeight="1" x14ac:dyDescent="0.3">
      <c r="BG184" t="s">
        <v>3854</v>
      </c>
      <c r="BH184">
        <v>2</v>
      </c>
      <c r="BI184">
        <v>2</v>
      </c>
      <c r="BJ184">
        <v>44098</v>
      </c>
      <c r="BK184">
        <v>0</v>
      </c>
    </row>
    <row r="185" spans="59:63" ht="15.75" customHeight="1" x14ac:dyDescent="0.3">
      <c r="BG185" t="s">
        <v>3865</v>
      </c>
      <c r="BH185">
        <v>1</v>
      </c>
      <c r="BI185">
        <v>2</v>
      </c>
      <c r="BJ185">
        <v>45204</v>
      </c>
      <c r="BK185" t="s">
        <v>3888</v>
      </c>
    </row>
    <row r="186" spans="59:63" ht="15.75" customHeight="1" x14ac:dyDescent="0.3">
      <c r="BG186" t="s">
        <v>3894</v>
      </c>
      <c r="BH186">
        <v>1</v>
      </c>
      <c r="BI186">
        <v>2</v>
      </c>
      <c r="BJ186">
        <v>45204</v>
      </c>
      <c r="BK186" t="s">
        <v>3888</v>
      </c>
    </row>
    <row r="187" spans="59:63" ht="15.75" customHeight="1" x14ac:dyDescent="0.3">
      <c r="BG187" t="s">
        <v>3908</v>
      </c>
      <c r="BH187">
        <v>1</v>
      </c>
      <c r="BI187">
        <v>2</v>
      </c>
      <c r="BJ187">
        <v>45204</v>
      </c>
      <c r="BK187" t="s">
        <v>3888</v>
      </c>
    </row>
    <row r="188" spans="59:63" ht="15.75" customHeight="1" x14ac:dyDescent="0.3">
      <c r="BG188" t="s">
        <v>3925</v>
      </c>
      <c r="BH188">
        <v>1</v>
      </c>
      <c r="BI188">
        <v>2</v>
      </c>
      <c r="BJ188">
        <v>45204</v>
      </c>
      <c r="BK188" t="s">
        <v>3888</v>
      </c>
    </row>
    <row r="189" spans="59:63" ht="15.75" customHeight="1" x14ac:dyDescent="0.3">
      <c r="BG189" t="s">
        <v>3936</v>
      </c>
      <c r="BH189">
        <v>1</v>
      </c>
      <c r="BI189">
        <v>2</v>
      </c>
      <c r="BJ189">
        <v>45204</v>
      </c>
      <c r="BK189" t="s">
        <v>3888</v>
      </c>
    </row>
    <row r="190" spans="59:63" ht="15.75" customHeight="1" x14ac:dyDescent="0.3">
      <c r="BG190" t="s">
        <v>3944</v>
      </c>
      <c r="BH190">
        <v>1</v>
      </c>
      <c r="BI190">
        <v>2</v>
      </c>
      <c r="BJ190">
        <v>45204</v>
      </c>
      <c r="BK190" t="s">
        <v>3888</v>
      </c>
    </row>
    <row r="191" spans="59:63" ht="15.75" customHeight="1" x14ac:dyDescent="0.3">
      <c r="BG191" t="s">
        <v>3952</v>
      </c>
      <c r="BH191">
        <v>1</v>
      </c>
      <c r="BI191">
        <v>2</v>
      </c>
      <c r="BJ191">
        <v>45204</v>
      </c>
      <c r="BK191" t="s">
        <v>3888</v>
      </c>
    </row>
    <row r="192" spans="59:63" ht="15.75" customHeight="1" x14ac:dyDescent="0.3">
      <c r="BG192" t="s">
        <v>3960</v>
      </c>
      <c r="BH192">
        <v>1</v>
      </c>
      <c r="BI192">
        <v>2</v>
      </c>
      <c r="BJ192">
        <v>45204</v>
      </c>
      <c r="BK192" t="s">
        <v>3888</v>
      </c>
    </row>
    <row r="193" spans="59:63" ht="15.75" customHeight="1" x14ac:dyDescent="0.3">
      <c r="BG193" t="s">
        <v>3973</v>
      </c>
      <c r="BH193">
        <v>1</v>
      </c>
      <c r="BI193">
        <v>2</v>
      </c>
      <c r="BJ193">
        <v>45204</v>
      </c>
      <c r="BK193" t="s">
        <v>3888</v>
      </c>
    </row>
    <row r="194" spans="59:63" ht="15.75" customHeight="1" x14ac:dyDescent="0.3">
      <c r="BG194" t="s">
        <v>3984</v>
      </c>
      <c r="BH194">
        <v>1</v>
      </c>
      <c r="BI194">
        <v>2</v>
      </c>
      <c r="BJ194">
        <v>45204</v>
      </c>
      <c r="BK194" t="s">
        <v>3888</v>
      </c>
    </row>
    <row r="195" spans="59:63" ht="15.75" customHeight="1" x14ac:dyDescent="0.3">
      <c r="BG195" t="s">
        <v>3995</v>
      </c>
      <c r="BH195">
        <v>1</v>
      </c>
      <c r="BI195">
        <v>1</v>
      </c>
      <c r="BJ195">
        <v>44055</v>
      </c>
      <c r="BK195" t="s">
        <v>4010</v>
      </c>
    </row>
    <row r="196" spans="59:63" ht="15.75" customHeight="1" x14ac:dyDescent="0.3">
      <c r="BG196" t="s">
        <v>4016</v>
      </c>
      <c r="BH196">
        <v>2</v>
      </c>
      <c r="BI196">
        <v>3</v>
      </c>
      <c r="BJ196">
        <v>45204</v>
      </c>
      <c r="BK196" t="s">
        <v>4025</v>
      </c>
    </row>
    <row r="197" spans="59:63" ht="15.75" customHeight="1" x14ac:dyDescent="0.3">
      <c r="BG197" t="s">
        <v>4027</v>
      </c>
      <c r="BH197">
        <v>2</v>
      </c>
      <c r="BI197">
        <v>3</v>
      </c>
      <c r="BJ197">
        <v>45204</v>
      </c>
      <c r="BK197" t="s">
        <v>4025</v>
      </c>
    </row>
    <row r="198" spans="59:63" ht="15.75" customHeight="1" x14ac:dyDescent="0.3">
      <c r="BG198" t="s">
        <v>4041</v>
      </c>
      <c r="BH198">
        <v>2</v>
      </c>
      <c r="BI198">
        <v>3</v>
      </c>
      <c r="BJ198">
        <v>45204</v>
      </c>
      <c r="BK198" t="s">
        <v>4025</v>
      </c>
    </row>
    <row r="199" spans="59:63" ht="15.75" customHeight="1" x14ac:dyDescent="0.3">
      <c r="BG199" t="s">
        <v>4051</v>
      </c>
      <c r="BH199">
        <v>2</v>
      </c>
      <c r="BI199">
        <v>3</v>
      </c>
      <c r="BJ199">
        <v>45204</v>
      </c>
      <c r="BK199" t="s">
        <v>4025</v>
      </c>
    </row>
    <row r="200" spans="59:63" ht="15.75" customHeight="1" x14ac:dyDescent="0.3">
      <c r="BG200" t="s">
        <v>4068</v>
      </c>
      <c r="BH200">
        <v>2</v>
      </c>
      <c r="BI200">
        <v>3</v>
      </c>
      <c r="BJ200">
        <v>45204</v>
      </c>
      <c r="BK200" t="s">
        <v>4025</v>
      </c>
    </row>
    <row r="201" spans="59:63" ht="15.75" customHeight="1" x14ac:dyDescent="0.3">
      <c r="BG201" t="s">
        <v>4082</v>
      </c>
      <c r="BH201">
        <v>2</v>
      </c>
      <c r="BI201">
        <v>3</v>
      </c>
      <c r="BJ201">
        <v>45204</v>
      </c>
      <c r="BK201" t="s">
        <v>4025</v>
      </c>
    </row>
    <row r="202" spans="59:63" ht="15.75" customHeight="1" x14ac:dyDescent="0.3">
      <c r="BG202" t="s">
        <v>4093</v>
      </c>
      <c r="BH202">
        <v>2</v>
      </c>
      <c r="BI202">
        <v>3</v>
      </c>
      <c r="BJ202">
        <v>45204</v>
      </c>
      <c r="BK202" t="s">
        <v>4025</v>
      </c>
    </row>
    <row r="203" spans="59:63" ht="15.75" customHeight="1" x14ac:dyDescent="0.3">
      <c r="BG203" t="s">
        <v>4105</v>
      </c>
      <c r="BH203">
        <v>2</v>
      </c>
      <c r="BI203">
        <v>3</v>
      </c>
      <c r="BJ203">
        <v>45204</v>
      </c>
      <c r="BK203" t="s">
        <v>4025</v>
      </c>
    </row>
    <row r="204" spans="59:63" ht="15.75" customHeight="1" x14ac:dyDescent="0.3">
      <c r="BG204" t="s">
        <v>4118</v>
      </c>
      <c r="BH204">
        <v>2</v>
      </c>
      <c r="BI204">
        <v>3</v>
      </c>
      <c r="BJ204">
        <v>45204</v>
      </c>
      <c r="BK204" t="s">
        <v>4025</v>
      </c>
    </row>
    <row r="205" spans="59:63" ht="15.75" customHeight="1" x14ac:dyDescent="0.3">
      <c r="BG205" t="s">
        <v>4130</v>
      </c>
      <c r="BH205">
        <v>3</v>
      </c>
      <c r="BI205">
        <v>4</v>
      </c>
      <c r="BJ205">
        <v>45204</v>
      </c>
      <c r="BK205" t="s">
        <v>4025</v>
      </c>
    </row>
    <row r="206" spans="59:63" ht="15.75" customHeight="1" x14ac:dyDescent="0.3">
      <c r="BG206" t="s">
        <v>4147</v>
      </c>
      <c r="BH206">
        <v>2</v>
      </c>
      <c r="BI206">
        <v>3</v>
      </c>
      <c r="BJ206">
        <v>45204</v>
      </c>
      <c r="BK206" t="s">
        <v>4025</v>
      </c>
    </row>
    <row r="207" spans="59:63" ht="15.75" customHeight="1" x14ac:dyDescent="0.3">
      <c r="BG207" t="s">
        <v>4158</v>
      </c>
      <c r="BH207">
        <v>3</v>
      </c>
      <c r="BI207">
        <v>4</v>
      </c>
      <c r="BJ207">
        <v>45204</v>
      </c>
      <c r="BK207" t="s">
        <v>4181</v>
      </c>
    </row>
    <row r="208" spans="59:63" ht="15.75" customHeight="1" x14ac:dyDescent="0.3">
      <c r="BG208" t="s">
        <v>4188</v>
      </c>
      <c r="BH208">
        <v>3</v>
      </c>
      <c r="BI208">
        <v>4</v>
      </c>
      <c r="BJ208">
        <v>45204</v>
      </c>
      <c r="BK208" t="s">
        <v>4181</v>
      </c>
    </row>
    <row r="209" spans="59:63" ht="15.75" customHeight="1" x14ac:dyDescent="0.3">
      <c r="BG209" t="s">
        <v>4200</v>
      </c>
      <c r="BH209">
        <v>3</v>
      </c>
      <c r="BI209">
        <v>4</v>
      </c>
      <c r="BJ209">
        <v>45204</v>
      </c>
      <c r="BK209" t="s">
        <v>4181</v>
      </c>
    </row>
    <row r="210" spans="59:63" ht="15.75" customHeight="1" x14ac:dyDescent="0.3">
      <c r="BG210" t="s">
        <v>4213</v>
      </c>
      <c r="BH210">
        <v>3</v>
      </c>
      <c r="BI210">
        <v>4</v>
      </c>
      <c r="BJ210">
        <v>45204</v>
      </c>
      <c r="BK210" t="s">
        <v>4181</v>
      </c>
    </row>
    <row r="211" spans="59:63" ht="15.75" customHeight="1" x14ac:dyDescent="0.3">
      <c r="BG211" t="s">
        <v>4225</v>
      </c>
      <c r="BH211">
        <v>3</v>
      </c>
      <c r="BI211">
        <v>4</v>
      </c>
      <c r="BJ211">
        <v>45204</v>
      </c>
      <c r="BK211" t="s">
        <v>4181</v>
      </c>
    </row>
    <row r="212" spans="59:63" ht="15.75" customHeight="1" x14ac:dyDescent="0.3">
      <c r="BG212" t="s">
        <v>4244</v>
      </c>
      <c r="BH212">
        <v>3</v>
      </c>
      <c r="BI212">
        <v>4</v>
      </c>
      <c r="BJ212">
        <v>45204</v>
      </c>
      <c r="BK212" t="s">
        <v>4181</v>
      </c>
    </row>
    <row r="213" spans="59:63" ht="15.75" customHeight="1" x14ac:dyDescent="0.3">
      <c r="BG213" t="s">
        <v>4260</v>
      </c>
      <c r="BH213">
        <v>3</v>
      </c>
      <c r="BI213">
        <v>4</v>
      </c>
      <c r="BJ213">
        <v>45204</v>
      </c>
      <c r="BK213" t="s">
        <v>4181</v>
      </c>
    </row>
    <row r="214" spans="59:63" ht="15.75" customHeight="1" x14ac:dyDescent="0.3">
      <c r="BG214" t="s">
        <v>4273</v>
      </c>
      <c r="BH214">
        <v>3</v>
      </c>
      <c r="BI214">
        <v>4</v>
      </c>
      <c r="BJ214">
        <v>45204</v>
      </c>
      <c r="BK214" t="s">
        <v>4181</v>
      </c>
    </row>
    <row r="215" spans="59:63" ht="15.75" customHeight="1" x14ac:dyDescent="0.3">
      <c r="BG215" t="s">
        <v>4287</v>
      </c>
      <c r="BH215">
        <v>3</v>
      </c>
      <c r="BI215">
        <v>4</v>
      </c>
      <c r="BJ215">
        <v>45204</v>
      </c>
      <c r="BK215" t="s">
        <v>4181</v>
      </c>
    </row>
    <row r="216" spans="59:63" ht="15.75" customHeight="1" x14ac:dyDescent="0.3">
      <c r="BG216" t="s">
        <v>4300</v>
      </c>
      <c r="BH216">
        <v>3</v>
      </c>
      <c r="BI216">
        <v>4</v>
      </c>
      <c r="BJ216">
        <v>45204</v>
      </c>
      <c r="BK216" t="s">
        <v>4181</v>
      </c>
    </row>
    <row r="217" spans="59:63" ht="15.75" customHeight="1" x14ac:dyDescent="0.3">
      <c r="BG217" t="s">
        <v>4315</v>
      </c>
      <c r="BH217">
        <v>3</v>
      </c>
      <c r="BI217">
        <v>4</v>
      </c>
      <c r="BJ217">
        <v>45204</v>
      </c>
      <c r="BK217" t="s">
        <v>4181</v>
      </c>
    </row>
    <row r="218" spans="59:63" ht="15.75" customHeight="1" x14ac:dyDescent="0.3">
      <c r="BG218" t="s">
        <v>4327</v>
      </c>
      <c r="BH218">
        <v>3</v>
      </c>
      <c r="BI218">
        <v>4</v>
      </c>
      <c r="BJ218">
        <v>45204</v>
      </c>
      <c r="BK218" t="s">
        <v>4181</v>
      </c>
    </row>
    <row r="219" spans="59:63" ht="15.75" customHeight="1" x14ac:dyDescent="0.3">
      <c r="BG219" t="s">
        <v>4340</v>
      </c>
      <c r="BH219">
        <v>3</v>
      </c>
      <c r="BI219">
        <v>4</v>
      </c>
      <c r="BJ219">
        <v>45204</v>
      </c>
      <c r="BK219" t="s">
        <v>4181</v>
      </c>
    </row>
    <row r="220" spans="59:63" ht="15.75" customHeight="1" x14ac:dyDescent="0.3">
      <c r="BG220" t="s">
        <v>4357</v>
      </c>
      <c r="BH220">
        <v>3</v>
      </c>
      <c r="BI220">
        <v>4</v>
      </c>
      <c r="BJ220">
        <v>45204</v>
      </c>
      <c r="BK220" t="s">
        <v>4181</v>
      </c>
    </row>
    <row r="221" spans="59:63" ht="15.75" customHeight="1" x14ac:dyDescent="0.3">
      <c r="BG221" t="s">
        <v>4364</v>
      </c>
      <c r="BH221">
        <v>3</v>
      </c>
      <c r="BI221">
        <v>4</v>
      </c>
      <c r="BJ221">
        <v>45204</v>
      </c>
      <c r="BK221" t="s">
        <v>4181</v>
      </c>
    </row>
    <row r="222" spans="59:63" ht="15.75" customHeight="1" x14ac:dyDescent="0.3">
      <c r="BG222" t="s">
        <v>4373</v>
      </c>
      <c r="BH222">
        <v>3</v>
      </c>
      <c r="BI222">
        <v>4</v>
      </c>
      <c r="BJ222">
        <v>45204</v>
      </c>
      <c r="BK222" t="s">
        <v>4181</v>
      </c>
    </row>
    <row r="223" spans="59:63" ht="15.75" customHeight="1" x14ac:dyDescent="0.3">
      <c r="BG223" t="s">
        <v>4386</v>
      </c>
      <c r="BH223">
        <v>3</v>
      </c>
      <c r="BI223">
        <v>4</v>
      </c>
      <c r="BJ223">
        <v>45204</v>
      </c>
      <c r="BK223" t="s">
        <v>4181</v>
      </c>
    </row>
    <row r="224" spans="59:63" ht="15.75" customHeight="1" x14ac:dyDescent="0.3">
      <c r="BG224" t="s">
        <v>4398</v>
      </c>
      <c r="BH224">
        <v>3</v>
      </c>
      <c r="BI224">
        <v>4</v>
      </c>
      <c r="BJ224">
        <v>45204</v>
      </c>
      <c r="BK224" t="s">
        <v>4181</v>
      </c>
    </row>
    <row r="225" spans="59:63" ht="15.75" customHeight="1" x14ac:dyDescent="0.3">
      <c r="BG225" t="s">
        <v>4407</v>
      </c>
      <c r="BH225">
        <v>3</v>
      </c>
      <c r="BI225">
        <v>4</v>
      </c>
      <c r="BJ225">
        <v>45204</v>
      </c>
      <c r="BK225" t="s">
        <v>4181</v>
      </c>
    </row>
    <row r="226" spans="59:63" ht="15.75" customHeight="1" x14ac:dyDescent="0.3">
      <c r="BG226" t="s">
        <v>4420</v>
      </c>
      <c r="BH226">
        <v>3</v>
      </c>
      <c r="BI226">
        <v>4</v>
      </c>
      <c r="BJ226">
        <v>45204</v>
      </c>
      <c r="BK226" t="s">
        <v>4181</v>
      </c>
    </row>
    <row r="227" spans="59:63" ht="15.75" customHeight="1" x14ac:dyDescent="0.3">
      <c r="BG227" t="s">
        <v>4433</v>
      </c>
      <c r="BH227">
        <v>3</v>
      </c>
      <c r="BI227">
        <v>4</v>
      </c>
      <c r="BJ227">
        <v>45204</v>
      </c>
      <c r="BK227" t="s">
        <v>4181</v>
      </c>
    </row>
    <row r="228" spans="59:63" ht="15.75" customHeight="1" x14ac:dyDescent="0.3">
      <c r="BG228" t="s">
        <v>4444</v>
      </c>
      <c r="BH228">
        <v>1</v>
      </c>
      <c r="BI228">
        <v>1</v>
      </c>
      <c r="BJ228">
        <v>44055</v>
      </c>
      <c r="BK228">
        <v>0</v>
      </c>
    </row>
    <row r="229" spans="59:63" ht="15.75" customHeight="1" x14ac:dyDescent="0.3">
      <c r="BG229" t="s">
        <v>4465</v>
      </c>
      <c r="BH229">
        <v>1</v>
      </c>
      <c r="BI229">
        <v>1</v>
      </c>
      <c r="BJ229">
        <v>44055</v>
      </c>
      <c r="BK229">
        <v>0</v>
      </c>
    </row>
    <row r="230" spans="59:63" ht="15.75" customHeight="1" x14ac:dyDescent="0.3">
      <c r="BG230" t="s">
        <v>4477</v>
      </c>
      <c r="BH230">
        <v>1</v>
      </c>
      <c r="BI230">
        <v>2</v>
      </c>
      <c r="BJ230">
        <v>45204</v>
      </c>
      <c r="BK230" t="s">
        <v>4487</v>
      </c>
    </row>
    <row r="231" spans="59:63" ht="15.75" customHeight="1" x14ac:dyDescent="0.3">
      <c r="BG231" t="s">
        <v>4489</v>
      </c>
      <c r="BH231">
        <v>1</v>
      </c>
      <c r="BI231">
        <v>1</v>
      </c>
      <c r="BJ231">
        <v>44055</v>
      </c>
      <c r="BK231">
        <v>0</v>
      </c>
    </row>
    <row r="232" spans="59:63" ht="15.75" customHeight="1" x14ac:dyDescent="0.3">
      <c r="BG232" t="s">
        <v>4501</v>
      </c>
      <c r="BH232">
        <v>1</v>
      </c>
      <c r="BI232">
        <v>2</v>
      </c>
      <c r="BJ232">
        <v>45204</v>
      </c>
      <c r="BK232" t="s">
        <v>4487</v>
      </c>
    </row>
    <row r="233" spans="59:63" ht="15.75" customHeight="1" x14ac:dyDescent="0.3">
      <c r="BG233" t="s">
        <v>4513</v>
      </c>
      <c r="BH233">
        <v>1</v>
      </c>
      <c r="BI233">
        <v>2</v>
      </c>
      <c r="BJ233">
        <v>45204</v>
      </c>
      <c r="BK233" t="s">
        <v>4487</v>
      </c>
    </row>
    <row r="234" spans="59:63" ht="15.75" customHeight="1" x14ac:dyDescent="0.3">
      <c r="BG234" t="s">
        <v>4532</v>
      </c>
      <c r="BH234">
        <v>1</v>
      </c>
      <c r="BI234">
        <v>2</v>
      </c>
      <c r="BJ234">
        <v>45204</v>
      </c>
      <c r="BK234" t="s">
        <v>4487</v>
      </c>
    </row>
    <row r="235" spans="59:63" ht="15.75" customHeight="1" x14ac:dyDescent="0.3">
      <c r="BG235" t="s">
        <v>4545</v>
      </c>
      <c r="BH235">
        <v>1</v>
      </c>
      <c r="BI235">
        <v>2</v>
      </c>
      <c r="BJ235">
        <v>45204</v>
      </c>
      <c r="BK235" t="s">
        <v>4487</v>
      </c>
    </row>
    <row r="236" spans="59:63" ht="15.75" customHeight="1" x14ac:dyDescent="0.3">
      <c r="BG236" t="s">
        <v>4557</v>
      </c>
      <c r="BH236">
        <v>1</v>
      </c>
      <c r="BI236">
        <v>2</v>
      </c>
      <c r="BJ236">
        <v>45204</v>
      </c>
      <c r="BK236" t="s">
        <v>4487</v>
      </c>
    </row>
    <row r="237" spans="59:63" ht="15.75" customHeight="1" x14ac:dyDescent="0.3">
      <c r="BG237" t="s">
        <v>4571</v>
      </c>
      <c r="BH237">
        <v>1</v>
      </c>
      <c r="BI237">
        <v>2</v>
      </c>
      <c r="BJ237">
        <v>45204</v>
      </c>
      <c r="BK237" t="s">
        <v>4487</v>
      </c>
    </row>
    <row r="238" spans="59:63" ht="15.75" customHeight="1" x14ac:dyDescent="0.3">
      <c r="BG238" t="s">
        <v>4580</v>
      </c>
      <c r="BH238">
        <v>1</v>
      </c>
      <c r="BI238">
        <v>2</v>
      </c>
      <c r="BJ238">
        <v>45204</v>
      </c>
      <c r="BK238" t="s">
        <v>4487</v>
      </c>
    </row>
    <row r="239" spans="59:63" ht="15.75" customHeight="1" x14ac:dyDescent="0.3">
      <c r="BG239" t="s">
        <v>4600</v>
      </c>
      <c r="BH239">
        <v>1</v>
      </c>
      <c r="BI239">
        <v>2</v>
      </c>
      <c r="BJ239">
        <v>45204</v>
      </c>
      <c r="BK239" t="s">
        <v>4487</v>
      </c>
    </row>
    <row r="240" spans="59:63" ht="15.75" customHeight="1" x14ac:dyDescent="0.3">
      <c r="BG240" t="s">
        <v>4618</v>
      </c>
      <c r="BH240">
        <v>1</v>
      </c>
      <c r="BI240">
        <v>2</v>
      </c>
      <c r="BJ240">
        <v>45204</v>
      </c>
      <c r="BK240" t="s">
        <v>4487</v>
      </c>
    </row>
    <row r="241" spans="59:63" ht="15.75" customHeight="1" x14ac:dyDescent="0.3">
      <c r="BG241" t="s">
        <v>4627</v>
      </c>
      <c r="BH241">
        <v>1</v>
      </c>
      <c r="BI241">
        <v>2</v>
      </c>
      <c r="BJ241">
        <v>45204</v>
      </c>
      <c r="BK241" t="s">
        <v>4487</v>
      </c>
    </row>
    <row r="242" spans="59:63" ht="15.75" customHeight="1" x14ac:dyDescent="0.3">
      <c r="BG242" t="s">
        <v>4643</v>
      </c>
      <c r="BH242">
        <v>1</v>
      </c>
      <c r="BI242">
        <v>2</v>
      </c>
      <c r="BJ242">
        <v>45204</v>
      </c>
      <c r="BK242" t="s">
        <v>4487</v>
      </c>
    </row>
    <row r="243" spans="59:63" ht="15.75" customHeight="1" x14ac:dyDescent="0.3">
      <c r="BG243" t="s">
        <v>4654</v>
      </c>
      <c r="BH243">
        <v>2</v>
      </c>
      <c r="BI243">
        <v>3</v>
      </c>
      <c r="BJ243">
        <v>45204</v>
      </c>
      <c r="BK243" t="s">
        <v>4673</v>
      </c>
    </row>
    <row r="244" spans="59:63" ht="15.75" customHeight="1" x14ac:dyDescent="0.3">
      <c r="BG244" t="s">
        <v>4680</v>
      </c>
      <c r="BH244">
        <v>2</v>
      </c>
      <c r="BI244">
        <v>3</v>
      </c>
      <c r="BJ244">
        <v>45204</v>
      </c>
      <c r="BK244" t="s">
        <v>4673</v>
      </c>
    </row>
    <row r="245" spans="59:63" ht="15.75" customHeight="1" x14ac:dyDescent="0.3">
      <c r="BG245" t="s">
        <v>4693</v>
      </c>
      <c r="BH245">
        <v>1</v>
      </c>
      <c r="BI245">
        <v>2</v>
      </c>
      <c r="BJ245">
        <v>45204</v>
      </c>
      <c r="BK245" t="s">
        <v>4673</v>
      </c>
    </row>
    <row r="246" spans="59:63" ht="15.75" customHeight="1" x14ac:dyDescent="0.3">
      <c r="BG246" t="s">
        <v>4709</v>
      </c>
      <c r="BH246">
        <v>2</v>
      </c>
      <c r="BI246">
        <v>3</v>
      </c>
      <c r="BJ246">
        <v>45204</v>
      </c>
      <c r="BK246" t="s">
        <v>4673</v>
      </c>
    </row>
    <row r="247" spans="59:63" ht="15.75" customHeight="1" x14ac:dyDescent="0.3">
      <c r="BG247" t="s">
        <v>4723</v>
      </c>
      <c r="BH247">
        <v>3</v>
      </c>
      <c r="BI247">
        <v>4</v>
      </c>
      <c r="BJ247">
        <v>45204</v>
      </c>
      <c r="BK247" t="s">
        <v>4673</v>
      </c>
    </row>
    <row r="248" spans="59:63" ht="15.75" customHeight="1" x14ac:dyDescent="0.3">
      <c r="BG248" t="s">
        <v>4740</v>
      </c>
      <c r="BH248">
        <v>2</v>
      </c>
      <c r="BI248">
        <v>3</v>
      </c>
      <c r="BJ248">
        <v>45204</v>
      </c>
      <c r="BK248" t="s">
        <v>4673</v>
      </c>
    </row>
    <row r="249" spans="59:63" ht="15.75" customHeight="1" x14ac:dyDescent="0.3">
      <c r="BG249" t="s">
        <v>4752</v>
      </c>
      <c r="BH249">
        <v>2</v>
      </c>
      <c r="BI249">
        <v>3</v>
      </c>
      <c r="BJ249">
        <v>45204</v>
      </c>
      <c r="BK249" t="s">
        <v>4673</v>
      </c>
    </row>
    <row r="250" spans="59:63" ht="15.75" customHeight="1" x14ac:dyDescent="0.3">
      <c r="BG250" t="s">
        <v>4764</v>
      </c>
      <c r="BH250">
        <v>1</v>
      </c>
      <c r="BI250">
        <v>2</v>
      </c>
      <c r="BJ250">
        <v>45204</v>
      </c>
      <c r="BK250" t="s">
        <v>4673</v>
      </c>
    </row>
    <row r="251" spans="59:63" ht="15.75" customHeight="1" x14ac:dyDescent="0.3">
      <c r="BG251" t="s">
        <v>4779</v>
      </c>
      <c r="BH251">
        <v>2</v>
      </c>
      <c r="BI251">
        <v>3</v>
      </c>
      <c r="BJ251">
        <v>45204</v>
      </c>
      <c r="BK251" t="s">
        <v>4673</v>
      </c>
    </row>
    <row r="252" spans="59:63" ht="15.75" customHeight="1" x14ac:dyDescent="0.3">
      <c r="BG252" t="s">
        <v>4792</v>
      </c>
      <c r="BH252">
        <v>2</v>
      </c>
      <c r="BI252">
        <v>3</v>
      </c>
      <c r="BJ252">
        <v>45204</v>
      </c>
      <c r="BK252" t="s">
        <v>4673</v>
      </c>
    </row>
    <row r="253" spans="59:63" ht="15.75" customHeight="1" x14ac:dyDescent="0.3">
      <c r="BG253" t="s">
        <v>4803</v>
      </c>
      <c r="BH253">
        <v>1</v>
      </c>
      <c r="BI253">
        <v>2</v>
      </c>
      <c r="BJ253">
        <v>45204</v>
      </c>
      <c r="BK253" t="s">
        <v>4673</v>
      </c>
    </row>
    <row r="254" spans="59:63" ht="15.75" customHeight="1" x14ac:dyDescent="0.3">
      <c r="BG254" t="s">
        <v>4814</v>
      </c>
      <c r="BH254">
        <v>2</v>
      </c>
      <c r="BI254">
        <v>3</v>
      </c>
      <c r="BJ254">
        <v>45204</v>
      </c>
      <c r="BK254" t="s">
        <v>4673</v>
      </c>
    </row>
    <row r="255" spans="59:63" ht="15.75" customHeight="1" x14ac:dyDescent="0.3">
      <c r="BG255" t="s">
        <v>4827</v>
      </c>
      <c r="BH255">
        <v>1</v>
      </c>
      <c r="BI255">
        <v>2</v>
      </c>
      <c r="BJ255">
        <v>45204</v>
      </c>
      <c r="BK255" t="s">
        <v>4673</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81"/>
  <sheetViews>
    <sheetView topLeftCell="I1" zoomScaleNormal="100" workbookViewId="0">
      <selection activeCell="Q6" sqref="Q6"/>
    </sheetView>
  </sheetViews>
  <sheetFormatPr baseColWidth="10" defaultColWidth="11.44140625" defaultRowHeight="13.8" x14ac:dyDescent="0.25"/>
  <cols>
    <col min="1" max="1" width="2.33203125" style="21" customWidth="1"/>
    <col min="2" max="2" width="16.44140625" style="142" customWidth="1"/>
    <col min="3" max="6" width="35.109375" style="143" customWidth="1"/>
    <col min="7" max="7" width="38.5546875" style="45" customWidth="1"/>
    <col min="8" max="8" width="47.5546875" style="22" customWidth="1"/>
    <col min="9" max="9" width="56.44140625" style="21" customWidth="1"/>
    <col min="10" max="11" width="19.6640625" style="143" customWidth="1"/>
    <col min="12" max="12" width="25.44140625" style="144" customWidth="1"/>
    <col min="13" max="13" width="23.6640625" style="143" customWidth="1"/>
    <col min="14" max="14" width="16.44140625" style="268" customWidth="1"/>
    <col min="15" max="15" width="16.88671875" style="142" customWidth="1"/>
    <col min="16" max="16" width="14.44140625" style="142" customWidth="1"/>
    <col min="17" max="17" width="15.109375" style="272" customWidth="1"/>
    <col min="18" max="18" width="34.6640625" style="143" hidden="1" customWidth="1"/>
    <col min="19" max="20" width="11.44140625" style="143"/>
    <col min="21" max="16384" width="11.44140625" style="21"/>
  </cols>
  <sheetData>
    <row r="1" spans="2:20" x14ac:dyDescent="0.25">
      <c r="B1" s="557" t="s">
        <v>14</v>
      </c>
      <c r="C1" s="557"/>
      <c r="D1" s="557"/>
      <c r="E1" s="557"/>
      <c r="F1" s="557"/>
      <c r="G1" s="112"/>
      <c r="H1" s="113"/>
      <c r="I1" s="113"/>
      <c r="J1" s="114"/>
      <c r="K1" s="114"/>
      <c r="L1" s="115"/>
      <c r="M1" s="276"/>
      <c r="N1" s="265"/>
      <c r="O1" s="273"/>
      <c r="P1" s="273"/>
      <c r="Q1" s="269"/>
      <c r="R1" s="276"/>
    </row>
    <row r="2" spans="2:20" x14ac:dyDescent="0.25">
      <c r="B2" s="557" t="s">
        <v>15</v>
      </c>
      <c r="C2" s="557"/>
      <c r="D2" s="557"/>
      <c r="E2" s="557"/>
      <c r="F2" s="557"/>
      <c r="G2" s="112"/>
      <c r="H2" s="116"/>
      <c r="I2" s="116"/>
      <c r="J2" s="117"/>
      <c r="K2" s="117"/>
      <c r="L2" s="118"/>
      <c r="M2" s="276"/>
      <c r="N2" s="265"/>
      <c r="O2" s="273"/>
      <c r="P2" s="273"/>
      <c r="Q2" s="269"/>
      <c r="R2" s="276"/>
    </row>
    <row r="3" spans="2:20" ht="38.4" customHeight="1" thickBot="1" x14ac:dyDescent="0.3">
      <c r="B3" s="557" t="s">
        <v>2</v>
      </c>
      <c r="C3" s="557"/>
      <c r="D3" s="557"/>
      <c r="E3" s="557"/>
      <c r="F3" s="557"/>
      <c r="G3" s="112"/>
      <c r="H3" s="116"/>
      <c r="I3" s="116"/>
      <c r="J3" s="117"/>
      <c r="K3" s="117"/>
      <c r="L3" s="248"/>
      <c r="M3" s="276"/>
      <c r="N3" s="265"/>
      <c r="O3" s="273"/>
      <c r="P3" s="273"/>
      <c r="Q3" s="269"/>
      <c r="R3" s="249" t="s">
        <v>16</v>
      </c>
    </row>
    <row r="4" spans="2:20" s="125" customFormat="1" x14ac:dyDescent="0.25">
      <c r="B4" s="119"/>
      <c r="C4" s="120"/>
      <c r="D4" s="120"/>
      <c r="E4" s="120"/>
      <c r="F4" s="120"/>
      <c r="G4" s="121"/>
      <c r="H4" s="122"/>
      <c r="I4" s="123"/>
      <c r="J4" s="124"/>
      <c r="K4" s="124"/>
      <c r="L4" s="275"/>
      <c r="M4" s="277"/>
      <c r="N4" s="266"/>
      <c r="O4" s="274"/>
      <c r="P4" s="274"/>
      <c r="Q4" s="270"/>
      <c r="R4" s="277"/>
      <c r="S4" s="277"/>
      <c r="T4" s="277"/>
    </row>
    <row r="5" spans="2:20" ht="82.8" x14ac:dyDescent="0.25">
      <c r="B5" s="126" t="s">
        <v>17</v>
      </c>
      <c r="C5" s="126" t="s">
        <v>18</v>
      </c>
      <c r="D5" s="126" t="s">
        <v>19</v>
      </c>
      <c r="E5" s="126" t="s">
        <v>20</v>
      </c>
      <c r="F5" s="126" t="s">
        <v>21</v>
      </c>
      <c r="G5" s="126" t="s">
        <v>22</v>
      </c>
      <c r="H5" s="126" t="s">
        <v>23</v>
      </c>
      <c r="I5" s="126" t="s">
        <v>24</v>
      </c>
      <c r="J5" s="127" t="s">
        <v>25</v>
      </c>
      <c r="K5" s="127" t="s">
        <v>26</v>
      </c>
      <c r="L5" s="128" t="s">
        <v>27</v>
      </c>
      <c r="M5" s="128" t="s">
        <v>28</v>
      </c>
      <c r="N5" s="242" t="s">
        <v>29</v>
      </c>
      <c r="O5" s="128" t="s">
        <v>30</v>
      </c>
      <c r="P5" s="128" t="s">
        <v>31</v>
      </c>
      <c r="Q5" s="242" t="s">
        <v>32</v>
      </c>
      <c r="R5" s="128" t="s">
        <v>33</v>
      </c>
    </row>
    <row r="6" spans="2:20" s="133" customFormat="1" ht="110.4" x14ac:dyDescent="0.25">
      <c r="B6" s="23">
        <v>8094</v>
      </c>
      <c r="C6" s="129" t="s">
        <v>34</v>
      </c>
      <c r="D6" s="129" t="s">
        <v>35</v>
      </c>
      <c r="E6" s="129" t="s">
        <v>36</v>
      </c>
      <c r="F6" s="129" t="s">
        <v>37</v>
      </c>
      <c r="G6" s="130" t="s">
        <v>38</v>
      </c>
      <c r="H6" s="129" t="s">
        <v>39</v>
      </c>
      <c r="I6" s="129" t="s">
        <v>40</v>
      </c>
      <c r="J6" s="129" t="s">
        <v>41</v>
      </c>
      <c r="K6" s="129" t="s">
        <v>42</v>
      </c>
      <c r="L6" s="131">
        <v>0.45</v>
      </c>
      <c r="M6" s="131">
        <v>0.29360000000000003</v>
      </c>
      <c r="N6" s="131">
        <f t="shared" ref="N6:N27" si="0">IFERROR(+M6/L6,0)</f>
        <v>0.65244444444444449</v>
      </c>
      <c r="O6" s="131">
        <v>0.29360000000000003</v>
      </c>
      <c r="P6" s="131">
        <v>0.29360000000000003</v>
      </c>
      <c r="Q6" s="131">
        <f>IFERROR(P6/O6,0)</f>
        <v>1</v>
      </c>
      <c r="R6" s="23" t="s">
        <v>43</v>
      </c>
      <c r="S6" s="137"/>
      <c r="T6" s="137"/>
    </row>
    <row r="7" spans="2:20" s="133" customFormat="1" ht="82.8" x14ac:dyDescent="0.25">
      <c r="B7" s="23">
        <v>8094</v>
      </c>
      <c r="C7" s="129" t="s">
        <v>34</v>
      </c>
      <c r="D7" s="129" t="s">
        <v>44</v>
      </c>
      <c r="E7" s="129" t="s">
        <v>36</v>
      </c>
      <c r="F7" s="129" t="s">
        <v>37</v>
      </c>
      <c r="G7" s="130" t="s">
        <v>45</v>
      </c>
      <c r="H7" s="129" t="s">
        <v>46</v>
      </c>
      <c r="I7" s="129" t="s">
        <v>47</v>
      </c>
      <c r="J7" s="134" t="s">
        <v>48</v>
      </c>
      <c r="K7" s="134" t="s">
        <v>49</v>
      </c>
      <c r="L7" s="132">
        <v>26</v>
      </c>
      <c r="M7" s="23">
        <v>0</v>
      </c>
      <c r="N7" s="131">
        <f t="shared" si="0"/>
        <v>0</v>
      </c>
      <c r="O7" s="23">
        <v>0</v>
      </c>
      <c r="P7" s="23">
        <v>0</v>
      </c>
      <c r="Q7" s="131">
        <f t="shared" ref="Q7:Q27" si="1">IFERROR(P7/O7,0)</f>
        <v>0</v>
      </c>
      <c r="R7" s="23" t="s">
        <v>43</v>
      </c>
      <c r="S7" s="137"/>
      <c r="T7" s="137"/>
    </row>
    <row r="8" spans="2:20" s="133" customFormat="1" ht="82.8" x14ac:dyDescent="0.25">
      <c r="B8" s="23">
        <v>8094</v>
      </c>
      <c r="C8" s="129" t="s">
        <v>34</v>
      </c>
      <c r="D8" s="129" t="s">
        <v>50</v>
      </c>
      <c r="E8" s="129" t="s">
        <v>36</v>
      </c>
      <c r="F8" s="129" t="s">
        <v>37</v>
      </c>
      <c r="G8" s="130" t="s">
        <v>51</v>
      </c>
      <c r="H8" s="129" t="s">
        <v>52</v>
      </c>
      <c r="I8" s="176" t="s">
        <v>53</v>
      </c>
      <c r="J8" s="134" t="s">
        <v>41</v>
      </c>
      <c r="K8" s="134" t="s">
        <v>49</v>
      </c>
      <c r="L8" s="135">
        <v>0.4</v>
      </c>
      <c r="M8" s="23">
        <v>0.18</v>
      </c>
      <c r="N8" s="131">
        <f t="shared" si="0"/>
        <v>0.44999999999999996</v>
      </c>
      <c r="O8" s="23">
        <v>0.18</v>
      </c>
      <c r="P8" s="23">
        <v>0.18</v>
      </c>
      <c r="Q8" s="131">
        <f t="shared" si="1"/>
        <v>1</v>
      </c>
      <c r="R8" s="23" t="s">
        <v>43</v>
      </c>
      <c r="S8" s="137"/>
      <c r="T8" s="137"/>
    </row>
    <row r="9" spans="2:20" s="133" customFormat="1" ht="82.8" x14ac:dyDescent="0.25">
      <c r="B9" s="23">
        <v>8094</v>
      </c>
      <c r="C9" s="129" t="s">
        <v>34</v>
      </c>
      <c r="D9" s="129" t="s">
        <v>50</v>
      </c>
      <c r="E9" s="129" t="s">
        <v>36</v>
      </c>
      <c r="F9" s="129" t="s">
        <v>37</v>
      </c>
      <c r="G9" s="130" t="s">
        <v>54</v>
      </c>
      <c r="H9" s="129" t="s">
        <v>55</v>
      </c>
      <c r="I9" s="129" t="s">
        <v>56</v>
      </c>
      <c r="J9" s="134" t="s">
        <v>48</v>
      </c>
      <c r="K9" s="134" t="s">
        <v>49</v>
      </c>
      <c r="L9" s="132">
        <v>6</v>
      </c>
      <c r="M9" s="23">
        <v>0</v>
      </c>
      <c r="N9" s="131">
        <f t="shared" si="0"/>
        <v>0</v>
      </c>
      <c r="O9" s="23">
        <v>0</v>
      </c>
      <c r="P9" s="23">
        <v>0</v>
      </c>
      <c r="Q9" s="131">
        <f t="shared" si="1"/>
        <v>0</v>
      </c>
      <c r="R9" s="23" t="s">
        <v>43</v>
      </c>
      <c r="S9" s="137"/>
      <c r="T9" s="137"/>
    </row>
    <row r="10" spans="2:20" s="133" customFormat="1" ht="82.8" x14ac:dyDescent="0.25">
      <c r="B10" s="23">
        <v>8094</v>
      </c>
      <c r="C10" s="129" t="s">
        <v>34</v>
      </c>
      <c r="D10" s="129" t="s">
        <v>57</v>
      </c>
      <c r="E10" s="129" t="s">
        <v>36</v>
      </c>
      <c r="F10" s="129" t="s">
        <v>37</v>
      </c>
      <c r="G10" s="130" t="s">
        <v>58</v>
      </c>
      <c r="H10" s="129" t="s">
        <v>59</v>
      </c>
      <c r="I10" s="129" t="s">
        <v>60</v>
      </c>
      <c r="J10" s="134" t="s">
        <v>61</v>
      </c>
      <c r="K10" s="134" t="s">
        <v>42</v>
      </c>
      <c r="L10" s="131">
        <v>1</v>
      </c>
      <c r="M10" s="131">
        <v>1</v>
      </c>
      <c r="N10" s="131">
        <f t="shared" si="0"/>
        <v>1</v>
      </c>
      <c r="O10" s="131">
        <v>1</v>
      </c>
      <c r="P10" s="131">
        <v>1</v>
      </c>
      <c r="Q10" s="131">
        <f t="shared" si="1"/>
        <v>1</v>
      </c>
      <c r="R10" s="23" t="s">
        <v>43</v>
      </c>
      <c r="S10" s="137"/>
      <c r="T10" s="137"/>
    </row>
    <row r="11" spans="2:20" s="133" customFormat="1" ht="82.8" x14ac:dyDescent="0.25">
      <c r="B11" s="23">
        <v>8094</v>
      </c>
      <c r="C11" s="129" t="s">
        <v>34</v>
      </c>
      <c r="D11" s="129" t="s">
        <v>57</v>
      </c>
      <c r="E11" s="129" t="s">
        <v>36</v>
      </c>
      <c r="F11" s="129" t="s">
        <v>37</v>
      </c>
      <c r="G11" s="130" t="s">
        <v>62</v>
      </c>
      <c r="H11" s="129" t="s">
        <v>63</v>
      </c>
      <c r="I11" s="129" t="s">
        <v>64</v>
      </c>
      <c r="J11" s="134" t="s">
        <v>41</v>
      </c>
      <c r="K11" s="134" t="s">
        <v>49</v>
      </c>
      <c r="L11" s="132">
        <v>1</v>
      </c>
      <c r="M11" s="23">
        <v>0</v>
      </c>
      <c r="N11" s="131">
        <f t="shared" si="0"/>
        <v>0</v>
      </c>
      <c r="O11" s="23">
        <v>0</v>
      </c>
      <c r="P11" s="23">
        <v>0</v>
      </c>
      <c r="Q11" s="131">
        <f t="shared" si="1"/>
        <v>0</v>
      </c>
      <c r="R11" s="23" t="s">
        <v>43</v>
      </c>
      <c r="S11" s="137"/>
      <c r="T11" s="137"/>
    </row>
    <row r="12" spans="2:20" s="133" customFormat="1" ht="27.6" x14ac:dyDescent="0.25">
      <c r="B12" s="23">
        <v>8112</v>
      </c>
      <c r="C12" s="129" t="s">
        <v>65</v>
      </c>
      <c r="D12" s="129" t="s">
        <v>66</v>
      </c>
      <c r="E12" s="129" t="s">
        <v>67</v>
      </c>
      <c r="F12" s="129" t="s">
        <v>68</v>
      </c>
      <c r="G12" s="23" t="s">
        <v>69</v>
      </c>
      <c r="H12" s="129" t="s">
        <v>70</v>
      </c>
      <c r="I12" s="129" t="s">
        <v>71</v>
      </c>
      <c r="J12" s="129" t="s">
        <v>61</v>
      </c>
      <c r="K12" s="129" t="s">
        <v>49</v>
      </c>
      <c r="L12" s="135">
        <v>1</v>
      </c>
      <c r="M12" s="23">
        <v>0.25</v>
      </c>
      <c r="N12" s="131">
        <f t="shared" si="0"/>
        <v>0.25</v>
      </c>
      <c r="O12" s="23">
        <v>0.25</v>
      </c>
      <c r="P12" s="23">
        <v>0.25</v>
      </c>
      <c r="Q12" s="131">
        <f t="shared" si="1"/>
        <v>1</v>
      </c>
      <c r="R12" s="23" t="s">
        <v>43</v>
      </c>
    </row>
    <row r="13" spans="2:20" s="133" customFormat="1" ht="126" x14ac:dyDescent="0.25">
      <c r="B13" s="23">
        <v>8112</v>
      </c>
      <c r="C13" s="129" t="s">
        <v>65</v>
      </c>
      <c r="D13" s="129" t="s">
        <v>66</v>
      </c>
      <c r="E13" s="129" t="s">
        <v>67</v>
      </c>
      <c r="F13" s="129" t="s">
        <v>68</v>
      </c>
      <c r="G13" s="23" t="s">
        <v>72</v>
      </c>
      <c r="H13" s="129" t="s">
        <v>73</v>
      </c>
      <c r="I13" s="129" t="s">
        <v>74</v>
      </c>
      <c r="J13" s="129" t="s">
        <v>48</v>
      </c>
      <c r="K13" s="129" t="s">
        <v>49</v>
      </c>
      <c r="L13" s="135">
        <v>17</v>
      </c>
      <c r="M13" s="23">
        <v>4</v>
      </c>
      <c r="N13" s="131">
        <f>IFERROR(+M13/L13,0)</f>
        <v>0.23529411764705882</v>
      </c>
      <c r="O13" s="23">
        <v>3</v>
      </c>
      <c r="P13" s="23">
        <v>4</v>
      </c>
      <c r="Q13" s="131">
        <f t="shared" si="1"/>
        <v>1.3333333333333333</v>
      </c>
      <c r="R13" s="410" t="s">
        <v>75</v>
      </c>
    </row>
    <row r="14" spans="2:20" s="133" customFormat="1" ht="97.5" customHeight="1" x14ac:dyDescent="0.25">
      <c r="B14" s="23">
        <v>8116</v>
      </c>
      <c r="C14" s="129" t="s">
        <v>76</v>
      </c>
      <c r="D14" s="129" t="s">
        <v>77</v>
      </c>
      <c r="E14" s="129" t="s">
        <v>78</v>
      </c>
      <c r="F14" s="129" t="s">
        <v>79</v>
      </c>
      <c r="G14" s="23" t="s">
        <v>80</v>
      </c>
      <c r="H14" s="129" t="s">
        <v>81</v>
      </c>
      <c r="I14" s="134" t="s">
        <v>82</v>
      </c>
      <c r="J14" s="134" t="s">
        <v>61</v>
      </c>
      <c r="K14" s="134" t="s">
        <v>49</v>
      </c>
      <c r="L14" s="132">
        <v>1</v>
      </c>
      <c r="M14" s="135">
        <v>0.16666666666666666</v>
      </c>
      <c r="N14" s="131">
        <f t="shared" si="0"/>
        <v>0.16666666666666666</v>
      </c>
      <c r="O14" s="135">
        <v>0.16666666666666666</v>
      </c>
      <c r="P14" s="135">
        <v>0.16666666666666666</v>
      </c>
      <c r="Q14" s="131">
        <f t="shared" si="1"/>
        <v>1</v>
      </c>
      <c r="R14" s="23" t="s">
        <v>43</v>
      </c>
    </row>
    <row r="15" spans="2:20" s="133" customFormat="1" ht="96.6" x14ac:dyDescent="0.25">
      <c r="B15" s="23">
        <v>8115</v>
      </c>
      <c r="C15" s="129" t="s">
        <v>83</v>
      </c>
      <c r="D15" s="129" t="s">
        <v>84</v>
      </c>
      <c r="E15" s="129" t="s">
        <v>78</v>
      </c>
      <c r="F15" s="129" t="s">
        <v>79</v>
      </c>
      <c r="G15" s="23" t="s">
        <v>85</v>
      </c>
      <c r="H15" s="129" t="s">
        <v>86</v>
      </c>
      <c r="I15" s="129" t="s">
        <v>87</v>
      </c>
      <c r="J15" s="129" t="s">
        <v>48</v>
      </c>
      <c r="K15" s="129" t="s">
        <v>49</v>
      </c>
      <c r="L15" s="23">
        <v>0.25</v>
      </c>
      <c r="M15" s="23">
        <v>0.05</v>
      </c>
      <c r="N15" s="131">
        <f t="shared" si="0"/>
        <v>0.2</v>
      </c>
      <c r="O15" s="23">
        <v>0.05</v>
      </c>
      <c r="P15" s="23">
        <v>0.05</v>
      </c>
      <c r="Q15" s="131">
        <f t="shared" si="1"/>
        <v>1</v>
      </c>
      <c r="R15" s="23" t="s">
        <v>43</v>
      </c>
    </row>
    <row r="16" spans="2:20" s="133" customFormat="1" ht="82.8" x14ac:dyDescent="0.25">
      <c r="B16" s="23">
        <v>8115</v>
      </c>
      <c r="C16" s="129" t="s">
        <v>83</v>
      </c>
      <c r="D16" s="129" t="s">
        <v>84</v>
      </c>
      <c r="E16" s="129" t="s">
        <v>78</v>
      </c>
      <c r="F16" s="129" t="s">
        <v>79</v>
      </c>
      <c r="G16" s="130" t="s">
        <v>88</v>
      </c>
      <c r="H16" s="129" t="s">
        <v>89</v>
      </c>
      <c r="I16" s="129" t="s">
        <v>90</v>
      </c>
      <c r="J16" s="129" t="s">
        <v>41</v>
      </c>
      <c r="K16" s="129" t="s">
        <v>49</v>
      </c>
      <c r="L16" s="135">
        <v>0.6</v>
      </c>
      <c r="M16" s="23">
        <v>0.44</v>
      </c>
      <c r="N16" s="131">
        <f t="shared" si="0"/>
        <v>0.73333333333333339</v>
      </c>
      <c r="O16" s="23">
        <v>0.44</v>
      </c>
      <c r="P16" s="23">
        <v>0.44</v>
      </c>
      <c r="Q16" s="131">
        <f t="shared" si="1"/>
        <v>1</v>
      </c>
      <c r="R16" s="23" t="s">
        <v>43</v>
      </c>
    </row>
    <row r="17" spans="2:20" s="133" customFormat="1" ht="276" x14ac:dyDescent="0.25">
      <c r="B17" s="23">
        <v>8118</v>
      </c>
      <c r="C17" s="129" t="s">
        <v>91</v>
      </c>
      <c r="D17" s="129" t="s">
        <v>92</v>
      </c>
      <c r="E17" s="129" t="s">
        <v>78</v>
      </c>
      <c r="F17" s="129" t="s">
        <v>79</v>
      </c>
      <c r="G17" s="23" t="s">
        <v>93</v>
      </c>
      <c r="H17" s="129" t="s">
        <v>94</v>
      </c>
      <c r="I17" s="129" t="s">
        <v>95</v>
      </c>
      <c r="J17" s="129" t="s">
        <v>41</v>
      </c>
      <c r="K17" s="129" t="s">
        <v>49</v>
      </c>
      <c r="L17" s="135">
        <v>0.5</v>
      </c>
      <c r="M17" s="135">
        <v>0.14117345833333331</v>
      </c>
      <c r="N17" s="131">
        <f t="shared" si="0"/>
        <v>0.28234691666666661</v>
      </c>
      <c r="O17" s="135">
        <v>0.24157905357142859</v>
      </c>
      <c r="P17" s="135">
        <v>0.14117345833333331</v>
      </c>
      <c r="Q17" s="131">
        <f t="shared" si="1"/>
        <v>0.58437789305930876</v>
      </c>
      <c r="R17" s="412" t="s">
        <v>96</v>
      </c>
    </row>
    <row r="18" spans="2:20" s="133" customFormat="1" ht="55.2" x14ac:dyDescent="0.25">
      <c r="B18" s="23">
        <v>8111</v>
      </c>
      <c r="C18" s="129" t="s">
        <v>97</v>
      </c>
      <c r="D18" s="129" t="s">
        <v>98</v>
      </c>
      <c r="E18" s="129" t="s">
        <v>78</v>
      </c>
      <c r="F18" s="129" t="s">
        <v>99</v>
      </c>
      <c r="G18" s="23" t="s">
        <v>100</v>
      </c>
      <c r="H18" s="129" t="s">
        <v>101</v>
      </c>
      <c r="I18" s="129" t="s">
        <v>102</v>
      </c>
      <c r="J18" s="129" t="s">
        <v>41</v>
      </c>
      <c r="K18" s="129" t="s">
        <v>103</v>
      </c>
      <c r="L18" s="135">
        <v>0.4</v>
      </c>
      <c r="M18" s="135">
        <v>0.14140000000000003</v>
      </c>
      <c r="N18" s="131">
        <f t="shared" si="0"/>
        <v>0.35350000000000004</v>
      </c>
      <c r="O18" s="135">
        <v>0.14140000000000003</v>
      </c>
      <c r="P18" s="135">
        <v>0.14140000000000003</v>
      </c>
      <c r="Q18" s="131">
        <f t="shared" si="1"/>
        <v>1</v>
      </c>
      <c r="R18" s="23" t="s">
        <v>43</v>
      </c>
    </row>
    <row r="19" spans="2:20" s="133" customFormat="1" ht="55.2" x14ac:dyDescent="0.25">
      <c r="B19" s="23">
        <v>8109</v>
      </c>
      <c r="C19" s="129" t="s">
        <v>104</v>
      </c>
      <c r="D19" s="129" t="s">
        <v>105</v>
      </c>
      <c r="E19" s="129" t="s">
        <v>78</v>
      </c>
      <c r="F19" s="129" t="s">
        <v>106</v>
      </c>
      <c r="G19" s="23" t="s">
        <v>107</v>
      </c>
      <c r="H19" s="129" t="s">
        <v>108</v>
      </c>
      <c r="I19" s="129" t="s">
        <v>109</v>
      </c>
      <c r="J19" s="129" t="s">
        <v>61</v>
      </c>
      <c r="K19" s="129" t="s">
        <v>49</v>
      </c>
      <c r="L19" s="132">
        <v>1</v>
      </c>
      <c r="M19" s="23">
        <v>0.25</v>
      </c>
      <c r="N19" s="131">
        <f t="shared" si="0"/>
        <v>0.25</v>
      </c>
      <c r="O19" s="23">
        <v>0.25</v>
      </c>
      <c r="P19" s="23">
        <v>0.25</v>
      </c>
      <c r="Q19" s="131">
        <f t="shared" si="1"/>
        <v>1</v>
      </c>
      <c r="R19" s="23" t="s">
        <v>43</v>
      </c>
    </row>
    <row r="20" spans="2:20" s="133" customFormat="1" ht="55.2" x14ac:dyDescent="0.25">
      <c r="B20" s="23">
        <v>8109</v>
      </c>
      <c r="C20" s="129" t="s">
        <v>104</v>
      </c>
      <c r="D20" s="129" t="s">
        <v>105</v>
      </c>
      <c r="E20" s="129" t="s">
        <v>78</v>
      </c>
      <c r="F20" s="129" t="s">
        <v>106</v>
      </c>
      <c r="G20" s="23" t="s">
        <v>110</v>
      </c>
      <c r="H20" s="129" t="s">
        <v>111</v>
      </c>
      <c r="I20" s="129" t="s">
        <v>112</v>
      </c>
      <c r="J20" s="129" t="s">
        <v>48</v>
      </c>
      <c r="K20" s="129" t="s">
        <v>49</v>
      </c>
      <c r="L20" s="132">
        <v>4</v>
      </c>
      <c r="M20" s="132">
        <v>0</v>
      </c>
      <c r="N20" s="131">
        <f t="shared" si="0"/>
        <v>0</v>
      </c>
      <c r="O20" s="132">
        <v>0</v>
      </c>
      <c r="P20" s="132">
        <v>0</v>
      </c>
      <c r="Q20" s="131">
        <f t="shared" si="1"/>
        <v>0</v>
      </c>
      <c r="R20" s="23" t="s">
        <v>43</v>
      </c>
    </row>
    <row r="21" spans="2:20" s="133" customFormat="1" ht="55.2" x14ac:dyDescent="0.25">
      <c r="B21" s="23">
        <v>8109</v>
      </c>
      <c r="C21" s="129" t="s">
        <v>104</v>
      </c>
      <c r="D21" s="129" t="s">
        <v>105</v>
      </c>
      <c r="E21" s="129" t="s">
        <v>78</v>
      </c>
      <c r="F21" s="129" t="s">
        <v>106</v>
      </c>
      <c r="G21" s="23" t="s">
        <v>113</v>
      </c>
      <c r="H21" s="129" t="s">
        <v>114</v>
      </c>
      <c r="I21" s="129" t="s">
        <v>115</v>
      </c>
      <c r="J21" s="129" t="s">
        <v>41</v>
      </c>
      <c r="K21" s="129" t="s">
        <v>42</v>
      </c>
      <c r="L21" s="131">
        <v>0.4</v>
      </c>
      <c r="M21" s="131">
        <v>0.17499999999999999</v>
      </c>
      <c r="N21" s="131">
        <f t="shared" si="0"/>
        <v>0.43749999999999994</v>
      </c>
      <c r="O21" s="131">
        <v>0.17499999999999999</v>
      </c>
      <c r="P21" s="131">
        <v>0.17499999999999999</v>
      </c>
      <c r="Q21" s="131">
        <f t="shared" si="1"/>
        <v>1</v>
      </c>
      <c r="R21" s="23" t="s">
        <v>43</v>
      </c>
    </row>
    <row r="22" spans="2:20" s="133" customFormat="1" ht="55.2" x14ac:dyDescent="0.25">
      <c r="B22" s="23">
        <v>8109</v>
      </c>
      <c r="C22" s="129" t="s">
        <v>104</v>
      </c>
      <c r="D22" s="129" t="s">
        <v>105</v>
      </c>
      <c r="E22" s="129" t="s">
        <v>78</v>
      </c>
      <c r="F22" s="129" t="s">
        <v>106</v>
      </c>
      <c r="G22" s="23" t="s">
        <v>116</v>
      </c>
      <c r="H22" s="129" t="s">
        <v>117</v>
      </c>
      <c r="I22" s="129" t="s">
        <v>118</v>
      </c>
      <c r="J22" s="129" t="s">
        <v>41</v>
      </c>
      <c r="K22" s="129" t="s">
        <v>42</v>
      </c>
      <c r="L22" s="131">
        <v>0.4</v>
      </c>
      <c r="M22" s="131">
        <v>0.17499999999999999</v>
      </c>
      <c r="N22" s="131">
        <f t="shared" si="0"/>
        <v>0.43749999999999994</v>
      </c>
      <c r="O22" s="131">
        <v>0.17499999999999999</v>
      </c>
      <c r="P22" s="131">
        <v>0.17499999999999999</v>
      </c>
      <c r="Q22" s="131">
        <f t="shared" si="1"/>
        <v>1</v>
      </c>
      <c r="R22" s="23" t="s">
        <v>43</v>
      </c>
    </row>
    <row r="23" spans="2:20" s="133" customFormat="1" ht="289.8" x14ac:dyDescent="0.25">
      <c r="B23" s="23">
        <v>8117</v>
      </c>
      <c r="C23" s="129" t="s">
        <v>119</v>
      </c>
      <c r="D23" s="129" t="s">
        <v>105</v>
      </c>
      <c r="E23" s="129" t="s">
        <v>78</v>
      </c>
      <c r="F23" s="129" t="s">
        <v>120</v>
      </c>
      <c r="G23" s="23" t="s">
        <v>121</v>
      </c>
      <c r="H23" s="129" t="s">
        <v>122</v>
      </c>
      <c r="I23" s="129" t="s">
        <v>123</v>
      </c>
      <c r="J23" s="129" t="s">
        <v>48</v>
      </c>
      <c r="K23" s="129" t="s">
        <v>42</v>
      </c>
      <c r="L23" s="131">
        <v>0.25</v>
      </c>
      <c r="M23" s="131">
        <v>2.3199999999999998E-2</v>
      </c>
      <c r="N23" s="131">
        <f t="shared" si="0"/>
        <v>9.2799999999999994E-2</v>
      </c>
      <c r="O23" s="131">
        <v>2.799999999999999E-2</v>
      </c>
      <c r="P23" s="131">
        <v>2.3199999999999988E-2</v>
      </c>
      <c r="Q23" s="131">
        <f t="shared" si="1"/>
        <v>0.8285714285714284</v>
      </c>
      <c r="R23" s="23" t="s">
        <v>124</v>
      </c>
    </row>
    <row r="24" spans="2:20" s="133" customFormat="1" ht="69" x14ac:dyDescent="0.25">
      <c r="B24" s="23">
        <v>8117</v>
      </c>
      <c r="C24" s="129" t="s">
        <v>119</v>
      </c>
      <c r="D24" s="129" t="s">
        <v>105</v>
      </c>
      <c r="E24" s="129" t="s">
        <v>78</v>
      </c>
      <c r="F24" s="129" t="s">
        <v>120</v>
      </c>
      <c r="G24" s="23" t="s">
        <v>125</v>
      </c>
      <c r="H24" s="129" t="s">
        <v>126</v>
      </c>
      <c r="I24" s="129" t="s">
        <v>127</v>
      </c>
      <c r="J24" s="129" t="s">
        <v>48</v>
      </c>
      <c r="K24" s="129" t="s">
        <v>49</v>
      </c>
      <c r="L24" s="135">
        <v>2</v>
      </c>
      <c r="M24" s="135">
        <v>0</v>
      </c>
      <c r="N24" s="131">
        <f t="shared" si="0"/>
        <v>0</v>
      </c>
      <c r="O24" s="135">
        <v>0</v>
      </c>
      <c r="P24" s="135">
        <v>0</v>
      </c>
      <c r="Q24" s="131">
        <f t="shared" si="1"/>
        <v>0</v>
      </c>
      <c r="R24" s="23" t="s">
        <v>43</v>
      </c>
    </row>
    <row r="25" spans="2:20" s="133" customFormat="1" ht="69" x14ac:dyDescent="0.25">
      <c r="B25" s="23">
        <v>8117</v>
      </c>
      <c r="C25" s="129" t="s">
        <v>119</v>
      </c>
      <c r="D25" s="129" t="s">
        <v>105</v>
      </c>
      <c r="E25" s="129" t="s">
        <v>78</v>
      </c>
      <c r="F25" s="129" t="s">
        <v>120</v>
      </c>
      <c r="G25" s="23" t="s">
        <v>128</v>
      </c>
      <c r="H25" s="129" t="s">
        <v>129</v>
      </c>
      <c r="I25" s="129" t="s">
        <v>130</v>
      </c>
      <c r="J25" s="129" t="s">
        <v>48</v>
      </c>
      <c r="K25" s="129" t="s">
        <v>49</v>
      </c>
      <c r="L25" s="135">
        <v>5</v>
      </c>
      <c r="M25" s="135">
        <v>0</v>
      </c>
      <c r="N25" s="131">
        <f t="shared" si="0"/>
        <v>0</v>
      </c>
      <c r="O25" s="135">
        <v>0</v>
      </c>
      <c r="P25" s="135">
        <v>0</v>
      </c>
      <c r="Q25" s="131">
        <f t="shared" si="1"/>
        <v>0</v>
      </c>
      <c r="R25" s="23" t="s">
        <v>43</v>
      </c>
    </row>
    <row r="26" spans="2:20" s="133" customFormat="1" ht="55.2" x14ac:dyDescent="0.25">
      <c r="B26" s="23">
        <v>8129</v>
      </c>
      <c r="C26" s="129" t="s">
        <v>131</v>
      </c>
      <c r="D26" s="129" t="s">
        <v>132</v>
      </c>
      <c r="E26" s="129" t="s">
        <v>78</v>
      </c>
      <c r="F26" s="129" t="s">
        <v>133</v>
      </c>
      <c r="G26" s="23" t="s">
        <v>134</v>
      </c>
      <c r="H26" s="129" t="s">
        <v>135</v>
      </c>
      <c r="I26" s="129" t="s">
        <v>136</v>
      </c>
      <c r="J26" s="134" t="s">
        <v>41</v>
      </c>
      <c r="K26" s="134" t="s">
        <v>49</v>
      </c>
      <c r="L26" s="135">
        <v>0.4</v>
      </c>
      <c r="M26" s="135">
        <v>0.1255</v>
      </c>
      <c r="N26" s="131">
        <f t="shared" si="0"/>
        <v>0.31374999999999997</v>
      </c>
      <c r="O26" s="135">
        <v>0.1255</v>
      </c>
      <c r="P26" s="135">
        <v>0.1255</v>
      </c>
      <c r="Q26" s="131">
        <f t="shared" si="1"/>
        <v>1</v>
      </c>
      <c r="R26" s="23" t="s">
        <v>43</v>
      </c>
    </row>
    <row r="27" spans="2:20" s="133" customFormat="1" ht="69" x14ac:dyDescent="0.25">
      <c r="B27" s="23">
        <v>8129</v>
      </c>
      <c r="C27" s="129" t="s">
        <v>131</v>
      </c>
      <c r="D27" s="129" t="s">
        <v>132</v>
      </c>
      <c r="E27" s="129" t="s">
        <v>78</v>
      </c>
      <c r="F27" s="129" t="s">
        <v>133</v>
      </c>
      <c r="G27" s="23" t="s">
        <v>137</v>
      </c>
      <c r="H27" s="129" t="s">
        <v>138</v>
      </c>
      <c r="I27" s="129" t="s">
        <v>139</v>
      </c>
      <c r="J27" s="134" t="s">
        <v>41</v>
      </c>
      <c r="K27" s="134" t="s">
        <v>49</v>
      </c>
      <c r="L27" s="135">
        <v>1.5</v>
      </c>
      <c r="M27" s="23">
        <v>0.75</v>
      </c>
      <c r="N27" s="131">
        <f t="shared" si="0"/>
        <v>0.5</v>
      </c>
      <c r="O27" s="23">
        <v>0.75</v>
      </c>
      <c r="P27" s="23">
        <v>0.75</v>
      </c>
      <c r="Q27" s="131">
        <f t="shared" si="1"/>
        <v>1</v>
      </c>
      <c r="R27" s="23" t="s">
        <v>43</v>
      </c>
    </row>
    <row r="28" spans="2:20" s="133" customFormat="1" x14ac:dyDescent="0.25">
      <c r="B28" s="136"/>
      <c r="C28" s="137"/>
      <c r="D28" s="137"/>
      <c r="E28" s="137"/>
      <c r="F28" s="137"/>
      <c r="G28" s="138"/>
      <c r="H28" s="139"/>
      <c r="J28" s="137"/>
      <c r="K28" s="137"/>
      <c r="L28" s="140"/>
      <c r="M28" s="137"/>
      <c r="N28" s="267"/>
      <c r="O28" s="136"/>
      <c r="P28" s="136"/>
      <c r="Q28" s="271"/>
      <c r="R28" s="137"/>
      <c r="S28" s="137"/>
      <c r="T28" s="137"/>
    </row>
    <row r="29" spans="2:20" s="133" customFormat="1" x14ac:dyDescent="0.25">
      <c r="B29" s="136"/>
      <c r="C29" s="137"/>
      <c r="D29" s="137"/>
      <c r="E29" s="137"/>
      <c r="F29" s="137"/>
      <c r="G29" s="138"/>
      <c r="H29" s="139"/>
      <c r="J29" s="137"/>
      <c r="K29" s="137"/>
      <c r="L29" s="140"/>
      <c r="M29" s="137"/>
      <c r="N29" s="267"/>
      <c r="O29" s="136"/>
      <c r="P29" s="136"/>
      <c r="Q29" s="271"/>
      <c r="R29" s="137"/>
      <c r="S29" s="137"/>
      <c r="T29" s="137"/>
    </row>
    <row r="30" spans="2:20" s="133" customFormat="1" x14ac:dyDescent="0.25">
      <c r="B30" s="136"/>
      <c r="C30" s="137"/>
      <c r="D30" s="137"/>
      <c r="E30" s="137"/>
      <c r="F30" s="137"/>
      <c r="G30" s="138"/>
      <c r="H30" s="139"/>
      <c r="J30" s="137"/>
      <c r="K30" s="137"/>
      <c r="L30" s="140"/>
      <c r="M30" s="137"/>
      <c r="N30" s="267"/>
      <c r="O30" s="136"/>
      <c r="P30" s="136"/>
      <c r="Q30" s="271"/>
      <c r="R30" s="137"/>
      <c r="S30" s="137"/>
      <c r="T30" s="137"/>
    </row>
    <row r="31" spans="2:20" s="133" customFormat="1" x14ac:dyDescent="0.25">
      <c r="B31" s="136"/>
      <c r="C31" s="137"/>
      <c r="D31" s="137"/>
      <c r="E31" s="137"/>
      <c r="F31" s="137"/>
      <c r="G31" s="138"/>
      <c r="H31" s="139"/>
      <c r="J31" s="137"/>
      <c r="K31" s="137"/>
      <c r="L31" s="140"/>
      <c r="M31" s="137"/>
      <c r="N31" s="267"/>
      <c r="O31" s="136"/>
      <c r="P31" s="136"/>
      <c r="Q31" s="271"/>
      <c r="R31" s="137"/>
      <c r="S31" s="137"/>
      <c r="T31" s="137"/>
    </row>
    <row r="32" spans="2:20" s="133" customFormat="1" x14ac:dyDescent="0.25">
      <c r="B32" s="136"/>
      <c r="C32" s="137"/>
      <c r="D32" s="137"/>
      <c r="E32" s="137"/>
      <c r="F32" s="137"/>
      <c r="G32" s="138"/>
      <c r="H32" s="139"/>
      <c r="J32" s="137"/>
      <c r="K32" s="137"/>
      <c r="L32" s="140"/>
      <c r="M32" s="137"/>
      <c r="N32" s="267"/>
      <c r="O32" s="136"/>
      <c r="P32" s="136"/>
      <c r="Q32" s="271"/>
      <c r="R32" s="137"/>
      <c r="S32" s="137"/>
      <c r="T32" s="137"/>
    </row>
    <row r="33" spans="2:20" s="133" customFormat="1" x14ac:dyDescent="0.25">
      <c r="B33" s="136"/>
      <c r="C33" s="137"/>
      <c r="D33" s="137"/>
      <c r="E33" s="137"/>
      <c r="F33" s="137"/>
      <c r="G33" s="138"/>
      <c r="H33" s="139"/>
      <c r="J33" s="137"/>
      <c r="K33" s="137"/>
      <c r="L33" s="140"/>
      <c r="M33" s="137"/>
      <c r="N33" s="267"/>
      <c r="O33" s="136"/>
      <c r="P33" s="136"/>
      <c r="Q33" s="271"/>
      <c r="R33" s="137"/>
      <c r="S33" s="137"/>
      <c r="T33" s="137"/>
    </row>
    <row r="34" spans="2:20" s="133" customFormat="1" x14ac:dyDescent="0.25">
      <c r="B34" s="136"/>
      <c r="C34" s="137"/>
      <c r="D34" s="137"/>
      <c r="E34" s="137"/>
      <c r="F34" s="137"/>
      <c r="G34" s="138"/>
      <c r="H34" s="139"/>
      <c r="J34" s="137"/>
      <c r="K34" s="137"/>
      <c r="L34" s="140"/>
      <c r="M34" s="137"/>
      <c r="N34" s="267"/>
      <c r="O34" s="136"/>
      <c r="P34" s="136"/>
      <c r="Q34" s="271"/>
      <c r="R34" s="137"/>
      <c r="S34" s="137"/>
      <c r="T34" s="137"/>
    </row>
    <row r="35" spans="2:20" s="133" customFormat="1" x14ac:dyDescent="0.25">
      <c r="B35" s="136"/>
      <c r="C35" s="137"/>
      <c r="D35" s="137"/>
      <c r="E35" s="137"/>
      <c r="F35" s="137"/>
      <c r="G35" s="138"/>
      <c r="H35" s="139"/>
      <c r="J35" s="137"/>
      <c r="K35" s="137"/>
      <c r="L35" s="140"/>
      <c r="M35" s="137"/>
      <c r="N35" s="267"/>
      <c r="O35" s="136"/>
      <c r="P35" s="136"/>
      <c r="Q35" s="271"/>
      <c r="R35" s="137"/>
      <c r="S35" s="137"/>
      <c r="T35" s="137"/>
    </row>
    <row r="36" spans="2:20" s="133" customFormat="1" x14ac:dyDescent="0.25">
      <c r="B36" s="136"/>
      <c r="C36" s="137"/>
      <c r="D36" s="137"/>
      <c r="E36" s="137"/>
      <c r="F36" s="137"/>
      <c r="G36" s="138"/>
      <c r="H36" s="139"/>
      <c r="J36" s="137"/>
      <c r="K36" s="137"/>
      <c r="L36" s="140"/>
      <c r="M36" s="137"/>
      <c r="N36" s="267"/>
      <c r="O36" s="136"/>
      <c r="P36" s="136"/>
      <c r="Q36" s="271"/>
      <c r="R36" s="137"/>
      <c r="S36" s="137"/>
      <c r="T36" s="137"/>
    </row>
    <row r="37" spans="2:20" s="133" customFormat="1" x14ac:dyDescent="0.25">
      <c r="B37" s="136"/>
      <c r="C37" s="137"/>
      <c r="D37" s="137"/>
      <c r="E37" s="137"/>
      <c r="F37" s="137"/>
      <c r="G37" s="138"/>
      <c r="H37" s="139"/>
      <c r="J37" s="137"/>
      <c r="K37" s="137"/>
      <c r="L37" s="140"/>
      <c r="M37" s="137"/>
      <c r="N37" s="267"/>
      <c r="O37" s="136"/>
      <c r="P37" s="136"/>
      <c r="Q37" s="271"/>
      <c r="R37" s="137"/>
      <c r="S37" s="137"/>
      <c r="T37" s="137"/>
    </row>
    <row r="38" spans="2:20" s="133" customFormat="1" x14ac:dyDescent="0.25">
      <c r="B38" s="136"/>
      <c r="C38" s="137"/>
      <c r="D38" s="137"/>
      <c r="E38" s="137"/>
      <c r="F38" s="137"/>
      <c r="G38" s="138"/>
      <c r="H38" s="139"/>
      <c r="J38" s="137"/>
      <c r="K38" s="137"/>
      <c r="L38" s="140"/>
      <c r="M38" s="137"/>
      <c r="N38" s="267"/>
      <c r="O38" s="136"/>
      <c r="P38" s="136"/>
      <c r="Q38" s="271"/>
      <c r="R38" s="137"/>
      <c r="S38" s="137"/>
      <c r="T38" s="137"/>
    </row>
    <row r="39" spans="2:20" s="133" customFormat="1" x14ac:dyDescent="0.25">
      <c r="B39" s="136"/>
      <c r="C39" s="137"/>
      <c r="D39" s="137"/>
      <c r="E39" s="137"/>
      <c r="F39" s="137"/>
      <c r="G39" s="138"/>
      <c r="H39" s="139"/>
      <c r="J39" s="137"/>
      <c r="K39" s="137"/>
      <c r="L39" s="140"/>
      <c r="M39" s="137"/>
      <c r="N39" s="267"/>
      <c r="O39" s="136"/>
      <c r="P39" s="136"/>
      <c r="Q39" s="271"/>
      <c r="R39" s="137"/>
      <c r="S39" s="137"/>
      <c r="T39" s="137"/>
    </row>
    <row r="40" spans="2:20" s="133" customFormat="1" x14ac:dyDescent="0.25">
      <c r="B40" s="136"/>
      <c r="C40" s="137"/>
      <c r="D40" s="137"/>
      <c r="E40" s="137"/>
      <c r="F40" s="137"/>
      <c r="G40" s="138"/>
      <c r="H40" s="139"/>
      <c r="J40" s="137"/>
      <c r="K40" s="137"/>
      <c r="L40" s="140"/>
      <c r="M40" s="137"/>
      <c r="N40" s="267"/>
      <c r="O40" s="136"/>
      <c r="P40" s="136"/>
      <c r="Q40" s="271"/>
      <c r="R40" s="137"/>
      <c r="S40" s="137"/>
      <c r="T40" s="137"/>
    </row>
    <row r="41" spans="2:20" s="133" customFormat="1" x14ac:dyDescent="0.25">
      <c r="B41" s="136"/>
      <c r="C41" s="137"/>
      <c r="D41" s="137"/>
      <c r="E41" s="137"/>
      <c r="F41" s="137"/>
      <c r="G41" s="138"/>
      <c r="H41" s="139"/>
      <c r="J41" s="137"/>
      <c r="K41" s="137"/>
      <c r="L41" s="140"/>
      <c r="M41" s="137"/>
      <c r="N41" s="267"/>
      <c r="O41" s="136"/>
      <c r="P41" s="136"/>
      <c r="Q41" s="271"/>
      <c r="R41" s="137"/>
      <c r="S41" s="137"/>
      <c r="T41" s="137"/>
    </row>
    <row r="42" spans="2:20" s="133" customFormat="1" x14ac:dyDescent="0.25">
      <c r="B42" s="136"/>
      <c r="C42" s="137"/>
      <c r="D42" s="137"/>
      <c r="E42" s="137"/>
      <c r="F42" s="137"/>
      <c r="G42" s="138"/>
      <c r="H42" s="139"/>
      <c r="J42" s="137"/>
      <c r="K42" s="137"/>
      <c r="L42" s="140"/>
      <c r="M42" s="137"/>
      <c r="N42" s="267"/>
      <c r="O42" s="136"/>
      <c r="P42" s="136"/>
      <c r="Q42" s="271"/>
      <c r="R42" s="137"/>
      <c r="S42" s="137"/>
      <c r="T42" s="137"/>
    </row>
    <row r="43" spans="2:20" s="133" customFormat="1" x14ac:dyDescent="0.25">
      <c r="B43" s="136"/>
      <c r="C43" s="137"/>
      <c r="D43" s="137"/>
      <c r="E43" s="137"/>
      <c r="F43" s="137"/>
      <c r="G43" s="138"/>
      <c r="H43" s="139"/>
      <c r="J43" s="137"/>
      <c r="K43" s="137"/>
      <c r="L43" s="140"/>
      <c r="M43" s="137"/>
      <c r="N43" s="267"/>
      <c r="O43" s="136"/>
      <c r="P43" s="136"/>
      <c r="Q43" s="271"/>
      <c r="R43" s="137"/>
      <c r="S43" s="137"/>
      <c r="T43" s="137"/>
    </row>
    <row r="44" spans="2:20" s="133" customFormat="1" x14ac:dyDescent="0.25">
      <c r="B44" s="136"/>
      <c r="C44" s="137"/>
      <c r="D44" s="137"/>
      <c r="E44" s="137"/>
      <c r="F44" s="137"/>
      <c r="G44" s="138"/>
      <c r="H44" s="139"/>
      <c r="J44" s="137"/>
      <c r="K44" s="137"/>
      <c r="L44" s="140"/>
      <c r="M44" s="137"/>
      <c r="N44" s="267"/>
      <c r="O44" s="136"/>
      <c r="P44" s="136"/>
      <c r="Q44" s="271"/>
      <c r="R44" s="137"/>
      <c r="S44" s="137"/>
      <c r="T44" s="137"/>
    </row>
    <row r="45" spans="2:20" s="133" customFormat="1" x14ac:dyDescent="0.25">
      <c r="B45" s="136"/>
      <c r="C45" s="137"/>
      <c r="D45" s="137"/>
      <c r="E45" s="137"/>
      <c r="F45" s="137"/>
      <c r="G45" s="138"/>
      <c r="H45" s="139"/>
      <c r="J45" s="137"/>
      <c r="K45" s="137"/>
      <c r="L45" s="140"/>
      <c r="M45" s="137"/>
      <c r="N45" s="267"/>
      <c r="O45" s="136"/>
      <c r="P45" s="136"/>
      <c r="Q45" s="271"/>
      <c r="R45" s="137"/>
      <c r="S45" s="137"/>
      <c r="T45" s="137"/>
    </row>
    <row r="46" spans="2:20" s="133" customFormat="1" x14ac:dyDescent="0.25">
      <c r="B46" s="136"/>
      <c r="C46" s="137"/>
      <c r="D46" s="137"/>
      <c r="E46" s="137"/>
      <c r="F46" s="137"/>
      <c r="G46" s="138"/>
      <c r="H46" s="139"/>
      <c r="J46" s="137"/>
      <c r="K46" s="137"/>
      <c r="L46" s="140"/>
      <c r="M46" s="137"/>
      <c r="N46" s="267"/>
      <c r="O46" s="136"/>
      <c r="P46" s="136"/>
      <c r="Q46" s="271"/>
      <c r="R46" s="137"/>
      <c r="S46" s="137"/>
      <c r="T46" s="137"/>
    </row>
    <row r="47" spans="2:20" s="133" customFormat="1" x14ac:dyDescent="0.25">
      <c r="B47" s="136"/>
      <c r="C47" s="137"/>
      <c r="D47" s="137"/>
      <c r="E47" s="137"/>
      <c r="F47" s="137"/>
      <c r="G47" s="138"/>
      <c r="H47" s="139"/>
      <c r="J47" s="137"/>
      <c r="K47" s="137"/>
      <c r="L47" s="140"/>
      <c r="M47" s="137"/>
      <c r="N47" s="267"/>
      <c r="O47" s="136"/>
      <c r="P47" s="136"/>
      <c r="Q47" s="271"/>
      <c r="R47" s="137"/>
      <c r="S47" s="137"/>
      <c r="T47" s="137"/>
    </row>
    <row r="48" spans="2:20" s="133" customFormat="1" x14ac:dyDescent="0.25">
      <c r="B48" s="136"/>
      <c r="C48" s="137"/>
      <c r="D48" s="137"/>
      <c r="E48" s="137"/>
      <c r="F48" s="137"/>
      <c r="G48" s="138"/>
      <c r="H48" s="139"/>
      <c r="J48" s="137"/>
      <c r="K48" s="137"/>
      <c r="L48" s="140"/>
      <c r="M48" s="137"/>
      <c r="N48" s="267"/>
      <c r="O48" s="136"/>
      <c r="P48" s="136"/>
      <c r="Q48" s="271"/>
      <c r="R48" s="137"/>
      <c r="S48" s="137"/>
      <c r="T48" s="137"/>
    </row>
    <row r="49" spans="2:20" s="133" customFormat="1" x14ac:dyDescent="0.25">
      <c r="B49" s="136"/>
      <c r="C49" s="137"/>
      <c r="D49" s="137"/>
      <c r="E49" s="137"/>
      <c r="F49" s="137"/>
      <c r="G49" s="138"/>
      <c r="H49" s="139"/>
      <c r="J49" s="137"/>
      <c r="K49" s="137"/>
      <c r="L49" s="140"/>
      <c r="M49" s="137"/>
      <c r="N49" s="267"/>
      <c r="O49" s="136"/>
      <c r="P49" s="136"/>
      <c r="Q49" s="271"/>
      <c r="R49" s="137"/>
      <c r="S49" s="137"/>
      <c r="T49" s="137"/>
    </row>
    <row r="50" spans="2:20" s="133" customFormat="1" x14ac:dyDescent="0.25">
      <c r="B50" s="136"/>
      <c r="C50" s="137"/>
      <c r="D50" s="137"/>
      <c r="E50" s="137"/>
      <c r="F50" s="137"/>
      <c r="G50" s="138"/>
      <c r="H50" s="139"/>
      <c r="J50" s="137"/>
      <c r="K50" s="137"/>
      <c r="L50" s="140"/>
      <c r="M50" s="137"/>
      <c r="N50" s="267"/>
      <c r="O50" s="136"/>
      <c r="P50" s="136"/>
      <c r="Q50" s="271"/>
      <c r="R50" s="137"/>
      <c r="S50" s="137"/>
      <c r="T50" s="137"/>
    </row>
    <row r="51" spans="2:20" s="133" customFormat="1" x14ac:dyDescent="0.25">
      <c r="B51" s="136"/>
      <c r="C51" s="137"/>
      <c r="D51" s="137"/>
      <c r="E51" s="137"/>
      <c r="F51" s="137"/>
      <c r="G51" s="138"/>
      <c r="H51" s="139"/>
      <c r="J51" s="137"/>
      <c r="K51" s="137"/>
      <c r="L51" s="140"/>
      <c r="M51" s="137"/>
      <c r="N51" s="267"/>
      <c r="O51" s="136"/>
      <c r="P51" s="136"/>
      <c r="Q51" s="271"/>
      <c r="R51" s="137"/>
      <c r="S51" s="137"/>
      <c r="T51" s="137"/>
    </row>
    <row r="52" spans="2:20" s="133" customFormat="1" x14ac:dyDescent="0.25">
      <c r="B52" s="136"/>
      <c r="C52" s="137"/>
      <c r="D52" s="137"/>
      <c r="E52" s="137"/>
      <c r="F52" s="137"/>
      <c r="G52" s="138"/>
      <c r="H52" s="139"/>
      <c r="J52" s="137"/>
      <c r="K52" s="137"/>
      <c r="L52" s="140"/>
      <c r="M52" s="137"/>
      <c r="N52" s="267"/>
      <c r="O52" s="136"/>
      <c r="P52" s="136"/>
      <c r="Q52" s="271"/>
      <c r="R52" s="137"/>
      <c r="S52" s="137"/>
      <c r="T52" s="137"/>
    </row>
    <row r="53" spans="2:20" s="133" customFormat="1" x14ac:dyDescent="0.25">
      <c r="B53" s="136"/>
      <c r="C53" s="137"/>
      <c r="D53" s="137"/>
      <c r="E53" s="137"/>
      <c r="F53" s="137"/>
      <c r="G53" s="138"/>
      <c r="H53" s="139"/>
      <c r="J53" s="137"/>
      <c r="K53" s="137"/>
      <c r="L53" s="140"/>
      <c r="M53" s="137"/>
      <c r="N53" s="267"/>
      <c r="O53" s="136"/>
      <c r="P53" s="136"/>
      <c r="Q53" s="271"/>
      <c r="R53" s="137"/>
      <c r="S53" s="137"/>
      <c r="T53" s="137"/>
    </row>
    <row r="54" spans="2:20" s="133" customFormat="1" x14ac:dyDescent="0.25">
      <c r="B54" s="136"/>
      <c r="C54" s="137"/>
      <c r="D54" s="137"/>
      <c r="E54" s="137"/>
      <c r="F54" s="137"/>
      <c r="G54" s="138"/>
      <c r="H54" s="139"/>
      <c r="J54" s="137"/>
      <c r="K54" s="137"/>
      <c r="L54" s="140"/>
      <c r="M54" s="137"/>
      <c r="N54" s="267"/>
      <c r="O54" s="136"/>
      <c r="P54" s="136"/>
      <c r="Q54" s="271"/>
      <c r="R54" s="137"/>
      <c r="S54" s="137"/>
      <c r="T54" s="137"/>
    </row>
    <row r="55" spans="2:20" s="133" customFormat="1" x14ac:dyDescent="0.25">
      <c r="B55" s="136"/>
      <c r="C55" s="137"/>
      <c r="D55" s="137"/>
      <c r="E55" s="137"/>
      <c r="F55" s="137"/>
      <c r="G55" s="138"/>
      <c r="H55" s="139"/>
      <c r="J55" s="137"/>
      <c r="K55" s="137"/>
      <c r="L55" s="140"/>
      <c r="M55" s="137"/>
      <c r="N55" s="267"/>
      <c r="O55" s="136"/>
      <c r="P55" s="136"/>
      <c r="Q55" s="271"/>
      <c r="R55" s="137"/>
      <c r="S55" s="137"/>
      <c r="T55" s="137"/>
    </row>
    <row r="56" spans="2:20" s="133" customFormat="1" x14ac:dyDescent="0.25">
      <c r="B56" s="136"/>
      <c r="C56" s="137"/>
      <c r="D56" s="137"/>
      <c r="E56" s="137"/>
      <c r="F56" s="137"/>
      <c r="G56" s="138"/>
      <c r="H56" s="139"/>
      <c r="J56" s="137"/>
      <c r="K56" s="137"/>
      <c r="L56" s="140"/>
      <c r="M56" s="137"/>
      <c r="N56" s="267"/>
      <c r="O56" s="136"/>
      <c r="P56" s="136"/>
      <c r="Q56" s="271"/>
      <c r="R56" s="137"/>
      <c r="S56" s="137"/>
      <c r="T56" s="137"/>
    </row>
    <row r="57" spans="2:20" s="133" customFormat="1" x14ac:dyDescent="0.25">
      <c r="B57" s="136"/>
      <c r="C57" s="137"/>
      <c r="D57" s="137"/>
      <c r="E57" s="137"/>
      <c r="F57" s="137"/>
      <c r="G57" s="138"/>
      <c r="H57" s="139"/>
      <c r="J57" s="137"/>
      <c r="K57" s="137"/>
      <c r="L57" s="140"/>
      <c r="M57" s="137"/>
      <c r="N57" s="267"/>
      <c r="O57" s="136"/>
      <c r="P57" s="136"/>
      <c r="Q57" s="271"/>
      <c r="R57" s="137"/>
      <c r="S57" s="137"/>
      <c r="T57" s="137"/>
    </row>
    <row r="58" spans="2:20" s="133" customFormat="1" x14ac:dyDescent="0.25">
      <c r="B58" s="136"/>
      <c r="C58" s="137"/>
      <c r="D58" s="137"/>
      <c r="E58" s="137"/>
      <c r="F58" s="137"/>
      <c r="G58" s="138"/>
      <c r="H58" s="139"/>
      <c r="J58" s="137"/>
      <c r="K58" s="137"/>
      <c r="L58" s="140"/>
      <c r="M58" s="137"/>
      <c r="N58" s="267"/>
      <c r="O58" s="136"/>
      <c r="P58" s="136"/>
      <c r="Q58" s="271"/>
      <c r="R58" s="137"/>
      <c r="S58" s="137"/>
      <c r="T58" s="137"/>
    </row>
    <row r="59" spans="2:20" s="133" customFormat="1" x14ac:dyDescent="0.25">
      <c r="B59" s="136"/>
      <c r="C59" s="137"/>
      <c r="D59" s="137"/>
      <c r="E59" s="137"/>
      <c r="F59" s="137"/>
      <c r="G59" s="138"/>
      <c r="H59" s="139"/>
      <c r="J59" s="137"/>
      <c r="K59" s="137"/>
      <c r="L59" s="140"/>
      <c r="M59" s="137"/>
      <c r="N59" s="267"/>
      <c r="O59" s="136"/>
      <c r="P59" s="136"/>
      <c r="Q59" s="271"/>
      <c r="R59" s="137"/>
      <c r="S59" s="137"/>
      <c r="T59" s="137"/>
    </row>
    <row r="60" spans="2:20" s="133" customFormat="1" x14ac:dyDescent="0.25">
      <c r="B60" s="136"/>
      <c r="C60" s="137"/>
      <c r="D60" s="137"/>
      <c r="E60" s="137"/>
      <c r="F60" s="137"/>
      <c r="G60" s="138"/>
      <c r="H60" s="139"/>
      <c r="J60" s="137"/>
      <c r="K60" s="137"/>
      <c r="L60" s="140"/>
      <c r="M60" s="137"/>
      <c r="N60" s="267"/>
      <c r="O60" s="136"/>
      <c r="P60" s="136"/>
      <c r="Q60" s="271"/>
      <c r="R60" s="137"/>
      <c r="S60" s="137"/>
      <c r="T60" s="137"/>
    </row>
    <row r="61" spans="2:20" s="133" customFormat="1" x14ac:dyDescent="0.25">
      <c r="B61" s="136"/>
      <c r="C61" s="137"/>
      <c r="D61" s="137"/>
      <c r="E61" s="137"/>
      <c r="F61" s="137"/>
      <c r="G61" s="138"/>
      <c r="H61" s="139"/>
      <c r="J61" s="137"/>
      <c r="K61" s="137"/>
      <c r="L61" s="140"/>
      <c r="M61" s="137"/>
      <c r="N61" s="267"/>
      <c r="O61" s="136"/>
      <c r="P61" s="136"/>
      <c r="Q61" s="271"/>
      <c r="R61" s="137"/>
      <c r="S61" s="137"/>
      <c r="T61" s="137"/>
    </row>
    <row r="62" spans="2:20" s="133" customFormat="1" x14ac:dyDescent="0.25">
      <c r="B62" s="136"/>
      <c r="C62" s="137"/>
      <c r="D62" s="137"/>
      <c r="E62" s="137"/>
      <c r="F62" s="137"/>
      <c r="G62" s="138"/>
      <c r="H62" s="139"/>
      <c r="J62" s="137"/>
      <c r="K62" s="137"/>
      <c r="L62" s="140"/>
      <c r="M62" s="137"/>
      <c r="N62" s="267"/>
      <c r="O62" s="136"/>
      <c r="P62" s="136"/>
      <c r="Q62" s="271"/>
      <c r="R62" s="137"/>
      <c r="S62" s="137"/>
      <c r="T62" s="137"/>
    </row>
    <row r="63" spans="2:20" s="133" customFormat="1" x14ac:dyDescent="0.25">
      <c r="B63" s="136"/>
      <c r="C63" s="137"/>
      <c r="D63" s="137"/>
      <c r="E63" s="137"/>
      <c r="F63" s="137"/>
      <c r="G63" s="138"/>
      <c r="H63" s="139"/>
      <c r="J63" s="137"/>
      <c r="K63" s="137"/>
      <c r="L63" s="140"/>
      <c r="M63" s="137"/>
      <c r="N63" s="267"/>
      <c r="O63" s="136"/>
      <c r="P63" s="136"/>
      <c r="Q63" s="271"/>
      <c r="R63" s="137"/>
      <c r="S63" s="137"/>
      <c r="T63" s="137"/>
    </row>
    <row r="64" spans="2:20" s="133" customFormat="1" x14ac:dyDescent="0.25">
      <c r="B64" s="136"/>
      <c r="C64" s="137"/>
      <c r="D64" s="137"/>
      <c r="E64" s="137"/>
      <c r="F64" s="137"/>
      <c r="G64" s="138"/>
      <c r="H64" s="139"/>
      <c r="J64" s="137"/>
      <c r="K64" s="137"/>
      <c r="L64" s="140"/>
      <c r="M64" s="137"/>
      <c r="N64" s="267"/>
      <c r="O64" s="136"/>
      <c r="P64" s="136"/>
      <c r="Q64" s="271"/>
      <c r="R64" s="137"/>
      <c r="S64" s="137"/>
      <c r="T64" s="137"/>
    </row>
    <row r="65" spans="2:20" s="133" customFormat="1" x14ac:dyDescent="0.25">
      <c r="B65" s="136"/>
      <c r="C65" s="137"/>
      <c r="D65" s="137"/>
      <c r="E65" s="137"/>
      <c r="F65" s="137"/>
      <c r="G65" s="138"/>
      <c r="H65" s="139"/>
      <c r="J65" s="137"/>
      <c r="K65" s="137"/>
      <c r="L65" s="140"/>
      <c r="M65" s="137"/>
      <c r="N65" s="267"/>
      <c r="O65" s="136"/>
      <c r="P65" s="136"/>
      <c r="Q65" s="271"/>
      <c r="R65" s="137"/>
      <c r="S65" s="137"/>
      <c r="T65" s="137"/>
    </row>
    <row r="66" spans="2:20" s="133" customFormat="1" x14ac:dyDescent="0.25">
      <c r="B66" s="136"/>
      <c r="C66" s="137"/>
      <c r="D66" s="137"/>
      <c r="E66" s="137"/>
      <c r="F66" s="137"/>
      <c r="G66" s="138"/>
      <c r="H66" s="139"/>
      <c r="J66" s="137"/>
      <c r="K66" s="137"/>
      <c r="L66" s="140"/>
      <c r="M66" s="137"/>
      <c r="N66" s="267"/>
      <c r="O66" s="136"/>
      <c r="P66" s="136"/>
      <c r="Q66" s="271"/>
      <c r="R66" s="137"/>
      <c r="S66" s="137"/>
      <c r="T66" s="137"/>
    </row>
    <row r="67" spans="2:20" s="133" customFormat="1" x14ac:dyDescent="0.25">
      <c r="B67" s="136"/>
      <c r="C67" s="137"/>
      <c r="D67" s="137"/>
      <c r="E67" s="137"/>
      <c r="F67" s="137"/>
      <c r="G67" s="138"/>
      <c r="H67" s="139"/>
      <c r="J67" s="137"/>
      <c r="K67" s="137"/>
      <c r="L67" s="140"/>
      <c r="M67" s="137"/>
      <c r="N67" s="267"/>
      <c r="O67" s="136"/>
      <c r="P67" s="136"/>
      <c r="Q67" s="271"/>
      <c r="R67" s="137"/>
      <c r="S67" s="137"/>
      <c r="T67" s="137"/>
    </row>
    <row r="68" spans="2:20" s="133" customFormat="1" x14ac:dyDescent="0.25">
      <c r="B68" s="136"/>
      <c r="C68" s="137"/>
      <c r="D68" s="137"/>
      <c r="E68" s="137"/>
      <c r="F68" s="137"/>
      <c r="G68" s="138"/>
      <c r="H68" s="139"/>
      <c r="J68" s="137"/>
      <c r="K68" s="137"/>
      <c r="L68" s="140"/>
      <c r="M68" s="137"/>
      <c r="N68" s="267"/>
      <c r="O68" s="136"/>
      <c r="P68" s="136"/>
      <c r="Q68" s="271"/>
      <c r="R68" s="137"/>
      <c r="S68" s="137"/>
      <c r="T68" s="137"/>
    </row>
    <row r="69" spans="2:20" s="133" customFormat="1" x14ac:dyDescent="0.25">
      <c r="B69" s="136"/>
      <c r="C69" s="137"/>
      <c r="D69" s="137"/>
      <c r="E69" s="137"/>
      <c r="F69" s="137"/>
      <c r="G69" s="138"/>
      <c r="H69" s="139"/>
      <c r="J69" s="137"/>
      <c r="K69" s="137"/>
      <c r="L69" s="140"/>
      <c r="M69" s="137"/>
      <c r="N69" s="267"/>
      <c r="O69" s="136"/>
      <c r="P69" s="136"/>
      <c r="Q69" s="271"/>
      <c r="R69" s="137"/>
      <c r="S69" s="137"/>
      <c r="T69" s="137"/>
    </row>
    <row r="70" spans="2:20" s="133" customFormat="1" x14ac:dyDescent="0.25">
      <c r="B70" s="136"/>
      <c r="C70" s="137"/>
      <c r="D70" s="137"/>
      <c r="E70" s="137"/>
      <c r="F70" s="137"/>
      <c r="G70" s="138"/>
      <c r="H70" s="139"/>
      <c r="J70" s="137"/>
      <c r="K70" s="137"/>
      <c r="L70" s="140"/>
      <c r="M70" s="137"/>
      <c r="N70" s="267"/>
      <c r="O70" s="136"/>
      <c r="P70" s="136"/>
      <c r="Q70" s="271"/>
      <c r="R70" s="137"/>
      <c r="S70" s="137"/>
      <c r="T70" s="137"/>
    </row>
    <row r="71" spans="2:20" s="133" customFormat="1" x14ac:dyDescent="0.25">
      <c r="B71" s="136"/>
      <c r="C71" s="137"/>
      <c r="D71" s="137"/>
      <c r="E71" s="137"/>
      <c r="F71" s="137"/>
      <c r="G71" s="138"/>
      <c r="H71" s="139"/>
      <c r="J71" s="137"/>
      <c r="K71" s="137"/>
      <c r="L71" s="140"/>
      <c r="M71" s="137"/>
      <c r="N71" s="267"/>
      <c r="O71" s="136"/>
      <c r="P71" s="136"/>
      <c r="Q71" s="271"/>
      <c r="R71" s="137"/>
      <c r="S71" s="137"/>
      <c r="T71" s="137"/>
    </row>
    <row r="72" spans="2:20" s="133" customFormat="1" x14ac:dyDescent="0.25">
      <c r="B72" s="136"/>
      <c r="C72" s="137"/>
      <c r="D72" s="137"/>
      <c r="E72" s="137"/>
      <c r="F72" s="137"/>
      <c r="G72" s="138"/>
      <c r="H72" s="139"/>
      <c r="J72" s="137"/>
      <c r="K72" s="137"/>
      <c r="L72" s="140"/>
      <c r="M72" s="137"/>
      <c r="N72" s="267"/>
      <c r="O72" s="136"/>
      <c r="P72" s="136"/>
      <c r="Q72" s="271"/>
      <c r="R72" s="137"/>
      <c r="S72" s="137"/>
      <c r="T72" s="137"/>
    </row>
    <row r="73" spans="2:20" s="133" customFormat="1" x14ac:dyDescent="0.25">
      <c r="B73" s="136"/>
      <c r="C73" s="137"/>
      <c r="D73" s="137"/>
      <c r="E73" s="137"/>
      <c r="F73" s="137"/>
      <c r="G73" s="138"/>
      <c r="H73" s="139"/>
      <c r="J73" s="137"/>
      <c r="K73" s="137"/>
      <c r="L73" s="140"/>
      <c r="M73" s="137"/>
      <c r="N73" s="267"/>
      <c r="O73" s="136"/>
      <c r="P73" s="136"/>
      <c r="Q73" s="271"/>
      <c r="R73" s="137"/>
      <c r="S73" s="137"/>
      <c r="T73" s="137"/>
    </row>
    <row r="74" spans="2:20" s="133" customFormat="1" x14ac:dyDescent="0.25">
      <c r="B74" s="136"/>
      <c r="C74" s="137"/>
      <c r="D74" s="137"/>
      <c r="E74" s="137"/>
      <c r="F74" s="137"/>
      <c r="G74" s="138"/>
      <c r="H74" s="139"/>
      <c r="J74" s="137"/>
      <c r="K74" s="137"/>
      <c r="L74" s="140"/>
      <c r="M74" s="137"/>
      <c r="N74" s="267"/>
      <c r="O74" s="136"/>
      <c r="P74" s="136"/>
      <c r="Q74" s="271"/>
      <c r="R74" s="137"/>
      <c r="S74" s="137"/>
      <c r="T74" s="137"/>
    </row>
    <row r="75" spans="2:20" s="133" customFormat="1" x14ac:dyDescent="0.25">
      <c r="B75" s="136"/>
      <c r="C75" s="137"/>
      <c r="D75" s="137"/>
      <c r="E75" s="137"/>
      <c r="F75" s="137"/>
      <c r="G75" s="138"/>
      <c r="H75" s="139"/>
      <c r="J75" s="137"/>
      <c r="K75" s="137"/>
      <c r="L75" s="140"/>
      <c r="M75" s="137"/>
      <c r="N75" s="267"/>
      <c r="O75" s="136"/>
      <c r="P75" s="136"/>
      <c r="Q75" s="271"/>
      <c r="R75" s="137"/>
      <c r="S75" s="137"/>
      <c r="T75" s="137"/>
    </row>
    <row r="76" spans="2:20" s="133" customFormat="1" x14ac:dyDescent="0.25">
      <c r="B76" s="136"/>
      <c r="C76" s="137"/>
      <c r="D76" s="137"/>
      <c r="E76" s="137"/>
      <c r="F76" s="137"/>
      <c r="G76" s="138"/>
      <c r="H76" s="139"/>
      <c r="J76" s="137"/>
      <c r="K76" s="137"/>
      <c r="L76" s="140"/>
      <c r="M76" s="137"/>
      <c r="N76" s="267"/>
      <c r="O76" s="136"/>
      <c r="P76" s="136"/>
      <c r="Q76" s="271"/>
      <c r="R76" s="137"/>
      <c r="S76" s="137"/>
      <c r="T76" s="137"/>
    </row>
    <row r="77" spans="2:20" s="133" customFormat="1" x14ac:dyDescent="0.25">
      <c r="B77" s="136"/>
      <c r="C77" s="137"/>
      <c r="D77" s="137"/>
      <c r="E77" s="137"/>
      <c r="F77" s="137"/>
      <c r="G77" s="138"/>
      <c r="H77" s="139"/>
      <c r="J77" s="137"/>
      <c r="K77" s="137"/>
      <c r="L77" s="140"/>
      <c r="M77" s="137"/>
      <c r="N77" s="267"/>
      <c r="O77" s="136"/>
      <c r="P77" s="136"/>
      <c r="Q77" s="271"/>
      <c r="R77" s="137"/>
      <c r="S77" s="137"/>
      <c r="T77" s="137"/>
    </row>
    <row r="78" spans="2:20" s="133" customFormat="1" x14ac:dyDescent="0.25">
      <c r="B78" s="136"/>
      <c r="C78" s="137"/>
      <c r="D78" s="137"/>
      <c r="E78" s="137"/>
      <c r="F78" s="137"/>
      <c r="G78" s="138"/>
      <c r="H78" s="139"/>
      <c r="J78" s="137"/>
      <c r="K78" s="137"/>
      <c r="L78" s="140"/>
      <c r="M78" s="137"/>
      <c r="N78" s="267"/>
      <c r="O78" s="136"/>
      <c r="P78" s="136"/>
      <c r="Q78" s="271"/>
      <c r="R78" s="137"/>
      <c r="S78" s="137"/>
      <c r="T78" s="137"/>
    </row>
    <row r="79" spans="2:20" s="133" customFormat="1" x14ac:dyDescent="0.25">
      <c r="B79" s="136"/>
      <c r="C79" s="137"/>
      <c r="D79" s="137"/>
      <c r="E79" s="137"/>
      <c r="F79" s="137"/>
      <c r="G79" s="138"/>
      <c r="H79" s="139"/>
      <c r="J79" s="137"/>
      <c r="K79" s="137"/>
      <c r="L79" s="140"/>
      <c r="M79" s="137"/>
      <c r="N79" s="267"/>
      <c r="O79" s="136"/>
      <c r="P79" s="136"/>
      <c r="Q79" s="271"/>
      <c r="R79" s="137"/>
      <c r="S79" s="137"/>
      <c r="T79" s="137"/>
    </row>
    <row r="80" spans="2:20" s="133" customFormat="1" x14ac:dyDescent="0.25">
      <c r="B80" s="136"/>
      <c r="C80" s="137"/>
      <c r="D80" s="137"/>
      <c r="E80" s="137"/>
      <c r="F80" s="137"/>
      <c r="G80" s="138"/>
      <c r="H80" s="139"/>
      <c r="J80" s="137"/>
      <c r="K80" s="137"/>
      <c r="L80" s="140"/>
      <c r="M80" s="137"/>
      <c r="N80" s="267"/>
      <c r="O80" s="136"/>
      <c r="P80" s="136"/>
      <c r="Q80" s="271"/>
      <c r="R80" s="137"/>
      <c r="S80" s="137"/>
      <c r="T80" s="137"/>
    </row>
    <row r="81" spans="2:20" s="133" customFormat="1" x14ac:dyDescent="0.25">
      <c r="B81" s="136"/>
      <c r="C81" s="137"/>
      <c r="D81" s="137"/>
      <c r="E81" s="137"/>
      <c r="F81" s="137"/>
      <c r="G81" s="138"/>
      <c r="H81" s="139"/>
      <c r="J81" s="137"/>
      <c r="K81" s="137"/>
      <c r="L81" s="140"/>
      <c r="M81" s="137"/>
      <c r="N81" s="267"/>
      <c r="O81" s="136"/>
      <c r="P81" s="136"/>
      <c r="Q81" s="271"/>
      <c r="R81" s="137"/>
      <c r="S81" s="137"/>
      <c r="T81" s="137"/>
    </row>
  </sheetData>
  <mergeCells count="3">
    <mergeCell ref="B1:F1"/>
    <mergeCell ref="B2:F2"/>
    <mergeCell ref="B3:F3"/>
  </mergeCells>
  <conditionalFormatting sqref="B6:F11 H6:H13 B12:C14 E12:F14 D12:D18 B21:C25 F21:J27">
    <cfRule type="containsBlanks" dxfId="84" priority="2">
      <formula>LEN(TRIM(B6))=0</formula>
    </cfRule>
  </conditionalFormatting>
  <conditionalFormatting sqref="C15:C19">
    <cfRule type="containsBlanks" dxfId="83" priority="12">
      <formula>LEN(TRIM(C15))=0</formula>
    </cfRule>
  </conditionalFormatting>
  <conditionalFormatting sqref="D23:D25">
    <cfRule type="containsBlanks" dxfId="82" priority="1">
      <formula>LEN(TRIM(D23))=0</formula>
    </cfRule>
  </conditionalFormatting>
  <conditionalFormatting sqref="E15:E19 B26:D27">
    <cfRule type="containsBlanks" dxfId="81" priority="5">
      <formula>LEN(TRIM(B15))=0</formula>
    </cfRule>
  </conditionalFormatting>
  <conditionalFormatting sqref="F15:F16">
    <cfRule type="containsBlanks" dxfId="80" priority="16">
      <formula>LEN(TRIM(F15))=0</formula>
    </cfRule>
  </conditionalFormatting>
  <conditionalFormatting sqref="F18:F19">
    <cfRule type="containsBlanks" dxfId="79" priority="11">
      <formula>LEN(TRIM(F18))=0</formula>
    </cfRule>
  </conditionalFormatting>
  <conditionalFormatting sqref="G12:G13 G14:H14">
    <cfRule type="containsBlanks" dxfId="78" priority="17">
      <formula>LEN(TRIM(G12))=0</formula>
    </cfRule>
  </conditionalFormatting>
  <conditionalFormatting sqref="G17:G19">
    <cfRule type="containsBlanks" dxfId="77" priority="10">
      <formula>LEN(TRIM(G17))=0</formula>
    </cfRule>
  </conditionalFormatting>
  <conditionalFormatting sqref="H15:H16">
    <cfRule type="containsBlanks" dxfId="76" priority="15">
      <formula>LEN(TRIM(H15))=0</formula>
    </cfRule>
  </conditionalFormatting>
  <conditionalFormatting sqref="H18:K19">
    <cfRule type="containsBlanks" dxfId="75" priority="9">
      <formula>LEN(TRIM(H18))=0</formula>
    </cfRule>
  </conditionalFormatting>
  <conditionalFormatting sqref="I6:I11">
    <cfRule type="containsBlanks" dxfId="74" priority="4">
      <formula>LEN(TRIM(I6))=0</formula>
    </cfRule>
  </conditionalFormatting>
  <conditionalFormatting sqref="I13:I16">
    <cfRule type="containsBlanks" dxfId="73" priority="13">
      <formula>LEN(TRIM(I13))=0</formula>
    </cfRule>
  </conditionalFormatting>
  <conditionalFormatting sqref="J6:K6">
    <cfRule type="containsBlanks" dxfId="72" priority="19">
      <formula>LEN(TRIM(J6))=0</formula>
    </cfRule>
  </conditionalFormatting>
  <conditionalFormatting sqref="J15:L16">
    <cfRule type="containsBlanks" dxfId="71" priority="14">
      <formula>LEN(TRIM(J15))=0</formula>
    </cfRule>
  </conditionalFormatting>
  <conditionalFormatting sqref="K20:K21">
    <cfRule type="containsBlanks" dxfId="70" priority="7">
      <formula>LEN(TRIM(K20))=0</formula>
    </cfRule>
  </conditionalFormatting>
  <conditionalFormatting sqref="K26:L27">
    <cfRule type="containsBlanks" dxfId="69" priority="3">
      <formula>LEN(TRIM(K26))=0</formula>
    </cfRule>
  </conditionalFormatting>
  <conditionalFormatting sqref="L8">
    <cfRule type="containsBlanks" dxfId="68" priority="18">
      <formula>LEN(TRIM(L8))=0</formula>
    </cfRule>
  </conditionalFormatting>
  <conditionalFormatting sqref="L18:L20">
    <cfRule type="containsBlanks" dxfId="67" priority="8">
      <formula>LEN(TRIM(L18))=0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2"/>
  <sheetViews>
    <sheetView topLeftCell="W1" zoomScale="70" zoomScaleNormal="70" workbookViewId="0">
      <pane ySplit="6" topLeftCell="A7" activePane="bottomLeft" state="frozen"/>
      <selection activeCell="AG121" sqref="AG121"/>
      <selection pane="bottomLeft" activeCell="AB8" sqref="AB8"/>
    </sheetView>
  </sheetViews>
  <sheetFormatPr baseColWidth="10" defaultColWidth="48.33203125" defaultRowHeight="74.099999999999994" customHeight="1" x14ac:dyDescent="0.3"/>
  <cols>
    <col min="1" max="1" width="15.33203125" style="145" customWidth="1"/>
    <col min="2" max="2" width="47.6640625" style="145" customWidth="1"/>
    <col min="3" max="3" width="43" style="145" customWidth="1"/>
    <col min="4" max="4" width="43" style="146" customWidth="1"/>
    <col min="5" max="5" width="43" style="145" customWidth="1"/>
    <col min="6" max="6" width="57.33203125" style="147" customWidth="1"/>
    <col min="7" max="8" width="22.109375" style="148" customWidth="1"/>
    <col min="9" max="9" width="22.109375" style="149" customWidth="1"/>
    <col min="10" max="10" width="53.109375" style="145" customWidth="1"/>
    <col min="11" max="12" width="20.33203125" style="148" customWidth="1"/>
    <col min="13" max="13" width="20.33203125" style="149" customWidth="1"/>
    <col min="14" max="14" width="20.33203125" style="148" customWidth="1"/>
    <col min="15" max="15" width="48.33203125" style="145" customWidth="1"/>
    <col min="16" max="16" width="25.5546875" style="146" customWidth="1"/>
    <col min="17" max="17" width="25.5546875" style="150" customWidth="1"/>
    <col min="18" max="18" width="31.88671875" style="151" customWidth="1"/>
    <col min="19" max="19" width="21.5546875" style="491" customWidth="1"/>
    <col min="20" max="20" width="26.33203125" style="149" customWidth="1"/>
    <col min="21" max="21" width="14.33203125" style="151" bestFit="1" customWidth="1"/>
    <col min="22" max="22" width="48.33203125" style="146"/>
    <col min="23" max="23" width="36.6640625" style="146" customWidth="1"/>
    <col min="24" max="24" width="27.33203125" style="152" customWidth="1"/>
    <col min="25" max="25" width="28.109375" style="152" customWidth="1"/>
    <col min="26" max="26" width="57.44140625" style="150" hidden="1" customWidth="1"/>
    <col min="27" max="27" width="57.44140625" style="145" customWidth="1"/>
    <col min="28" max="16384" width="48.33203125" style="145"/>
  </cols>
  <sheetData>
    <row r="1" spans="1:26" ht="14.4" thickBot="1" x14ac:dyDescent="0.35">
      <c r="S1" s="151"/>
    </row>
    <row r="2" spans="1:26" ht="13.8" x14ac:dyDescent="0.3">
      <c r="A2" s="238"/>
      <c r="B2" s="558"/>
      <c r="C2" s="558"/>
      <c r="D2" s="558"/>
      <c r="E2" s="558"/>
      <c r="F2" s="558"/>
      <c r="G2" s="558"/>
      <c r="H2" s="557" t="s">
        <v>140</v>
      </c>
      <c r="I2" s="557"/>
      <c r="J2" s="557"/>
      <c r="K2" s="557"/>
      <c r="L2" s="557"/>
      <c r="M2" s="154"/>
      <c r="N2" s="153"/>
      <c r="O2" s="155"/>
      <c r="P2" s="558"/>
      <c r="Q2" s="558"/>
      <c r="R2" s="558"/>
      <c r="S2" s="558"/>
      <c r="T2" s="558"/>
      <c r="U2" s="558"/>
      <c r="V2" s="558"/>
      <c r="W2" s="558"/>
      <c r="X2" s="559"/>
      <c r="Y2" s="558"/>
      <c r="Z2" s="489"/>
    </row>
    <row r="3" spans="1:26" ht="25.2" customHeight="1" x14ac:dyDescent="0.3">
      <c r="A3" s="239"/>
      <c r="B3" s="558"/>
      <c r="C3" s="558"/>
      <c r="D3" s="558"/>
      <c r="E3" s="558"/>
      <c r="F3" s="558"/>
      <c r="G3" s="558"/>
      <c r="H3" s="557" t="s">
        <v>141</v>
      </c>
      <c r="I3" s="557"/>
      <c r="J3" s="557"/>
      <c r="K3" s="557"/>
      <c r="L3" s="557"/>
      <c r="M3" s="154"/>
      <c r="N3" s="153"/>
      <c r="O3" s="155"/>
      <c r="P3" s="157"/>
      <c r="Q3" s="157"/>
      <c r="R3" s="157"/>
      <c r="S3" s="157"/>
      <c r="T3" s="157"/>
      <c r="U3" s="157"/>
      <c r="V3" s="558"/>
      <c r="W3" s="558"/>
      <c r="X3" s="559"/>
      <c r="Y3" s="558"/>
      <c r="Z3" s="489"/>
    </row>
    <row r="4" spans="1:26" s="158" customFormat="1" ht="34.200000000000003" customHeight="1" x14ac:dyDescent="0.3">
      <c r="A4" s="240"/>
      <c r="B4" s="557"/>
      <c r="C4" s="557"/>
      <c r="D4" s="557"/>
      <c r="E4" s="557"/>
      <c r="F4" s="557"/>
      <c r="G4" s="557"/>
      <c r="H4" s="557" t="s">
        <v>2</v>
      </c>
      <c r="I4" s="557"/>
      <c r="J4" s="557"/>
      <c r="K4" s="557"/>
      <c r="L4" s="557"/>
      <c r="M4" s="156"/>
      <c r="N4" s="35"/>
      <c r="O4" s="116"/>
      <c r="P4" s="157"/>
      <c r="Q4" s="157"/>
      <c r="R4" s="157"/>
      <c r="S4" s="157"/>
      <c r="T4" s="157"/>
      <c r="U4" s="157"/>
      <c r="V4" s="241"/>
      <c r="W4" s="35"/>
      <c r="X4" s="35"/>
      <c r="Y4" s="35"/>
      <c r="Z4" s="112" t="s">
        <v>16</v>
      </c>
    </row>
    <row r="5" spans="1:26" ht="13.8" x14ac:dyDescent="0.3">
      <c r="S5" s="151"/>
    </row>
    <row r="6" spans="1:26" s="159" customFormat="1" ht="82.2" customHeight="1" x14ac:dyDescent="0.3">
      <c r="A6" s="244" t="s">
        <v>142</v>
      </c>
      <c r="B6" s="244" t="s">
        <v>143</v>
      </c>
      <c r="C6" s="244" t="s">
        <v>144</v>
      </c>
      <c r="D6" s="243" t="s">
        <v>20</v>
      </c>
      <c r="E6" s="244" t="s">
        <v>145</v>
      </c>
      <c r="F6" s="244" t="s">
        <v>146</v>
      </c>
      <c r="G6" s="244" t="s">
        <v>147</v>
      </c>
      <c r="H6" s="244" t="s">
        <v>148</v>
      </c>
      <c r="I6" s="245" t="s">
        <v>149</v>
      </c>
      <c r="J6" s="244" t="s">
        <v>150</v>
      </c>
      <c r="K6" s="244" t="s">
        <v>151</v>
      </c>
      <c r="L6" s="244" t="s">
        <v>152</v>
      </c>
      <c r="M6" s="245" t="s">
        <v>153</v>
      </c>
      <c r="N6" s="244" t="s">
        <v>154</v>
      </c>
      <c r="O6" s="244" t="s">
        <v>155</v>
      </c>
      <c r="P6" s="243" t="s">
        <v>156</v>
      </c>
      <c r="Q6" s="244" t="s">
        <v>26</v>
      </c>
      <c r="R6" s="244" t="s">
        <v>157</v>
      </c>
      <c r="S6" s="244" t="s">
        <v>158</v>
      </c>
      <c r="T6" s="244" t="s">
        <v>159</v>
      </c>
      <c r="U6" s="244" t="s">
        <v>160</v>
      </c>
      <c r="V6" s="244" t="s">
        <v>161</v>
      </c>
      <c r="W6" s="494" t="s">
        <v>162</v>
      </c>
      <c r="X6" s="494" t="s">
        <v>163</v>
      </c>
      <c r="Y6" s="494" t="s">
        <v>164</v>
      </c>
      <c r="Z6" s="483" t="s">
        <v>33</v>
      </c>
    </row>
    <row r="7" spans="1:26" ht="69" x14ac:dyDescent="0.3">
      <c r="A7" s="23">
        <v>8094</v>
      </c>
      <c r="B7" s="129" t="s">
        <v>34</v>
      </c>
      <c r="C7" s="129" t="s">
        <v>165</v>
      </c>
      <c r="D7" s="48" t="s">
        <v>166</v>
      </c>
      <c r="E7" s="129" t="s">
        <v>37</v>
      </c>
      <c r="F7" s="129" t="s">
        <v>167</v>
      </c>
      <c r="G7" s="131">
        <v>1</v>
      </c>
      <c r="H7" s="160">
        <f>(($L$7/$K$7)*0.34)+(($L$17/$K$17)*0.33)+(($L$29/$K$29)*0.33)</f>
        <v>1</v>
      </c>
      <c r="I7" s="160">
        <f>IFERROR(+H7/G7,0)</f>
        <v>1</v>
      </c>
      <c r="J7" s="129" t="s">
        <v>168</v>
      </c>
      <c r="K7" s="131">
        <v>1</v>
      </c>
      <c r="L7" s="160">
        <f>(($S$7/$R$7)*0.25)+(($S$9/$R$9)*0.25)+(($S$12/$R$12)*0.25)+(($S$15/$R$15)*0.25)</f>
        <v>1</v>
      </c>
      <c r="M7" s="160">
        <f>IFERROR(+L7/K7,0)</f>
        <v>1</v>
      </c>
      <c r="N7" s="23">
        <v>1</v>
      </c>
      <c r="O7" s="176" t="s">
        <v>169</v>
      </c>
      <c r="P7" s="177" t="s">
        <v>61</v>
      </c>
      <c r="Q7" s="176" t="s">
        <v>42</v>
      </c>
      <c r="R7" s="178">
        <v>1</v>
      </c>
      <c r="S7" s="131">
        <v>1</v>
      </c>
      <c r="T7" s="131">
        <f>IFERROR(+S7/R7,0)</f>
        <v>1</v>
      </c>
      <c r="U7" s="179">
        <v>1</v>
      </c>
      <c r="V7" s="176" t="s">
        <v>170</v>
      </c>
      <c r="W7" s="178">
        <v>0.28570000000000001</v>
      </c>
      <c r="X7" s="131">
        <v>0.28570000000000001</v>
      </c>
      <c r="Y7" s="131">
        <f>IFERROR(+X7/W7,0)</f>
        <v>1</v>
      </c>
      <c r="Z7" s="179" t="s">
        <v>43</v>
      </c>
    </row>
    <row r="8" spans="1:26" ht="69" x14ac:dyDescent="0.3">
      <c r="A8" s="23">
        <v>8094</v>
      </c>
      <c r="B8" s="129" t="s">
        <v>34</v>
      </c>
      <c r="C8" s="129" t="s">
        <v>165</v>
      </c>
      <c r="D8" s="48" t="s">
        <v>166</v>
      </c>
      <c r="E8" s="129" t="s">
        <v>37</v>
      </c>
      <c r="F8" s="129" t="s">
        <v>167</v>
      </c>
      <c r="G8" s="131">
        <v>1</v>
      </c>
      <c r="H8" s="160">
        <f t="shared" ref="H8:H39" si="0">(($L$7/$K$7)*0.34)+(($L$17/$K$17)*0.33)+(($L$29/$K$29)*0.33)</f>
        <v>1</v>
      </c>
      <c r="I8" s="160">
        <f t="shared" ref="I8:I39" si="1">IFERROR(+H8/G8,0)</f>
        <v>1</v>
      </c>
      <c r="J8" s="129" t="s">
        <v>168</v>
      </c>
      <c r="K8" s="131">
        <v>1</v>
      </c>
      <c r="L8" s="160">
        <f t="shared" ref="L8:L16" si="2">(($S$7/$R$7)*0.25)+(($S$9/$R$9)*0.25)+(($S$12/$R$12)*0.25)+(($S$15/$R$15)*0.25)</f>
        <v>1</v>
      </c>
      <c r="M8" s="160">
        <f t="shared" ref="M8:M28" si="3">IFERROR(+L8/K8,0)</f>
        <v>1</v>
      </c>
      <c r="N8" s="23">
        <v>1</v>
      </c>
      <c r="O8" s="176" t="s">
        <v>169</v>
      </c>
      <c r="P8" s="177" t="s">
        <v>61</v>
      </c>
      <c r="Q8" s="176" t="s">
        <v>42</v>
      </c>
      <c r="R8" s="178">
        <v>1</v>
      </c>
      <c r="S8" s="131">
        <v>1</v>
      </c>
      <c r="T8" s="131">
        <f t="shared" ref="T8:T27" si="4">IFERROR(+S8/R8,0)</f>
        <v>1</v>
      </c>
      <c r="U8" s="179">
        <v>2</v>
      </c>
      <c r="V8" s="176" t="s">
        <v>171</v>
      </c>
      <c r="W8" s="178">
        <v>0.28570000000000001</v>
      </c>
      <c r="X8" s="131">
        <v>0.28570000000000001</v>
      </c>
      <c r="Y8" s="131">
        <f>IFERROR(+X8/W8,0)</f>
        <v>1</v>
      </c>
      <c r="Z8" s="179" t="s">
        <v>43</v>
      </c>
    </row>
    <row r="9" spans="1:26" ht="69" x14ac:dyDescent="0.25">
      <c r="A9" s="23">
        <v>8094</v>
      </c>
      <c r="B9" s="129" t="s">
        <v>34</v>
      </c>
      <c r="C9" s="285" t="s">
        <v>57</v>
      </c>
      <c r="D9" s="48" t="s">
        <v>166</v>
      </c>
      <c r="E9" s="129" t="s">
        <v>37</v>
      </c>
      <c r="F9" s="129" t="s">
        <v>167</v>
      </c>
      <c r="G9" s="131">
        <v>1</v>
      </c>
      <c r="H9" s="160">
        <f t="shared" si="0"/>
        <v>1</v>
      </c>
      <c r="I9" s="160">
        <f t="shared" si="1"/>
        <v>1</v>
      </c>
      <c r="J9" s="129" t="s">
        <v>168</v>
      </c>
      <c r="K9" s="131">
        <v>1</v>
      </c>
      <c r="L9" s="160">
        <f t="shared" si="2"/>
        <v>1</v>
      </c>
      <c r="M9" s="160">
        <f t="shared" si="3"/>
        <v>1</v>
      </c>
      <c r="N9" s="23">
        <v>2</v>
      </c>
      <c r="O9" s="176" t="s">
        <v>172</v>
      </c>
      <c r="P9" s="177" t="s">
        <v>61</v>
      </c>
      <c r="Q9" s="176" t="s">
        <v>42</v>
      </c>
      <c r="R9" s="178">
        <v>1</v>
      </c>
      <c r="S9" s="131">
        <v>1</v>
      </c>
      <c r="T9" s="131">
        <f t="shared" si="4"/>
        <v>1</v>
      </c>
      <c r="U9" s="23">
        <v>1</v>
      </c>
      <c r="V9" s="176" t="s">
        <v>173</v>
      </c>
      <c r="W9" s="131">
        <v>0.2792</v>
      </c>
      <c r="X9" s="131">
        <v>0.2792</v>
      </c>
      <c r="Y9" s="131">
        <f t="shared" ref="Y9:Y28" si="5">IFERROR(+X9/W9,0)</f>
        <v>1</v>
      </c>
      <c r="Z9" s="179" t="s">
        <v>43</v>
      </c>
    </row>
    <row r="10" spans="1:26" ht="69" x14ac:dyDescent="0.3">
      <c r="A10" s="23">
        <v>8094</v>
      </c>
      <c r="B10" s="129" t="s">
        <v>34</v>
      </c>
      <c r="C10" s="129" t="s">
        <v>57</v>
      </c>
      <c r="D10" s="48" t="s">
        <v>166</v>
      </c>
      <c r="E10" s="129" t="s">
        <v>37</v>
      </c>
      <c r="F10" s="129" t="s">
        <v>167</v>
      </c>
      <c r="G10" s="131">
        <v>1</v>
      </c>
      <c r="H10" s="160">
        <f t="shared" si="0"/>
        <v>1</v>
      </c>
      <c r="I10" s="160">
        <f t="shared" si="1"/>
        <v>1</v>
      </c>
      <c r="J10" s="129" t="s">
        <v>168</v>
      </c>
      <c r="K10" s="131">
        <v>1</v>
      </c>
      <c r="L10" s="160">
        <f t="shared" si="2"/>
        <v>1</v>
      </c>
      <c r="M10" s="160">
        <f t="shared" si="3"/>
        <v>1</v>
      </c>
      <c r="N10" s="23">
        <v>2</v>
      </c>
      <c r="O10" s="176" t="s">
        <v>172</v>
      </c>
      <c r="P10" s="177" t="s">
        <v>61</v>
      </c>
      <c r="Q10" s="176" t="s">
        <v>42</v>
      </c>
      <c r="R10" s="178">
        <v>1</v>
      </c>
      <c r="S10" s="131">
        <v>1</v>
      </c>
      <c r="T10" s="131">
        <f t="shared" si="4"/>
        <v>1</v>
      </c>
      <c r="U10" s="23">
        <v>2</v>
      </c>
      <c r="V10" s="176" t="s">
        <v>174</v>
      </c>
      <c r="W10" s="131">
        <v>0.2792</v>
      </c>
      <c r="X10" s="131">
        <v>0.2792</v>
      </c>
      <c r="Y10" s="131">
        <f t="shared" si="5"/>
        <v>1</v>
      </c>
      <c r="Z10" s="179" t="s">
        <v>43</v>
      </c>
    </row>
    <row r="11" spans="1:26" ht="69" x14ac:dyDescent="0.25">
      <c r="A11" s="23">
        <v>8094</v>
      </c>
      <c r="B11" s="129" t="s">
        <v>34</v>
      </c>
      <c r="C11" s="285" t="s">
        <v>57</v>
      </c>
      <c r="D11" s="48" t="s">
        <v>166</v>
      </c>
      <c r="E11" s="129" t="s">
        <v>37</v>
      </c>
      <c r="F11" s="129" t="s">
        <v>167</v>
      </c>
      <c r="G11" s="131">
        <v>1</v>
      </c>
      <c r="H11" s="160">
        <f t="shared" si="0"/>
        <v>1</v>
      </c>
      <c r="I11" s="160">
        <f t="shared" si="1"/>
        <v>1</v>
      </c>
      <c r="J11" s="129" t="s">
        <v>168</v>
      </c>
      <c r="K11" s="131">
        <v>1</v>
      </c>
      <c r="L11" s="160">
        <f t="shared" si="2"/>
        <v>1</v>
      </c>
      <c r="M11" s="160">
        <f t="shared" si="3"/>
        <v>1</v>
      </c>
      <c r="N11" s="23">
        <v>2</v>
      </c>
      <c r="O11" s="176" t="s">
        <v>172</v>
      </c>
      <c r="P11" s="177" t="s">
        <v>61</v>
      </c>
      <c r="Q11" s="176" t="s">
        <v>42</v>
      </c>
      <c r="R11" s="178">
        <v>1</v>
      </c>
      <c r="S11" s="131">
        <v>1</v>
      </c>
      <c r="T11" s="131">
        <f t="shared" si="4"/>
        <v>1</v>
      </c>
      <c r="U11" s="23">
        <v>3</v>
      </c>
      <c r="V11" s="176" t="s">
        <v>175</v>
      </c>
      <c r="W11" s="131">
        <v>0.29270000000000002</v>
      </c>
      <c r="X11" s="131">
        <v>0.29270000000000002</v>
      </c>
      <c r="Y11" s="131">
        <f t="shared" si="5"/>
        <v>1</v>
      </c>
      <c r="Z11" s="179" t="s">
        <v>43</v>
      </c>
    </row>
    <row r="12" spans="1:26" ht="69" x14ac:dyDescent="0.3">
      <c r="A12" s="23">
        <v>8094</v>
      </c>
      <c r="B12" s="129" t="s">
        <v>34</v>
      </c>
      <c r="C12" s="129" t="s">
        <v>35</v>
      </c>
      <c r="D12" s="48" t="s">
        <v>166</v>
      </c>
      <c r="E12" s="129" t="s">
        <v>37</v>
      </c>
      <c r="F12" s="129" t="s">
        <v>167</v>
      </c>
      <c r="G12" s="131">
        <v>1</v>
      </c>
      <c r="H12" s="160">
        <f t="shared" si="0"/>
        <v>1</v>
      </c>
      <c r="I12" s="160">
        <f t="shared" si="1"/>
        <v>1</v>
      </c>
      <c r="J12" s="129" t="s">
        <v>168</v>
      </c>
      <c r="K12" s="131">
        <v>1</v>
      </c>
      <c r="L12" s="160">
        <f t="shared" si="2"/>
        <v>1</v>
      </c>
      <c r="M12" s="160">
        <f t="shared" si="3"/>
        <v>1</v>
      </c>
      <c r="N12" s="23">
        <v>3</v>
      </c>
      <c r="O12" s="176" t="s">
        <v>176</v>
      </c>
      <c r="P12" s="177" t="s">
        <v>61</v>
      </c>
      <c r="Q12" s="176" t="s">
        <v>42</v>
      </c>
      <c r="R12" s="178">
        <v>1</v>
      </c>
      <c r="S12" s="131">
        <v>1</v>
      </c>
      <c r="T12" s="131">
        <f t="shared" si="4"/>
        <v>1</v>
      </c>
      <c r="U12" s="23">
        <v>1</v>
      </c>
      <c r="V12" s="176" t="s">
        <v>177</v>
      </c>
      <c r="W12" s="131">
        <v>0.28570000000000001</v>
      </c>
      <c r="X12" s="131">
        <v>0.28570000000000001</v>
      </c>
      <c r="Y12" s="131">
        <f t="shared" si="5"/>
        <v>1</v>
      </c>
      <c r="Z12" s="179" t="s">
        <v>43</v>
      </c>
    </row>
    <row r="13" spans="1:26" ht="69" x14ac:dyDescent="0.3">
      <c r="A13" s="23">
        <v>8094</v>
      </c>
      <c r="B13" s="129" t="s">
        <v>34</v>
      </c>
      <c r="C13" s="129" t="s">
        <v>35</v>
      </c>
      <c r="D13" s="48" t="s">
        <v>166</v>
      </c>
      <c r="E13" s="129" t="s">
        <v>37</v>
      </c>
      <c r="F13" s="129" t="s">
        <v>167</v>
      </c>
      <c r="G13" s="131">
        <v>1</v>
      </c>
      <c r="H13" s="160">
        <f t="shared" si="0"/>
        <v>1</v>
      </c>
      <c r="I13" s="160">
        <f t="shared" si="1"/>
        <v>1</v>
      </c>
      <c r="J13" s="129" t="s">
        <v>168</v>
      </c>
      <c r="K13" s="131">
        <v>1</v>
      </c>
      <c r="L13" s="160">
        <f>(($S$7/$R$7)*0.25)+(($S$9/$R$9)*0.25)+(($S$12/$R$12)*0.25)+(($S$15/$R$15)*0.25)</f>
        <v>1</v>
      </c>
      <c r="M13" s="160">
        <f t="shared" si="3"/>
        <v>1</v>
      </c>
      <c r="N13" s="23">
        <v>3</v>
      </c>
      <c r="O13" s="176" t="s">
        <v>176</v>
      </c>
      <c r="P13" s="177" t="s">
        <v>61</v>
      </c>
      <c r="Q13" s="176" t="s">
        <v>42</v>
      </c>
      <c r="R13" s="178">
        <v>1</v>
      </c>
      <c r="S13" s="131">
        <v>1</v>
      </c>
      <c r="T13" s="131">
        <f t="shared" si="4"/>
        <v>1</v>
      </c>
      <c r="U13" s="23">
        <v>2</v>
      </c>
      <c r="V13" s="176" t="s">
        <v>178</v>
      </c>
      <c r="W13" s="131">
        <v>0.25949999999999995</v>
      </c>
      <c r="X13" s="131">
        <v>0.25949999999999995</v>
      </c>
      <c r="Y13" s="131">
        <f t="shared" si="5"/>
        <v>1</v>
      </c>
      <c r="Z13" s="179" t="s">
        <v>43</v>
      </c>
    </row>
    <row r="14" spans="1:26" ht="69" x14ac:dyDescent="0.3">
      <c r="A14" s="23">
        <v>8094</v>
      </c>
      <c r="B14" s="129" t="s">
        <v>34</v>
      </c>
      <c r="C14" s="129" t="s">
        <v>35</v>
      </c>
      <c r="D14" s="48" t="s">
        <v>166</v>
      </c>
      <c r="E14" s="129" t="s">
        <v>37</v>
      </c>
      <c r="F14" s="129" t="s">
        <v>167</v>
      </c>
      <c r="G14" s="131">
        <v>1</v>
      </c>
      <c r="H14" s="160">
        <f t="shared" si="0"/>
        <v>1</v>
      </c>
      <c r="I14" s="160">
        <f t="shared" si="1"/>
        <v>1</v>
      </c>
      <c r="J14" s="129" t="s">
        <v>168</v>
      </c>
      <c r="K14" s="131">
        <v>1</v>
      </c>
      <c r="L14" s="160">
        <f t="shared" si="2"/>
        <v>1</v>
      </c>
      <c r="M14" s="160">
        <f t="shared" si="3"/>
        <v>1</v>
      </c>
      <c r="N14" s="23">
        <v>3</v>
      </c>
      <c r="O14" s="176" t="s">
        <v>176</v>
      </c>
      <c r="P14" s="177" t="s">
        <v>61</v>
      </c>
      <c r="Q14" s="176" t="s">
        <v>42</v>
      </c>
      <c r="R14" s="178">
        <v>1</v>
      </c>
      <c r="S14" s="131">
        <v>1</v>
      </c>
      <c r="T14" s="131">
        <f t="shared" si="4"/>
        <v>1</v>
      </c>
      <c r="U14" s="23">
        <v>3</v>
      </c>
      <c r="V14" s="176" t="s">
        <v>179</v>
      </c>
      <c r="W14" s="131">
        <v>0.25949999999999995</v>
      </c>
      <c r="X14" s="131">
        <v>0.25949999999999995</v>
      </c>
      <c r="Y14" s="131">
        <f t="shared" si="5"/>
        <v>1</v>
      </c>
      <c r="Z14" s="179" t="s">
        <v>43</v>
      </c>
    </row>
    <row r="15" spans="1:26" ht="127.95" customHeight="1" x14ac:dyDescent="0.3">
      <c r="A15" s="23">
        <v>8094</v>
      </c>
      <c r="B15" s="129" t="s">
        <v>34</v>
      </c>
      <c r="C15" s="129" t="s">
        <v>35</v>
      </c>
      <c r="D15" s="48" t="s">
        <v>166</v>
      </c>
      <c r="E15" s="129" t="s">
        <v>37</v>
      </c>
      <c r="F15" s="129" t="s">
        <v>167</v>
      </c>
      <c r="G15" s="131">
        <v>1</v>
      </c>
      <c r="H15" s="160">
        <f t="shared" si="0"/>
        <v>1</v>
      </c>
      <c r="I15" s="160">
        <f t="shared" si="1"/>
        <v>1</v>
      </c>
      <c r="J15" s="129" t="s">
        <v>168</v>
      </c>
      <c r="K15" s="131">
        <v>1</v>
      </c>
      <c r="L15" s="160">
        <f>(($S$7/$R$7)*0.25)+(($S$9/$R$9)*0.25)+(($S$12/$R$12)*0.25)+(($S$15/$R$15)*0.25)</f>
        <v>1</v>
      </c>
      <c r="M15" s="160">
        <f t="shared" si="3"/>
        <v>1</v>
      </c>
      <c r="N15" s="23">
        <v>4</v>
      </c>
      <c r="O15" s="176" t="s">
        <v>180</v>
      </c>
      <c r="P15" s="177" t="s">
        <v>61</v>
      </c>
      <c r="Q15" s="176" t="s">
        <v>42</v>
      </c>
      <c r="R15" s="178">
        <v>1</v>
      </c>
      <c r="S15" s="131">
        <v>1</v>
      </c>
      <c r="T15" s="131">
        <f t="shared" si="4"/>
        <v>1</v>
      </c>
      <c r="U15" s="179">
        <v>1</v>
      </c>
      <c r="V15" s="176" t="s">
        <v>181</v>
      </c>
      <c r="W15" s="131">
        <v>0.2792</v>
      </c>
      <c r="X15" s="131">
        <v>0.2792</v>
      </c>
      <c r="Y15" s="131">
        <f t="shared" si="5"/>
        <v>1</v>
      </c>
      <c r="Z15" s="179" t="s">
        <v>43</v>
      </c>
    </row>
    <row r="16" spans="1:26" ht="107.4" customHeight="1" x14ac:dyDescent="0.3">
      <c r="A16" s="23">
        <v>8094</v>
      </c>
      <c r="B16" s="129" t="s">
        <v>34</v>
      </c>
      <c r="C16" s="129" t="s">
        <v>35</v>
      </c>
      <c r="D16" s="48" t="s">
        <v>166</v>
      </c>
      <c r="E16" s="129" t="s">
        <v>37</v>
      </c>
      <c r="F16" s="129" t="s">
        <v>167</v>
      </c>
      <c r="G16" s="131">
        <v>1</v>
      </c>
      <c r="H16" s="160">
        <f t="shared" si="0"/>
        <v>1</v>
      </c>
      <c r="I16" s="160">
        <f t="shared" si="1"/>
        <v>1</v>
      </c>
      <c r="J16" s="129" t="s">
        <v>168</v>
      </c>
      <c r="K16" s="131">
        <v>1</v>
      </c>
      <c r="L16" s="160">
        <f t="shared" si="2"/>
        <v>1</v>
      </c>
      <c r="M16" s="160">
        <f t="shared" si="3"/>
        <v>1</v>
      </c>
      <c r="N16" s="23">
        <v>4</v>
      </c>
      <c r="O16" s="176" t="s">
        <v>180</v>
      </c>
      <c r="P16" s="177" t="s">
        <v>61</v>
      </c>
      <c r="Q16" s="176" t="s">
        <v>42</v>
      </c>
      <c r="R16" s="178">
        <v>1</v>
      </c>
      <c r="S16" s="131">
        <v>1</v>
      </c>
      <c r="T16" s="131">
        <f t="shared" si="4"/>
        <v>1</v>
      </c>
      <c r="U16" s="179">
        <v>2</v>
      </c>
      <c r="V16" s="176" t="s">
        <v>182</v>
      </c>
      <c r="W16" s="131">
        <v>0.2792</v>
      </c>
      <c r="X16" s="131">
        <v>0.2792</v>
      </c>
      <c r="Y16" s="131">
        <f t="shared" si="5"/>
        <v>1</v>
      </c>
      <c r="Z16" s="179" t="s">
        <v>43</v>
      </c>
    </row>
    <row r="17" spans="1:26" ht="69" x14ac:dyDescent="0.3">
      <c r="A17" s="23">
        <v>8094</v>
      </c>
      <c r="B17" s="129" t="s">
        <v>34</v>
      </c>
      <c r="C17" s="129" t="s">
        <v>35</v>
      </c>
      <c r="D17" s="48" t="s">
        <v>166</v>
      </c>
      <c r="E17" s="129" t="s">
        <v>37</v>
      </c>
      <c r="F17" s="129" t="s">
        <v>167</v>
      </c>
      <c r="G17" s="131">
        <v>1</v>
      </c>
      <c r="H17" s="160">
        <f>(($L$7/$K$7)*0.34)+(($L$17/$K$17)*0.33)+(($L$29/$K$29)*0.33)</f>
        <v>1</v>
      </c>
      <c r="I17" s="160">
        <f t="shared" si="1"/>
        <v>1</v>
      </c>
      <c r="J17" s="129" t="s">
        <v>183</v>
      </c>
      <c r="K17" s="131">
        <v>1</v>
      </c>
      <c r="L17" s="160">
        <f>(($S$17/$R$17)*0.25)+(($S$20/$R$20)*0.25)+(($S$23/$R$23)*0.25)+(($S$27/$R$27)*0.25)</f>
        <v>1</v>
      </c>
      <c r="M17" s="160">
        <f t="shared" si="3"/>
        <v>1</v>
      </c>
      <c r="N17" s="23">
        <v>5</v>
      </c>
      <c r="O17" s="176" t="s">
        <v>184</v>
      </c>
      <c r="P17" s="177" t="s">
        <v>41</v>
      </c>
      <c r="Q17" s="176" t="s">
        <v>49</v>
      </c>
      <c r="R17" s="180">
        <v>0.4</v>
      </c>
      <c r="S17" s="135">
        <v>0.4</v>
      </c>
      <c r="T17" s="131">
        <f t="shared" si="4"/>
        <v>1</v>
      </c>
      <c r="U17" s="23">
        <v>1</v>
      </c>
      <c r="V17" s="176" t="s">
        <v>185</v>
      </c>
      <c r="W17" s="131">
        <v>0.28570000000000001</v>
      </c>
      <c r="X17" s="131">
        <v>0.28570000000000001</v>
      </c>
      <c r="Y17" s="131">
        <f t="shared" si="5"/>
        <v>1</v>
      </c>
      <c r="Z17" s="179" t="s">
        <v>43</v>
      </c>
    </row>
    <row r="18" spans="1:26" ht="69" x14ac:dyDescent="0.3">
      <c r="A18" s="23">
        <v>8094</v>
      </c>
      <c r="B18" s="129" t="s">
        <v>34</v>
      </c>
      <c r="C18" s="129" t="s">
        <v>35</v>
      </c>
      <c r="D18" s="48" t="s">
        <v>166</v>
      </c>
      <c r="E18" s="129" t="s">
        <v>37</v>
      </c>
      <c r="F18" s="129" t="s">
        <v>167</v>
      </c>
      <c r="G18" s="131">
        <v>1</v>
      </c>
      <c r="H18" s="160">
        <f t="shared" si="0"/>
        <v>1</v>
      </c>
      <c r="I18" s="160">
        <f t="shared" si="1"/>
        <v>1</v>
      </c>
      <c r="J18" s="129" t="s">
        <v>183</v>
      </c>
      <c r="K18" s="131">
        <v>1</v>
      </c>
      <c r="L18" s="160">
        <f t="shared" ref="L18:L28" si="6">(($S$17/$R$17)*0.25)+(($S$20/$R$20)*0.25)+(($S$23/$R$23)*0.25)+(($S$27/$R$27)*0.25)</f>
        <v>1</v>
      </c>
      <c r="M18" s="160">
        <f t="shared" si="3"/>
        <v>1</v>
      </c>
      <c r="N18" s="23">
        <v>5</v>
      </c>
      <c r="O18" s="176" t="s">
        <v>184</v>
      </c>
      <c r="P18" s="177" t="s">
        <v>41</v>
      </c>
      <c r="Q18" s="176" t="s">
        <v>49</v>
      </c>
      <c r="R18" s="180">
        <v>0.4</v>
      </c>
      <c r="S18" s="135">
        <v>0.4</v>
      </c>
      <c r="T18" s="131">
        <f t="shared" ref="T18:T19" si="7">IFERROR(+S18/R18,0)</f>
        <v>1</v>
      </c>
      <c r="U18" s="23">
        <v>2</v>
      </c>
      <c r="V18" s="129" t="s">
        <v>186</v>
      </c>
      <c r="W18" s="131">
        <v>0.3332</v>
      </c>
      <c r="X18" s="131">
        <v>0.3332</v>
      </c>
      <c r="Y18" s="131">
        <f t="shared" si="5"/>
        <v>1</v>
      </c>
      <c r="Z18" s="179" t="s">
        <v>43</v>
      </c>
    </row>
    <row r="19" spans="1:26" ht="69" x14ac:dyDescent="0.3">
      <c r="A19" s="23">
        <v>8094</v>
      </c>
      <c r="B19" s="129" t="s">
        <v>34</v>
      </c>
      <c r="C19" s="129" t="s">
        <v>35</v>
      </c>
      <c r="D19" s="48" t="s">
        <v>166</v>
      </c>
      <c r="E19" s="129" t="s">
        <v>37</v>
      </c>
      <c r="F19" s="129" t="s">
        <v>167</v>
      </c>
      <c r="G19" s="131">
        <v>1</v>
      </c>
      <c r="H19" s="160">
        <f t="shared" si="0"/>
        <v>1</v>
      </c>
      <c r="I19" s="160">
        <f t="shared" si="1"/>
        <v>1</v>
      </c>
      <c r="J19" s="129" t="s">
        <v>183</v>
      </c>
      <c r="K19" s="131">
        <v>1</v>
      </c>
      <c r="L19" s="160">
        <f t="shared" si="6"/>
        <v>1</v>
      </c>
      <c r="M19" s="160">
        <f t="shared" si="3"/>
        <v>1</v>
      </c>
      <c r="N19" s="23">
        <v>5</v>
      </c>
      <c r="O19" s="176" t="s">
        <v>184</v>
      </c>
      <c r="P19" s="177" t="s">
        <v>41</v>
      </c>
      <c r="Q19" s="176" t="s">
        <v>49</v>
      </c>
      <c r="R19" s="180">
        <v>0.4</v>
      </c>
      <c r="S19" s="135">
        <v>0.4</v>
      </c>
      <c r="T19" s="131">
        <f t="shared" si="7"/>
        <v>1</v>
      </c>
      <c r="U19" s="23">
        <v>3</v>
      </c>
      <c r="V19" s="129" t="s">
        <v>187</v>
      </c>
      <c r="W19" s="131">
        <v>0.3332</v>
      </c>
      <c r="X19" s="131">
        <v>0.3332</v>
      </c>
      <c r="Y19" s="131">
        <f t="shared" si="5"/>
        <v>1</v>
      </c>
      <c r="Z19" s="179" t="s">
        <v>43</v>
      </c>
    </row>
    <row r="20" spans="1:26" ht="77.25" customHeight="1" x14ac:dyDescent="0.3">
      <c r="A20" s="23">
        <v>8094</v>
      </c>
      <c r="B20" s="129" t="s">
        <v>34</v>
      </c>
      <c r="C20" s="129" t="s">
        <v>35</v>
      </c>
      <c r="D20" s="48" t="s">
        <v>166</v>
      </c>
      <c r="E20" s="129" t="s">
        <v>37</v>
      </c>
      <c r="F20" s="129" t="s">
        <v>167</v>
      </c>
      <c r="G20" s="131">
        <v>1</v>
      </c>
      <c r="H20" s="160">
        <f t="shared" si="0"/>
        <v>1</v>
      </c>
      <c r="I20" s="160">
        <f t="shared" si="1"/>
        <v>1</v>
      </c>
      <c r="J20" s="129" t="s">
        <v>183</v>
      </c>
      <c r="K20" s="131">
        <v>1</v>
      </c>
      <c r="L20" s="160">
        <f t="shared" si="6"/>
        <v>1</v>
      </c>
      <c r="M20" s="160">
        <f t="shared" si="3"/>
        <v>1</v>
      </c>
      <c r="N20" s="23">
        <v>6</v>
      </c>
      <c r="O20" s="176" t="s">
        <v>188</v>
      </c>
      <c r="P20" s="177" t="s">
        <v>41</v>
      </c>
      <c r="Q20" s="176" t="s">
        <v>49</v>
      </c>
      <c r="R20" s="180">
        <v>0.5</v>
      </c>
      <c r="S20" s="135">
        <v>0.5</v>
      </c>
      <c r="T20" s="131">
        <f t="shared" si="4"/>
        <v>1</v>
      </c>
      <c r="U20" s="179">
        <v>1</v>
      </c>
      <c r="V20" s="176" t="s">
        <v>189</v>
      </c>
      <c r="W20" s="131">
        <v>0.28570000000000001</v>
      </c>
      <c r="X20" s="131">
        <v>0.28570000000000001</v>
      </c>
      <c r="Y20" s="131">
        <f t="shared" si="5"/>
        <v>1</v>
      </c>
      <c r="Z20" s="179" t="s">
        <v>43</v>
      </c>
    </row>
    <row r="21" spans="1:26" ht="103.5" customHeight="1" x14ac:dyDescent="0.3">
      <c r="A21" s="23">
        <v>8094</v>
      </c>
      <c r="B21" s="129" t="s">
        <v>34</v>
      </c>
      <c r="C21" s="129" t="s">
        <v>190</v>
      </c>
      <c r="D21" s="48" t="s">
        <v>166</v>
      </c>
      <c r="E21" s="129" t="s">
        <v>37</v>
      </c>
      <c r="F21" s="129" t="s">
        <v>167</v>
      </c>
      <c r="G21" s="131">
        <v>1</v>
      </c>
      <c r="H21" s="160">
        <f t="shared" si="0"/>
        <v>1</v>
      </c>
      <c r="I21" s="160">
        <f t="shared" si="1"/>
        <v>1</v>
      </c>
      <c r="J21" s="129" t="s">
        <v>183</v>
      </c>
      <c r="K21" s="131">
        <v>1</v>
      </c>
      <c r="L21" s="160">
        <f t="shared" si="6"/>
        <v>1</v>
      </c>
      <c r="M21" s="160">
        <f t="shared" si="3"/>
        <v>1</v>
      </c>
      <c r="N21" s="23">
        <v>6</v>
      </c>
      <c r="O21" s="176" t="s">
        <v>188</v>
      </c>
      <c r="P21" s="177" t="s">
        <v>41</v>
      </c>
      <c r="Q21" s="176" t="s">
        <v>49</v>
      </c>
      <c r="R21" s="180">
        <v>0.5</v>
      </c>
      <c r="S21" s="135">
        <v>0.5</v>
      </c>
      <c r="T21" s="131">
        <f t="shared" ref="T21:T22" si="8">IFERROR(+S21/R21,0)</f>
        <v>1</v>
      </c>
      <c r="U21" s="179">
        <v>2</v>
      </c>
      <c r="V21" s="176" t="s">
        <v>191</v>
      </c>
      <c r="W21" s="131">
        <v>0.28570000000000001</v>
      </c>
      <c r="X21" s="131">
        <v>0.28570000000000001</v>
      </c>
      <c r="Y21" s="131">
        <f t="shared" si="5"/>
        <v>1</v>
      </c>
      <c r="Z21" s="179" t="s">
        <v>43</v>
      </c>
    </row>
    <row r="22" spans="1:26" ht="90" customHeight="1" x14ac:dyDescent="0.3">
      <c r="A22" s="23">
        <v>8094</v>
      </c>
      <c r="B22" s="129" t="s">
        <v>34</v>
      </c>
      <c r="C22" s="129" t="s">
        <v>190</v>
      </c>
      <c r="D22" s="48" t="s">
        <v>166</v>
      </c>
      <c r="E22" s="129" t="s">
        <v>37</v>
      </c>
      <c r="F22" s="129" t="s">
        <v>167</v>
      </c>
      <c r="G22" s="131">
        <v>1</v>
      </c>
      <c r="H22" s="160">
        <f t="shared" si="0"/>
        <v>1</v>
      </c>
      <c r="I22" s="160">
        <f t="shared" si="1"/>
        <v>1</v>
      </c>
      <c r="J22" s="129" t="s">
        <v>183</v>
      </c>
      <c r="K22" s="131">
        <v>1</v>
      </c>
      <c r="L22" s="160">
        <f t="shared" si="6"/>
        <v>1</v>
      </c>
      <c r="M22" s="160">
        <f t="shared" si="3"/>
        <v>1</v>
      </c>
      <c r="N22" s="23">
        <v>6</v>
      </c>
      <c r="O22" s="176" t="s">
        <v>188</v>
      </c>
      <c r="P22" s="177" t="s">
        <v>41</v>
      </c>
      <c r="Q22" s="176" t="s">
        <v>49</v>
      </c>
      <c r="R22" s="180">
        <v>0.5</v>
      </c>
      <c r="S22" s="135">
        <v>0.5</v>
      </c>
      <c r="T22" s="131">
        <f t="shared" si="8"/>
        <v>1</v>
      </c>
      <c r="U22" s="179">
        <v>3</v>
      </c>
      <c r="V22" s="176" t="s">
        <v>192</v>
      </c>
      <c r="W22" s="131">
        <v>0</v>
      </c>
      <c r="X22" s="131">
        <v>0</v>
      </c>
      <c r="Y22" s="131">
        <f t="shared" si="5"/>
        <v>0</v>
      </c>
      <c r="Z22" s="179" t="s">
        <v>193</v>
      </c>
    </row>
    <row r="23" spans="1:26" ht="69" x14ac:dyDescent="0.3">
      <c r="A23" s="23">
        <v>8094</v>
      </c>
      <c r="B23" s="129" t="s">
        <v>34</v>
      </c>
      <c r="C23" s="129" t="s">
        <v>57</v>
      </c>
      <c r="D23" s="48" t="s">
        <v>166</v>
      </c>
      <c r="E23" s="129" t="s">
        <v>37</v>
      </c>
      <c r="F23" s="129" t="s">
        <v>167</v>
      </c>
      <c r="G23" s="131">
        <v>1</v>
      </c>
      <c r="H23" s="160">
        <f t="shared" si="0"/>
        <v>1</v>
      </c>
      <c r="I23" s="160">
        <f t="shared" si="1"/>
        <v>1</v>
      </c>
      <c r="J23" s="129" t="s">
        <v>183</v>
      </c>
      <c r="K23" s="131">
        <v>1</v>
      </c>
      <c r="L23" s="160">
        <f t="shared" si="6"/>
        <v>1</v>
      </c>
      <c r="M23" s="160">
        <f t="shared" si="3"/>
        <v>1</v>
      </c>
      <c r="N23" s="23">
        <v>7</v>
      </c>
      <c r="O23" s="176" t="s">
        <v>194</v>
      </c>
      <c r="P23" s="177" t="s">
        <v>61</v>
      </c>
      <c r="Q23" s="176" t="s">
        <v>42</v>
      </c>
      <c r="R23" s="178">
        <v>1</v>
      </c>
      <c r="S23" s="131">
        <v>1</v>
      </c>
      <c r="T23" s="131">
        <f t="shared" si="4"/>
        <v>1</v>
      </c>
      <c r="U23" s="179">
        <v>1</v>
      </c>
      <c r="V23" s="176" t="s">
        <v>195</v>
      </c>
      <c r="W23" s="131">
        <v>0.28570000000000001</v>
      </c>
      <c r="X23" s="131">
        <v>0.28570000000000001</v>
      </c>
      <c r="Y23" s="131">
        <f t="shared" si="5"/>
        <v>1</v>
      </c>
      <c r="Z23" s="179" t="s">
        <v>43</v>
      </c>
    </row>
    <row r="24" spans="1:26" ht="69" x14ac:dyDescent="0.3">
      <c r="A24" s="23">
        <v>8094</v>
      </c>
      <c r="B24" s="129" t="s">
        <v>34</v>
      </c>
      <c r="C24" s="129" t="s">
        <v>57</v>
      </c>
      <c r="D24" s="48" t="s">
        <v>166</v>
      </c>
      <c r="E24" s="129" t="s">
        <v>37</v>
      </c>
      <c r="F24" s="129" t="s">
        <v>167</v>
      </c>
      <c r="G24" s="131">
        <v>1</v>
      </c>
      <c r="H24" s="160">
        <f t="shared" si="0"/>
        <v>1</v>
      </c>
      <c r="I24" s="160">
        <f t="shared" si="1"/>
        <v>1</v>
      </c>
      <c r="J24" s="129" t="s">
        <v>183</v>
      </c>
      <c r="K24" s="131">
        <v>1</v>
      </c>
      <c r="L24" s="160">
        <f t="shared" si="6"/>
        <v>1</v>
      </c>
      <c r="M24" s="160">
        <f t="shared" si="3"/>
        <v>1</v>
      </c>
      <c r="N24" s="23">
        <v>7</v>
      </c>
      <c r="O24" s="176" t="s">
        <v>194</v>
      </c>
      <c r="P24" s="177" t="s">
        <v>61</v>
      </c>
      <c r="Q24" s="176" t="s">
        <v>42</v>
      </c>
      <c r="R24" s="178">
        <v>1</v>
      </c>
      <c r="S24" s="131">
        <v>1</v>
      </c>
      <c r="T24" s="131">
        <f t="shared" si="4"/>
        <v>1</v>
      </c>
      <c r="U24" s="179">
        <v>2</v>
      </c>
      <c r="V24" s="176" t="s">
        <v>196</v>
      </c>
      <c r="W24" s="131">
        <v>0.3332</v>
      </c>
      <c r="X24" s="131">
        <v>0.3332</v>
      </c>
      <c r="Y24" s="131">
        <f t="shared" si="5"/>
        <v>1</v>
      </c>
      <c r="Z24" s="179" t="s">
        <v>43</v>
      </c>
    </row>
    <row r="25" spans="1:26" ht="69" x14ac:dyDescent="0.3">
      <c r="A25" s="23">
        <v>8094</v>
      </c>
      <c r="B25" s="129" t="s">
        <v>34</v>
      </c>
      <c r="C25" s="129" t="s">
        <v>57</v>
      </c>
      <c r="D25" s="48" t="s">
        <v>166</v>
      </c>
      <c r="E25" s="129" t="s">
        <v>37</v>
      </c>
      <c r="F25" s="129" t="s">
        <v>167</v>
      </c>
      <c r="G25" s="131">
        <v>1</v>
      </c>
      <c r="H25" s="160">
        <f t="shared" si="0"/>
        <v>1</v>
      </c>
      <c r="I25" s="160">
        <f t="shared" si="1"/>
        <v>1</v>
      </c>
      <c r="J25" s="129" t="s">
        <v>183</v>
      </c>
      <c r="K25" s="131">
        <v>1</v>
      </c>
      <c r="L25" s="160">
        <f t="shared" si="6"/>
        <v>1</v>
      </c>
      <c r="M25" s="160">
        <f t="shared" si="3"/>
        <v>1</v>
      </c>
      <c r="N25" s="23">
        <v>7</v>
      </c>
      <c r="O25" s="176" t="s">
        <v>194</v>
      </c>
      <c r="P25" s="177" t="s">
        <v>61</v>
      </c>
      <c r="Q25" s="176" t="s">
        <v>42</v>
      </c>
      <c r="R25" s="178">
        <v>1</v>
      </c>
      <c r="S25" s="131">
        <v>1</v>
      </c>
      <c r="T25" s="131">
        <f t="shared" si="4"/>
        <v>1</v>
      </c>
      <c r="U25" s="179">
        <v>3</v>
      </c>
      <c r="V25" s="176" t="s">
        <v>197</v>
      </c>
      <c r="W25" s="131">
        <v>0.28570000000000001</v>
      </c>
      <c r="X25" s="131">
        <v>0.28570000000000001</v>
      </c>
      <c r="Y25" s="131">
        <f t="shared" si="5"/>
        <v>1</v>
      </c>
      <c r="Z25" s="179" t="s">
        <v>43</v>
      </c>
    </row>
    <row r="26" spans="1:26" ht="69" x14ac:dyDescent="0.3">
      <c r="A26" s="23">
        <v>8094</v>
      </c>
      <c r="B26" s="129" t="s">
        <v>34</v>
      </c>
      <c r="C26" s="129" t="s">
        <v>57</v>
      </c>
      <c r="D26" s="48" t="s">
        <v>166</v>
      </c>
      <c r="E26" s="129" t="s">
        <v>37</v>
      </c>
      <c r="F26" s="129" t="s">
        <v>167</v>
      </c>
      <c r="G26" s="131">
        <v>1</v>
      </c>
      <c r="H26" s="160">
        <f t="shared" si="0"/>
        <v>1</v>
      </c>
      <c r="I26" s="160">
        <f t="shared" si="1"/>
        <v>1</v>
      </c>
      <c r="J26" s="129" t="s">
        <v>183</v>
      </c>
      <c r="K26" s="131">
        <v>1</v>
      </c>
      <c r="L26" s="160">
        <f t="shared" si="6"/>
        <v>1</v>
      </c>
      <c r="M26" s="160">
        <f t="shared" si="3"/>
        <v>1</v>
      </c>
      <c r="N26" s="23">
        <v>7</v>
      </c>
      <c r="O26" s="176" t="s">
        <v>194</v>
      </c>
      <c r="P26" s="177" t="s">
        <v>61</v>
      </c>
      <c r="Q26" s="176" t="s">
        <v>42</v>
      </c>
      <c r="R26" s="178">
        <v>1</v>
      </c>
      <c r="S26" s="131">
        <v>1</v>
      </c>
      <c r="T26" s="131">
        <f t="shared" si="4"/>
        <v>1</v>
      </c>
      <c r="U26" s="179">
        <v>4</v>
      </c>
      <c r="V26" s="176" t="s">
        <v>198</v>
      </c>
      <c r="W26" s="131">
        <v>0.28570000000000007</v>
      </c>
      <c r="X26" s="131">
        <v>0.28570000000000007</v>
      </c>
      <c r="Y26" s="131">
        <f t="shared" si="5"/>
        <v>1</v>
      </c>
      <c r="Z26" s="179" t="s">
        <v>43</v>
      </c>
    </row>
    <row r="27" spans="1:26" ht="96.6" x14ac:dyDescent="0.3">
      <c r="A27" s="23">
        <v>8094</v>
      </c>
      <c r="B27" s="129" t="s">
        <v>34</v>
      </c>
      <c r="C27" s="129" t="s">
        <v>50</v>
      </c>
      <c r="D27" s="48" t="s">
        <v>199</v>
      </c>
      <c r="E27" s="129" t="s">
        <v>37</v>
      </c>
      <c r="F27" s="129" t="s">
        <v>167</v>
      </c>
      <c r="G27" s="131">
        <v>1</v>
      </c>
      <c r="H27" s="160">
        <f t="shared" si="0"/>
        <v>1</v>
      </c>
      <c r="I27" s="160">
        <f t="shared" si="1"/>
        <v>1</v>
      </c>
      <c r="J27" s="129" t="s">
        <v>183</v>
      </c>
      <c r="K27" s="131">
        <v>1</v>
      </c>
      <c r="L27" s="160">
        <f t="shared" si="6"/>
        <v>1</v>
      </c>
      <c r="M27" s="160">
        <f t="shared" si="3"/>
        <v>1</v>
      </c>
      <c r="N27" s="23">
        <v>8</v>
      </c>
      <c r="O27" s="176" t="s">
        <v>200</v>
      </c>
      <c r="P27" s="177" t="s">
        <v>41</v>
      </c>
      <c r="Q27" s="176" t="s">
        <v>49</v>
      </c>
      <c r="R27" s="181">
        <v>0.4</v>
      </c>
      <c r="S27" s="135">
        <v>0.4</v>
      </c>
      <c r="T27" s="131">
        <f t="shared" si="4"/>
        <v>1</v>
      </c>
      <c r="U27" s="23">
        <v>1</v>
      </c>
      <c r="V27" s="176" t="s">
        <v>201</v>
      </c>
      <c r="W27" s="131">
        <v>0.85709999999999997</v>
      </c>
      <c r="X27" s="131">
        <v>0.85709999999999997</v>
      </c>
      <c r="Y27" s="131">
        <f t="shared" si="5"/>
        <v>1</v>
      </c>
      <c r="Z27" s="179" t="s">
        <v>43</v>
      </c>
    </row>
    <row r="28" spans="1:26" ht="96.6" x14ac:dyDescent="0.3">
      <c r="A28" s="23">
        <v>8094</v>
      </c>
      <c r="B28" s="129" t="s">
        <v>34</v>
      </c>
      <c r="C28" s="129" t="s">
        <v>50</v>
      </c>
      <c r="D28" s="48" t="s">
        <v>199</v>
      </c>
      <c r="E28" s="129" t="s">
        <v>37</v>
      </c>
      <c r="F28" s="129" t="s">
        <v>167</v>
      </c>
      <c r="G28" s="131">
        <v>1</v>
      </c>
      <c r="H28" s="160">
        <f t="shared" si="0"/>
        <v>1</v>
      </c>
      <c r="I28" s="160">
        <f t="shared" si="1"/>
        <v>1</v>
      </c>
      <c r="J28" s="129" t="s">
        <v>183</v>
      </c>
      <c r="K28" s="131">
        <v>1</v>
      </c>
      <c r="L28" s="160">
        <f t="shared" si="6"/>
        <v>1</v>
      </c>
      <c r="M28" s="160">
        <f t="shared" si="3"/>
        <v>1</v>
      </c>
      <c r="N28" s="23">
        <v>8</v>
      </c>
      <c r="O28" s="176" t="s">
        <v>200</v>
      </c>
      <c r="P28" s="177" t="s">
        <v>41</v>
      </c>
      <c r="Q28" s="176" t="s">
        <v>49</v>
      </c>
      <c r="R28" s="181">
        <v>0.4</v>
      </c>
      <c r="S28" s="181">
        <v>0.4</v>
      </c>
      <c r="T28" s="131">
        <f t="shared" ref="T28" si="9">IFERROR(+S28/R28,0)</f>
        <v>1</v>
      </c>
      <c r="U28" s="23">
        <v>2</v>
      </c>
      <c r="V28" s="176" t="s">
        <v>202</v>
      </c>
      <c r="W28" s="131">
        <v>0.25</v>
      </c>
      <c r="X28" s="131">
        <v>0.25</v>
      </c>
      <c r="Y28" s="131">
        <f t="shared" si="5"/>
        <v>1</v>
      </c>
      <c r="Z28" s="179" t="s">
        <v>43</v>
      </c>
    </row>
    <row r="29" spans="1:26" ht="69" x14ac:dyDescent="0.3">
      <c r="A29" s="23">
        <v>8094</v>
      </c>
      <c r="B29" s="129" t="s">
        <v>34</v>
      </c>
      <c r="C29" s="129" t="s">
        <v>44</v>
      </c>
      <c r="D29" s="48" t="s">
        <v>199</v>
      </c>
      <c r="E29" s="129" t="s">
        <v>37</v>
      </c>
      <c r="F29" s="129" t="s">
        <v>167</v>
      </c>
      <c r="G29" s="131">
        <v>1</v>
      </c>
      <c r="H29" s="160">
        <f t="shared" si="0"/>
        <v>1</v>
      </c>
      <c r="I29" s="160">
        <f t="shared" si="1"/>
        <v>1</v>
      </c>
      <c r="J29" s="129" t="s">
        <v>203</v>
      </c>
      <c r="K29" s="131">
        <v>1</v>
      </c>
      <c r="L29" s="160">
        <f>(($S$29/$R$29)*0.25)+(($S$32/$R$32)*0.25)+(($S$34/$R$34)*0.25)+(($S$37/$R$37)*0.25)</f>
        <v>1</v>
      </c>
      <c r="M29" s="160">
        <f t="shared" ref="M29:M60" si="10">IFERROR(+L29/K29,0)</f>
        <v>1</v>
      </c>
      <c r="N29" s="23">
        <v>9</v>
      </c>
      <c r="O29" s="176" t="s">
        <v>204</v>
      </c>
      <c r="P29" s="177" t="s">
        <v>48</v>
      </c>
      <c r="Q29" s="176" t="s">
        <v>49</v>
      </c>
      <c r="R29" s="181">
        <v>27</v>
      </c>
      <c r="S29" s="181">
        <v>27</v>
      </c>
      <c r="T29" s="131">
        <f t="shared" ref="T29:T59" si="11">IFERROR(+S29/R29,0)</f>
        <v>1</v>
      </c>
      <c r="U29" s="179">
        <v>1</v>
      </c>
      <c r="V29" s="176" t="s">
        <v>205</v>
      </c>
      <c r="W29" s="131">
        <v>0.25950000000000001</v>
      </c>
      <c r="X29" s="131">
        <v>0.25950000000000001</v>
      </c>
      <c r="Y29" s="131">
        <f t="shared" ref="Y29:Y60" si="12">IFERROR(+X29/W29,0)</f>
        <v>1</v>
      </c>
      <c r="Z29" s="179" t="s">
        <v>43</v>
      </c>
    </row>
    <row r="30" spans="1:26" ht="69" x14ac:dyDescent="0.3">
      <c r="A30" s="23">
        <v>8094</v>
      </c>
      <c r="B30" s="129" t="s">
        <v>34</v>
      </c>
      <c r="C30" s="129" t="s">
        <v>44</v>
      </c>
      <c r="D30" s="48" t="s">
        <v>199</v>
      </c>
      <c r="E30" s="129" t="s">
        <v>37</v>
      </c>
      <c r="F30" s="129" t="s">
        <v>167</v>
      </c>
      <c r="G30" s="131">
        <v>1</v>
      </c>
      <c r="H30" s="160">
        <f t="shared" si="0"/>
        <v>1</v>
      </c>
      <c r="I30" s="160">
        <f t="shared" si="1"/>
        <v>1</v>
      </c>
      <c r="J30" s="129" t="s">
        <v>203</v>
      </c>
      <c r="K30" s="131">
        <v>1</v>
      </c>
      <c r="L30" s="160">
        <f t="shared" ref="L30:L39" si="13">(($S$29/$R$29)*0.25)+(($S$32/$R$32)*0.25)+(($S$34/$R$34)*0.25)+(($S$37/$R$37)*0.25)</f>
        <v>1</v>
      </c>
      <c r="M30" s="160">
        <f t="shared" si="10"/>
        <v>1</v>
      </c>
      <c r="N30" s="23">
        <v>9</v>
      </c>
      <c r="O30" s="176" t="s">
        <v>204</v>
      </c>
      <c r="P30" s="177" t="s">
        <v>48</v>
      </c>
      <c r="Q30" s="176" t="s">
        <v>49</v>
      </c>
      <c r="R30" s="181">
        <v>27</v>
      </c>
      <c r="S30" s="135">
        <v>27</v>
      </c>
      <c r="T30" s="131">
        <f t="shared" si="11"/>
        <v>1</v>
      </c>
      <c r="U30" s="179">
        <v>2</v>
      </c>
      <c r="V30" s="176" t="s">
        <v>206</v>
      </c>
      <c r="W30" s="131">
        <v>0.29270000000000002</v>
      </c>
      <c r="X30" s="131">
        <v>0.29270000000000002</v>
      </c>
      <c r="Y30" s="131">
        <f t="shared" si="12"/>
        <v>1</v>
      </c>
      <c r="Z30" s="179" t="s">
        <v>43</v>
      </c>
    </row>
    <row r="31" spans="1:26" ht="69" x14ac:dyDescent="0.3">
      <c r="A31" s="23">
        <v>8094</v>
      </c>
      <c r="B31" s="129" t="s">
        <v>34</v>
      </c>
      <c r="C31" s="129" t="s">
        <v>44</v>
      </c>
      <c r="D31" s="48" t="s">
        <v>199</v>
      </c>
      <c r="E31" s="129" t="s">
        <v>37</v>
      </c>
      <c r="F31" s="129" t="s">
        <v>167</v>
      </c>
      <c r="G31" s="131">
        <v>1</v>
      </c>
      <c r="H31" s="160">
        <f t="shared" si="0"/>
        <v>1</v>
      </c>
      <c r="I31" s="160">
        <f t="shared" si="1"/>
        <v>1</v>
      </c>
      <c r="J31" s="129" t="s">
        <v>203</v>
      </c>
      <c r="K31" s="131">
        <v>1</v>
      </c>
      <c r="L31" s="160">
        <f t="shared" si="13"/>
        <v>1</v>
      </c>
      <c r="M31" s="160">
        <f t="shared" si="10"/>
        <v>1</v>
      </c>
      <c r="N31" s="23">
        <v>9</v>
      </c>
      <c r="O31" s="176" t="s">
        <v>204</v>
      </c>
      <c r="P31" s="177" t="s">
        <v>48</v>
      </c>
      <c r="Q31" s="176" t="s">
        <v>49</v>
      </c>
      <c r="R31" s="181">
        <v>27</v>
      </c>
      <c r="S31" s="135">
        <v>27</v>
      </c>
      <c r="T31" s="131">
        <f t="shared" si="11"/>
        <v>1</v>
      </c>
      <c r="U31" s="179">
        <v>3</v>
      </c>
      <c r="V31" s="176" t="s">
        <v>207</v>
      </c>
      <c r="W31" s="131">
        <v>0.28570000000000001</v>
      </c>
      <c r="X31" s="131">
        <v>0.28570000000000001</v>
      </c>
      <c r="Y31" s="131">
        <f t="shared" si="12"/>
        <v>1</v>
      </c>
      <c r="Z31" s="179" t="s">
        <v>43</v>
      </c>
    </row>
    <row r="32" spans="1:26" ht="153" customHeight="1" x14ac:dyDescent="0.3">
      <c r="A32" s="23">
        <v>8094</v>
      </c>
      <c r="B32" s="129" t="s">
        <v>34</v>
      </c>
      <c r="C32" s="129" t="s">
        <v>44</v>
      </c>
      <c r="D32" s="48" t="s">
        <v>199</v>
      </c>
      <c r="E32" s="129" t="s">
        <v>37</v>
      </c>
      <c r="F32" s="129" t="s">
        <v>167</v>
      </c>
      <c r="G32" s="131">
        <v>1</v>
      </c>
      <c r="H32" s="160">
        <f t="shared" si="0"/>
        <v>1</v>
      </c>
      <c r="I32" s="160">
        <f t="shared" si="1"/>
        <v>1</v>
      </c>
      <c r="J32" s="129" t="s">
        <v>203</v>
      </c>
      <c r="K32" s="131">
        <v>1</v>
      </c>
      <c r="L32" s="160">
        <f t="shared" si="13"/>
        <v>1</v>
      </c>
      <c r="M32" s="160">
        <f t="shared" si="10"/>
        <v>1</v>
      </c>
      <c r="N32" s="23">
        <v>10</v>
      </c>
      <c r="O32" s="176" t="s">
        <v>208</v>
      </c>
      <c r="P32" s="177" t="s">
        <v>61</v>
      </c>
      <c r="Q32" s="176" t="s">
        <v>42</v>
      </c>
      <c r="R32" s="178">
        <v>1</v>
      </c>
      <c r="S32" s="131">
        <v>1</v>
      </c>
      <c r="T32" s="131">
        <f t="shared" si="11"/>
        <v>1</v>
      </c>
      <c r="U32" s="179">
        <v>1</v>
      </c>
      <c r="V32" s="176" t="s">
        <v>209</v>
      </c>
      <c r="W32" s="131">
        <v>0.28570000000000001</v>
      </c>
      <c r="X32" s="131">
        <v>0.28570000000000001</v>
      </c>
      <c r="Y32" s="131">
        <f t="shared" ref="Y32" si="14">IFERROR(+X32/W32,0)</f>
        <v>1</v>
      </c>
      <c r="Z32" s="179" t="s">
        <v>43</v>
      </c>
    </row>
    <row r="33" spans="1:26" ht="82.8" x14ac:dyDescent="0.3">
      <c r="A33" s="23">
        <v>8094</v>
      </c>
      <c r="B33" s="129" t="s">
        <v>34</v>
      </c>
      <c r="C33" s="129" t="s">
        <v>44</v>
      </c>
      <c r="D33" s="48" t="s">
        <v>199</v>
      </c>
      <c r="E33" s="129" t="s">
        <v>37</v>
      </c>
      <c r="F33" s="129" t="s">
        <v>167</v>
      </c>
      <c r="G33" s="131">
        <v>1</v>
      </c>
      <c r="H33" s="160">
        <f t="shared" si="0"/>
        <v>1</v>
      </c>
      <c r="I33" s="160">
        <f t="shared" si="1"/>
        <v>1</v>
      </c>
      <c r="J33" s="129" t="s">
        <v>203</v>
      </c>
      <c r="K33" s="131">
        <v>1</v>
      </c>
      <c r="L33" s="160">
        <f t="shared" si="13"/>
        <v>1</v>
      </c>
      <c r="M33" s="160">
        <f t="shared" si="10"/>
        <v>1</v>
      </c>
      <c r="N33" s="23">
        <v>10</v>
      </c>
      <c r="O33" s="176" t="s">
        <v>208</v>
      </c>
      <c r="P33" s="177" t="s">
        <v>61</v>
      </c>
      <c r="Q33" s="176" t="s">
        <v>42</v>
      </c>
      <c r="R33" s="178">
        <v>1</v>
      </c>
      <c r="S33" s="131">
        <v>1</v>
      </c>
      <c r="T33" s="131">
        <f t="shared" si="11"/>
        <v>1</v>
      </c>
      <c r="U33" s="179">
        <v>2</v>
      </c>
      <c r="V33" s="129" t="s">
        <v>210</v>
      </c>
      <c r="W33" s="131">
        <v>0.2792</v>
      </c>
      <c r="X33" s="131">
        <v>0.2792</v>
      </c>
      <c r="Y33" s="131">
        <f t="shared" si="12"/>
        <v>1</v>
      </c>
      <c r="Z33" s="179" t="s">
        <v>43</v>
      </c>
    </row>
    <row r="34" spans="1:26" ht="82.8" x14ac:dyDescent="0.3">
      <c r="A34" s="23">
        <v>8094</v>
      </c>
      <c r="B34" s="129" t="s">
        <v>34</v>
      </c>
      <c r="C34" s="129" t="s">
        <v>50</v>
      </c>
      <c r="D34" s="48" t="s">
        <v>199</v>
      </c>
      <c r="E34" s="129" t="s">
        <v>37</v>
      </c>
      <c r="F34" s="129" t="s">
        <v>167</v>
      </c>
      <c r="G34" s="131">
        <v>1</v>
      </c>
      <c r="H34" s="160">
        <f t="shared" si="0"/>
        <v>1</v>
      </c>
      <c r="I34" s="160">
        <f t="shared" si="1"/>
        <v>1</v>
      </c>
      <c r="J34" s="129" t="s">
        <v>203</v>
      </c>
      <c r="K34" s="131">
        <v>1</v>
      </c>
      <c r="L34" s="160">
        <f t="shared" si="13"/>
        <v>1</v>
      </c>
      <c r="M34" s="160">
        <f t="shared" si="10"/>
        <v>1</v>
      </c>
      <c r="N34" s="23">
        <v>11</v>
      </c>
      <c r="O34" s="176" t="s">
        <v>211</v>
      </c>
      <c r="P34" s="177" t="s">
        <v>48</v>
      </c>
      <c r="Q34" s="176" t="s">
        <v>49</v>
      </c>
      <c r="R34" s="181">
        <v>6</v>
      </c>
      <c r="S34" s="135">
        <v>6</v>
      </c>
      <c r="T34" s="131">
        <f t="shared" si="11"/>
        <v>1</v>
      </c>
      <c r="U34" s="23">
        <v>1</v>
      </c>
      <c r="V34" s="176" t="s">
        <v>212</v>
      </c>
      <c r="W34" s="131">
        <v>0</v>
      </c>
      <c r="X34" s="131">
        <v>0</v>
      </c>
      <c r="Y34" s="131">
        <f t="shared" si="12"/>
        <v>0</v>
      </c>
      <c r="Z34" s="179" t="s">
        <v>213</v>
      </c>
    </row>
    <row r="35" spans="1:26" ht="82.8" x14ac:dyDescent="0.3">
      <c r="A35" s="23">
        <v>8094</v>
      </c>
      <c r="B35" s="129" t="s">
        <v>34</v>
      </c>
      <c r="C35" s="129" t="s">
        <v>50</v>
      </c>
      <c r="D35" s="48" t="s">
        <v>199</v>
      </c>
      <c r="E35" s="129" t="s">
        <v>37</v>
      </c>
      <c r="F35" s="129" t="s">
        <v>167</v>
      </c>
      <c r="G35" s="131">
        <v>1</v>
      </c>
      <c r="H35" s="160">
        <f t="shared" si="0"/>
        <v>1</v>
      </c>
      <c r="I35" s="160">
        <f>IFERROR(+H35/G35,0)</f>
        <v>1</v>
      </c>
      <c r="J35" s="129" t="s">
        <v>203</v>
      </c>
      <c r="K35" s="131">
        <v>1</v>
      </c>
      <c r="L35" s="160">
        <f t="shared" si="13"/>
        <v>1</v>
      </c>
      <c r="M35" s="160">
        <f t="shared" si="10"/>
        <v>1</v>
      </c>
      <c r="N35" s="23">
        <v>11</v>
      </c>
      <c r="O35" s="176" t="s">
        <v>211</v>
      </c>
      <c r="P35" s="177" t="s">
        <v>48</v>
      </c>
      <c r="Q35" s="176" t="s">
        <v>49</v>
      </c>
      <c r="R35" s="181">
        <v>6</v>
      </c>
      <c r="S35" s="135">
        <v>6</v>
      </c>
      <c r="T35" s="131">
        <f t="shared" si="11"/>
        <v>1</v>
      </c>
      <c r="U35" s="23">
        <v>2</v>
      </c>
      <c r="V35" s="176" t="s">
        <v>214</v>
      </c>
      <c r="W35" s="131">
        <v>0.33300000000000002</v>
      </c>
      <c r="X35" s="131">
        <v>0.33300000000000002</v>
      </c>
      <c r="Y35" s="131">
        <f t="shared" si="12"/>
        <v>1</v>
      </c>
      <c r="Z35" s="179" t="s">
        <v>43</v>
      </c>
    </row>
    <row r="36" spans="1:26" ht="82.8" x14ac:dyDescent="0.3">
      <c r="A36" s="23">
        <v>8094</v>
      </c>
      <c r="B36" s="129" t="s">
        <v>34</v>
      </c>
      <c r="C36" s="129" t="s">
        <v>50</v>
      </c>
      <c r="D36" s="48" t="s">
        <v>199</v>
      </c>
      <c r="E36" s="129" t="s">
        <v>37</v>
      </c>
      <c r="F36" s="129" t="s">
        <v>167</v>
      </c>
      <c r="G36" s="131">
        <v>1</v>
      </c>
      <c r="H36" s="160">
        <f>(($L$7/$K$7)*0.34)+(($L$17/$K$17)*0.33)+(($L$29/$K$29)*0.33)</f>
        <v>1</v>
      </c>
      <c r="I36" s="160">
        <f t="shared" si="1"/>
        <v>1</v>
      </c>
      <c r="J36" s="129" t="s">
        <v>203</v>
      </c>
      <c r="K36" s="131">
        <v>1</v>
      </c>
      <c r="L36" s="160">
        <f t="shared" si="13"/>
        <v>1</v>
      </c>
      <c r="M36" s="160">
        <f t="shared" si="10"/>
        <v>1</v>
      </c>
      <c r="N36" s="23">
        <v>11</v>
      </c>
      <c r="O36" s="176" t="s">
        <v>211</v>
      </c>
      <c r="P36" s="177" t="s">
        <v>48</v>
      </c>
      <c r="Q36" s="176" t="s">
        <v>49</v>
      </c>
      <c r="R36" s="181">
        <v>6</v>
      </c>
      <c r="S36" s="135">
        <v>6</v>
      </c>
      <c r="T36" s="131">
        <f t="shared" si="11"/>
        <v>1</v>
      </c>
      <c r="U36" s="23">
        <v>3</v>
      </c>
      <c r="V36" s="176" t="s">
        <v>215</v>
      </c>
      <c r="W36" s="131">
        <v>0.33300000000000002</v>
      </c>
      <c r="X36" s="131">
        <v>0.33300000000000002</v>
      </c>
      <c r="Y36" s="131">
        <f t="shared" ref="Y36" si="15">IFERROR(+X36/W36,0)</f>
        <v>1</v>
      </c>
      <c r="Z36" s="179" t="s">
        <v>43</v>
      </c>
    </row>
    <row r="37" spans="1:26" ht="69" x14ac:dyDescent="0.3">
      <c r="A37" s="23">
        <v>8094</v>
      </c>
      <c r="B37" s="129" t="s">
        <v>34</v>
      </c>
      <c r="C37" s="129" t="s">
        <v>50</v>
      </c>
      <c r="D37" s="48" t="s">
        <v>199</v>
      </c>
      <c r="E37" s="129" t="s">
        <v>37</v>
      </c>
      <c r="F37" s="129" t="s">
        <v>167</v>
      </c>
      <c r="G37" s="131">
        <v>1</v>
      </c>
      <c r="H37" s="160">
        <f t="shared" si="0"/>
        <v>1</v>
      </c>
      <c r="I37" s="160">
        <f t="shared" si="1"/>
        <v>1</v>
      </c>
      <c r="J37" s="129" t="s">
        <v>203</v>
      </c>
      <c r="K37" s="131">
        <v>1</v>
      </c>
      <c r="L37" s="160">
        <f t="shared" si="13"/>
        <v>1</v>
      </c>
      <c r="M37" s="160">
        <f t="shared" si="10"/>
        <v>1</v>
      </c>
      <c r="N37" s="23">
        <v>12</v>
      </c>
      <c r="O37" s="176" t="s">
        <v>216</v>
      </c>
      <c r="P37" s="177" t="s">
        <v>41</v>
      </c>
      <c r="Q37" s="176" t="s">
        <v>49</v>
      </c>
      <c r="R37" s="181">
        <v>1</v>
      </c>
      <c r="S37" s="135">
        <v>1</v>
      </c>
      <c r="T37" s="131">
        <f t="shared" si="11"/>
        <v>1</v>
      </c>
      <c r="U37" s="179">
        <v>1</v>
      </c>
      <c r="V37" s="176" t="s">
        <v>217</v>
      </c>
      <c r="W37" s="131">
        <v>0.34549999999999997</v>
      </c>
      <c r="X37" s="131">
        <v>0.34549999999999997</v>
      </c>
      <c r="Y37" s="131">
        <f t="shared" si="12"/>
        <v>1</v>
      </c>
      <c r="Z37" s="179" t="s">
        <v>43</v>
      </c>
    </row>
    <row r="38" spans="1:26" ht="74.099999999999994" customHeight="1" x14ac:dyDescent="0.3">
      <c r="A38" s="23">
        <v>8094</v>
      </c>
      <c r="B38" s="129" t="s">
        <v>34</v>
      </c>
      <c r="C38" s="129" t="s">
        <v>50</v>
      </c>
      <c r="D38" s="48" t="s">
        <v>199</v>
      </c>
      <c r="E38" s="129" t="s">
        <v>37</v>
      </c>
      <c r="F38" s="129" t="s">
        <v>167</v>
      </c>
      <c r="G38" s="131">
        <v>1</v>
      </c>
      <c r="H38" s="160">
        <f t="shared" si="0"/>
        <v>1</v>
      </c>
      <c r="I38" s="160">
        <f t="shared" si="1"/>
        <v>1</v>
      </c>
      <c r="J38" s="129" t="s">
        <v>203</v>
      </c>
      <c r="K38" s="131">
        <v>1</v>
      </c>
      <c r="L38" s="160">
        <f t="shared" si="13"/>
        <v>1</v>
      </c>
      <c r="M38" s="160">
        <f t="shared" si="10"/>
        <v>1</v>
      </c>
      <c r="N38" s="23">
        <v>12</v>
      </c>
      <c r="O38" s="176" t="s">
        <v>216</v>
      </c>
      <c r="P38" s="177" t="s">
        <v>41</v>
      </c>
      <c r="Q38" s="176" t="s">
        <v>49</v>
      </c>
      <c r="R38" s="181">
        <v>1</v>
      </c>
      <c r="S38" s="181">
        <v>1</v>
      </c>
      <c r="T38" s="497">
        <f t="shared" si="11"/>
        <v>1</v>
      </c>
      <c r="U38" s="253">
        <v>2</v>
      </c>
      <c r="V38" s="176" t="s">
        <v>218</v>
      </c>
      <c r="W38" s="131">
        <v>0.34549999999999997</v>
      </c>
      <c r="X38" s="131">
        <v>0.34549999999999997</v>
      </c>
      <c r="Y38" s="131">
        <f t="shared" si="12"/>
        <v>1</v>
      </c>
      <c r="Z38" s="179" t="s">
        <v>43</v>
      </c>
    </row>
    <row r="39" spans="1:26" ht="74.099999999999994" customHeight="1" x14ac:dyDescent="0.3">
      <c r="A39" s="23">
        <v>8094</v>
      </c>
      <c r="B39" s="129" t="s">
        <v>34</v>
      </c>
      <c r="C39" s="129" t="s">
        <v>50</v>
      </c>
      <c r="D39" s="48" t="s">
        <v>199</v>
      </c>
      <c r="E39" s="129" t="s">
        <v>37</v>
      </c>
      <c r="F39" s="129" t="s">
        <v>167</v>
      </c>
      <c r="G39" s="131">
        <v>1</v>
      </c>
      <c r="H39" s="160">
        <f t="shared" si="0"/>
        <v>1</v>
      </c>
      <c r="I39" s="160">
        <f t="shared" si="1"/>
        <v>1</v>
      </c>
      <c r="J39" s="129" t="s">
        <v>203</v>
      </c>
      <c r="K39" s="131">
        <v>1</v>
      </c>
      <c r="L39" s="160">
        <f t="shared" si="13"/>
        <v>1</v>
      </c>
      <c r="M39" s="160">
        <f t="shared" si="10"/>
        <v>1</v>
      </c>
      <c r="N39" s="23">
        <v>12</v>
      </c>
      <c r="O39" s="176" t="s">
        <v>216</v>
      </c>
      <c r="P39" s="177" t="s">
        <v>41</v>
      </c>
      <c r="Q39" s="176" t="s">
        <v>49</v>
      </c>
      <c r="R39" s="181">
        <v>1</v>
      </c>
      <c r="S39" s="135">
        <v>1</v>
      </c>
      <c r="T39" s="497">
        <f t="shared" si="11"/>
        <v>1</v>
      </c>
      <c r="U39" s="253">
        <v>3</v>
      </c>
      <c r="V39" s="176" t="s">
        <v>219</v>
      </c>
      <c r="W39" s="131">
        <v>0.34549999999999997</v>
      </c>
      <c r="X39" s="131">
        <v>0.34549999999999997</v>
      </c>
      <c r="Y39" s="131">
        <f t="shared" si="12"/>
        <v>1</v>
      </c>
      <c r="Z39" s="179" t="s">
        <v>43</v>
      </c>
    </row>
    <row r="40" spans="1:26" ht="55.2" x14ac:dyDescent="0.3">
      <c r="A40" s="23">
        <v>8098</v>
      </c>
      <c r="B40" s="129" t="s">
        <v>220</v>
      </c>
      <c r="C40" s="278" t="s">
        <v>221</v>
      </c>
      <c r="D40" s="129" t="s">
        <v>78</v>
      </c>
      <c r="E40" s="48" t="s">
        <v>99</v>
      </c>
      <c r="F40" s="129" t="s">
        <v>222</v>
      </c>
      <c r="G40" s="131">
        <v>1</v>
      </c>
      <c r="H40" s="160">
        <f>(($L$40/$K$40)*0.34)+(($L$47/$K$47)*0.33)+(($L$54/$K$54)*0.33)</f>
        <v>0.97832669999999999</v>
      </c>
      <c r="I40" s="160">
        <f t="shared" ref="I40:I71" si="16">+H40/G40</f>
        <v>0.97832669999999999</v>
      </c>
      <c r="J40" s="129" t="s">
        <v>223</v>
      </c>
      <c r="K40" s="131">
        <v>1</v>
      </c>
      <c r="L40" s="160">
        <f>(($S$40/$R$40)*0.34)+(($S$43/$R$43)*0.33)+(($S$45/$R$45)*0.33)</f>
        <v>0.93625500000000006</v>
      </c>
      <c r="M40" s="160">
        <f t="shared" si="10"/>
        <v>0.93625500000000006</v>
      </c>
      <c r="N40" s="23">
        <v>1</v>
      </c>
      <c r="O40" s="129" t="s">
        <v>224</v>
      </c>
      <c r="P40" s="48" t="s">
        <v>61</v>
      </c>
      <c r="Q40" s="129" t="s">
        <v>42</v>
      </c>
      <c r="R40" s="131">
        <v>1</v>
      </c>
      <c r="S40" s="131">
        <v>1</v>
      </c>
      <c r="T40" s="131">
        <f>IFERROR(+S40/R40,0)</f>
        <v>1</v>
      </c>
      <c r="U40" s="23">
        <v>1</v>
      </c>
      <c r="V40" s="129" t="s">
        <v>225</v>
      </c>
      <c r="W40" s="131">
        <v>0.28569999999999995</v>
      </c>
      <c r="X40" s="131">
        <v>0.28569999999999995</v>
      </c>
      <c r="Y40" s="131">
        <f t="shared" si="12"/>
        <v>1</v>
      </c>
      <c r="Z40" s="179" t="s">
        <v>43</v>
      </c>
    </row>
    <row r="41" spans="1:26" ht="55.2" x14ac:dyDescent="0.3">
      <c r="A41" s="23">
        <v>8098</v>
      </c>
      <c r="B41" s="129" t="s">
        <v>220</v>
      </c>
      <c r="C41" s="278" t="s">
        <v>221</v>
      </c>
      <c r="D41" s="129" t="s">
        <v>78</v>
      </c>
      <c r="E41" s="48" t="s">
        <v>99</v>
      </c>
      <c r="F41" s="129" t="s">
        <v>222</v>
      </c>
      <c r="G41" s="131">
        <v>1</v>
      </c>
      <c r="H41" s="160">
        <f t="shared" ref="H41:H57" si="17">(($L$40/$K$40)*0.34)+(($L$47/$K$47)*0.33)+(($L$54/$K$54)*0.33)</f>
        <v>0.97832669999999999</v>
      </c>
      <c r="I41" s="160">
        <f t="shared" si="16"/>
        <v>0.97832669999999999</v>
      </c>
      <c r="J41" s="129" t="s">
        <v>223</v>
      </c>
      <c r="K41" s="131">
        <v>1</v>
      </c>
      <c r="L41" s="160">
        <f t="shared" ref="L41:L46" si="18">(($S$40/$R$40)*0.34)+(($S$43/$R$43)*0.33)+(($S$45/$R$45)*0.33)</f>
        <v>0.93625500000000006</v>
      </c>
      <c r="M41" s="160">
        <f t="shared" si="10"/>
        <v>0.93625500000000006</v>
      </c>
      <c r="N41" s="23">
        <v>1</v>
      </c>
      <c r="O41" s="129" t="s">
        <v>224</v>
      </c>
      <c r="P41" s="48" t="s">
        <v>61</v>
      </c>
      <c r="Q41" s="129" t="s">
        <v>42</v>
      </c>
      <c r="R41" s="131">
        <v>1</v>
      </c>
      <c r="S41" s="131">
        <v>1</v>
      </c>
      <c r="T41" s="131">
        <f>IFERROR(+S41/R41,0)</f>
        <v>1</v>
      </c>
      <c r="U41" s="23">
        <v>2</v>
      </c>
      <c r="V41" s="129" t="s">
        <v>226</v>
      </c>
      <c r="W41" s="131">
        <v>0.36</v>
      </c>
      <c r="X41" s="131">
        <v>0.36</v>
      </c>
      <c r="Y41" s="131">
        <f t="shared" si="12"/>
        <v>1</v>
      </c>
      <c r="Z41" s="539" t="s">
        <v>43</v>
      </c>
    </row>
    <row r="42" spans="1:26" ht="55.2" x14ac:dyDescent="0.3">
      <c r="A42" s="23">
        <v>8098</v>
      </c>
      <c r="B42" s="129" t="s">
        <v>220</v>
      </c>
      <c r="C42" s="278" t="s">
        <v>221</v>
      </c>
      <c r="D42" s="129" t="s">
        <v>78</v>
      </c>
      <c r="E42" s="48" t="s">
        <v>99</v>
      </c>
      <c r="F42" s="129" t="s">
        <v>222</v>
      </c>
      <c r="G42" s="131">
        <v>1</v>
      </c>
      <c r="H42" s="160">
        <f t="shared" si="17"/>
        <v>0.97832669999999999</v>
      </c>
      <c r="I42" s="160">
        <f t="shared" si="16"/>
        <v>0.97832669999999999</v>
      </c>
      <c r="J42" s="129" t="s">
        <v>223</v>
      </c>
      <c r="K42" s="131">
        <v>1</v>
      </c>
      <c r="L42" s="160">
        <f t="shared" si="18"/>
        <v>0.93625500000000006</v>
      </c>
      <c r="M42" s="160">
        <f t="shared" si="10"/>
        <v>0.93625500000000006</v>
      </c>
      <c r="N42" s="23">
        <v>1</v>
      </c>
      <c r="O42" s="129" t="s">
        <v>224</v>
      </c>
      <c r="P42" s="48" t="s">
        <v>61</v>
      </c>
      <c r="Q42" s="129" t="s">
        <v>42</v>
      </c>
      <c r="R42" s="131">
        <v>1</v>
      </c>
      <c r="S42" s="131">
        <v>1</v>
      </c>
      <c r="T42" s="131">
        <f>IFERROR(+S42/R42,0)</f>
        <v>1</v>
      </c>
      <c r="U42" s="23">
        <v>3</v>
      </c>
      <c r="V42" s="129" t="s">
        <v>227</v>
      </c>
      <c r="W42" s="131">
        <v>0.28570000000000001</v>
      </c>
      <c r="X42" s="131">
        <v>0.28570000000000001</v>
      </c>
      <c r="Y42" s="131">
        <v>0</v>
      </c>
      <c r="Z42" s="539" t="s">
        <v>43</v>
      </c>
    </row>
    <row r="43" spans="1:26" ht="82.8" x14ac:dyDescent="0.3">
      <c r="A43" s="23">
        <v>8098</v>
      </c>
      <c r="B43" s="129" t="s">
        <v>220</v>
      </c>
      <c r="C43" s="278" t="s">
        <v>221</v>
      </c>
      <c r="D43" s="129" t="s">
        <v>78</v>
      </c>
      <c r="E43" s="48" t="s">
        <v>99</v>
      </c>
      <c r="F43" s="129" t="s">
        <v>222</v>
      </c>
      <c r="G43" s="131">
        <v>1</v>
      </c>
      <c r="H43" s="160">
        <f t="shared" si="17"/>
        <v>0.97832669999999999</v>
      </c>
      <c r="I43" s="160">
        <f t="shared" si="16"/>
        <v>0.97832669999999999</v>
      </c>
      <c r="J43" s="129" t="s">
        <v>223</v>
      </c>
      <c r="K43" s="131">
        <v>1</v>
      </c>
      <c r="L43" s="160">
        <f t="shared" si="18"/>
        <v>0.93625500000000006</v>
      </c>
      <c r="M43" s="160">
        <f t="shared" si="10"/>
        <v>0.93625500000000006</v>
      </c>
      <c r="N43" s="23">
        <v>2</v>
      </c>
      <c r="O43" s="129" t="s">
        <v>228</v>
      </c>
      <c r="P43" s="48" t="s">
        <v>41</v>
      </c>
      <c r="Q43" s="129" t="s">
        <v>42</v>
      </c>
      <c r="R43" s="131">
        <v>0.15</v>
      </c>
      <c r="S43" s="131">
        <v>0.12970000000000001</v>
      </c>
      <c r="T43" s="131">
        <f t="shared" si="11"/>
        <v>0.86466666666666681</v>
      </c>
      <c r="U43" s="23">
        <v>1</v>
      </c>
      <c r="V43" s="129" t="s">
        <v>229</v>
      </c>
      <c r="W43" s="131">
        <v>0.28569999999999995</v>
      </c>
      <c r="X43" s="131">
        <v>0.28569999999999995</v>
      </c>
      <c r="Y43" s="131">
        <f t="shared" si="12"/>
        <v>1</v>
      </c>
      <c r="Z43" s="539" t="s">
        <v>43</v>
      </c>
    </row>
    <row r="44" spans="1:26" ht="82.8" x14ac:dyDescent="0.3">
      <c r="A44" s="23">
        <v>8098</v>
      </c>
      <c r="B44" s="129" t="s">
        <v>220</v>
      </c>
      <c r="C44" s="278" t="s">
        <v>221</v>
      </c>
      <c r="D44" s="129" t="s">
        <v>78</v>
      </c>
      <c r="E44" s="48" t="s">
        <v>99</v>
      </c>
      <c r="F44" s="129" t="s">
        <v>222</v>
      </c>
      <c r="G44" s="131">
        <v>1</v>
      </c>
      <c r="H44" s="160">
        <f t="shared" si="17"/>
        <v>0.97832669999999999</v>
      </c>
      <c r="I44" s="160">
        <f t="shared" si="16"/>
        <v>0.97832669999999999</v>
      </c>
      <c r="J44" s="129" t="s">
        <v>223</v>
      </c>
      <c r="K44" s="131">
        <v>1</v>
      </c>
      <c r="L44" s="160">
        <f t="shared" si="18"/>
        <v>0.93625500000000006</v>
      </c>
      <c r="M44" s="160">
        <f t="shared" si="10"/>
        <v>0.93625500000000006</v>
      </c>
      <c r="N44" s="23">
        <v>2</v>
      </c>
      <c r="O44" s="129" t="s">
        <v>228</v>
      </c>
      <c r="P44" s="48" t="s">
        <v>41</v>
      </c>
      <c r="Q44" s="129" t="s">
        <v>42</v>
      </c>
      <c r="R44" s="131">
        <v>0.15</v>
      </c>
      <c r="S44" s="131">
        <v>0.12970000000000001</v>
      </c>
      <c r="T44" s="131">
        <f t="shared" ref="T44" si="19">IFERROR(+S44/R44,0)</f>
        <v>0.86466666666666681</v>
      </c>
      <c r="U44" s="23">
        <v>2</v>
      </c>
      <c r="V44" s="129" t="s">
        <v>230</v>
      </c>
      <c r="W44" s="131">
        <v>0.28569999999999995</v>
      </c>
      <c r="X44" s="131">
        <v>0.23830000000000001</v>
      </c>
      <c r="Y44" s="178">
        <f t="shared" si="12"/>
        <v>0.83409170458522941</v>
      </c>
      <c r="Z44" s="540" t="s">
        <v>231</v>
      </c>
    </row>
    <row r="45" spans="1:26" ht="55.2" x14ac:dyDescent="0.3">
      <c r="A45" s="23">
        <v>8098</v>
      </c>
      <c r="B45" s="129" t="s">
        <v>220</v>
      </c>
      <c r="C45" s="278" t="s">
        <v>221</v>
      </c>
      <c r="D45" s="129" t="s">
        <v>78</v>
      </c>
      <c r="E45" s="48" t="s">
        <v>99</v>
      </c>
      <c r="F45" s="129" t="s">
        <v>222</v>
      </c>
      <c r="G45" s="131">
        <v>1</v>
      </c>
      <c r="H45" s="160">
        <f t="shared" si="17"/>
        <v>0.97832669999999999</v>
      </c>
      <c r="I45" s="160">
        <f t="shared" si="16"/>
        <v>0.97832669999999999</v>
      </c>
      <c r="J45" s="129" t="s">
        <v>223</v>
      </c>
      <c r="K45" s="131">
        <v>1</v>
      </c>
      <c r="L45" s="160">
        <f t="shared" si="18"/>
        <v>0.93625500000000006</v>
      </c>
      <c r="M45" s="160">
        <f t="shared" si="10"/>
        <v>0.93625500000000006</v>
      </c>
      <c r="N45" s="23">
        <v>3</v>
      </c>
      <c r="O45" s="129" t="s">
        <v>232</v>
      </c>
      <c r="P45" s="48" t="s">
        <v>41</v>
      </c>
      <c r="Q45" s="129" t="s">
        <v>42</v>
      </c>
      <c r="R45" s="131">
        <v>0.6</v>
      </c>
      <c r="S45" s="131">
        <v>0.56530000000000002</v>
      </c>
      <c r="T45" s="131">
        <f t="shared" si="11"/>
        <v>0.94216666666666671</v>
      </c>
      <c r="U45" s="23">
        <v>1</v>
      </c>
      <c r="V45" s="129" t="s">
        <v>233</v>
      </c>
      <c r="W45" s="131">
        <v>0.28569999999999995</v>
      </c>
      <c r="X45" s="131">
        <v>0.28569999999999995</v>
      </c>
      <c r="Y45" s="131">
        <f t="shared" ref="Y45" si="20">IFERROR(+X45/W45,0)</f>
        <v>1</v>
      </c>
      <c r="Z45" s="539" t="s">
        <v>43</v>
      </c>
    </row>
    <row r="46" spans="1:26" ht="55.2" x14ac:dyDescent="0.3">
      <c r="A46" s="23">
        <v>8098</v>
      </c>
      <c r="B46" s="129" t="s">
        <v>220</v>
      </c>
      <c r="C46" s="278" t="s">
        <v>221</v>
      </c>
      <c r="D46" s="129" t="s">
        <v>78</v>
      </c>
      <c r="E46" s="48" t="s">
        <v>99</v>
      </c>
      <c r="F46" s="129" t="s">
        <v>222</v>
      </c>
      <c r="G46" s="131">
        <v>1</v>
      </c>
      <c r="H46" s="160">
        <f t="shared" si="17"/>
        <v>0.97832669999999999</v>
      </c>
      <c r="I46" s="160">
        <f t="shared" si="16"/>
        <v>0.97832669999999999</v>
      </c>
      <c r="J46" s="129" t="s">
        <v>223</v>
      </c>
      <c r="K46" s="131">
        <v>1</v>
      </c>
      <c r="L46" s="160">
        <f t="shared" si="18"/>
        <v>0.93625500000000006</v>
      </c>
      <c r="M46" s="160">
        <f t="shared" si="10"/>
        <v>0.93625500000000006</v>
      </c>
      <c r="N46" s="23">
        <v>3</v>
      </c>
      <c r="O46" s="129" t="s">
        <v>232</v>
      </c>
      <c r="P46" s="48" t="s">
        <v>41</v>
      </c>
      <c r="Q46" s="129" t="s">
        <v>42</v>
      </c>
      <c r="R46" s="131">
        <v>0.6</v>
      </c>
      <c r="S46" s="131">
        <v>0.56530000000000002</v>
      </c>
      <c r="T46" s="131">
        <f t="shared" si="11"/>
        <v>0.94216666666666671</v>
      </c>
      <c r="U46" s="23">
        <v>2</v>
      </c>
      <c r="V46" s="129" t="s">
        <v>234</v>
      </c>
      <c r="W46" s="131">
        <v>0.2858</v>
      </c>
      <c r="X46" s="131">
        <v>0.24579999999999999</v>
      </c>
      <c r="Y46" s="131">
        <f t="shared" si="12"/>
        <v>0.8600419874037788</v>
      </c>
      <c r="Z46" s="540" t="s">
        <v>235</v>
      </c>
    </row>
    <row r="47" spans="1:26" ht="55.2" customHeight="1" x14ac:dyDescent="0.3">
      <c r="A47" s="23">
        <v>8098</v>
      </c>
      <c r="B47" s="129" t="s">
        <v>220</v>
      </c>
      <c r="C47" s="129" t="s">
        <v>236</v>
      </c>
      <c r="D47" s="129" t="s">
        <v>78</v>
      </c>
      <c r="E47" s="48" t="s">
        <v>99</v>
      </c>
      <c r="F47" s="129" t="s">
        <v>222</v>
      </c>
      <c r="G47" s="131">
        <v>1</v>
      </c>
      <c r="H47" s="160">
        <f t="shared" si="17"/>
        <v>0.97832669999999999</v>
      </c>
      <c r="I47" s="160">
        <f t="shared" si="16"/>
        <v>0.97832669999999999</v>
      </c>
      <c r="J47" s="129" t="s">
        <v>237</v>
      </c>
      <c r="K47" s="131">
        <v>1</v>
      </c>
      <c r="L47" s="160">
        <f>(($S$47/$R$47)*0.34)+(($S$49/$R$49)*0.33)+(($S$51/$R$51)*0.33)</f>
        <v>1</v>
      </c>
      <c r="M47" s="160">
        <f t="shared" si="10"/>
        <v>1</v>
      </c>
      <c r="N47" s="23">
        <v>4</v>
      </c>
      <c r="O47" s="129" t="s">
        <v>238</v>
      </c>
      <c r="P47" s="48" t="s">
        <v>41</v>
      </c>
      <c r="Q47" s="176" t="s">
        <v>49</v>
      </c>
      <c r="R47" s="135">
        <v>0.5</v>
      </c>
      <c r="S47" s="500">
        <v>0.5</v>
      </c>
      <c r="T47" s="175">
        <f>+S47/R47</f>
        <v>1</v>
      </c>
      <c r="U47" s="23">
        <v>2</v>
      </c>
      <c r="V47" s="129" t="s">
        <v>239</v>
      </c>
      <c r="W47" s="131">
        <v>0.28569999999999995</v>
      </c>
      <c r="X47" s="131">
        <v>0.28569999999999995</v>
      </c>
      <c r="Y47" s="131">
        <f t="shared" ref="Y47" si="21">IFERROR(+X47/W47,0)</f>
        <v>1</v>
      </c>
      <c r="Z47" s="179" t="s">
        <v>43</v>
      </c>
    </row>
    <row r="48" spans="1:26" ht="55.2" x14ac:dyDescent="0.3">
      <c r="A48" s="23">
        <v>8098</v>
      </c>
      <c r="B48" s="129" t="s">
        <v>220</v>
      </c>
      <c r="C48" s="129" t="s">
        <v>236</v>
      </c>
      <c r="D48" s="129" t="s">
        <v>78</v>
      </c>
      <c r="E48" s="48" t="s">
        <v>99</v>
      </c>
      <c r="F48" s="129" t="s">
        <v>222</v>
      </c>
      <c r="G48" s="131">
        <v>1</v>
      </c>
      <c r="H48" s="160">
        <f t="shared" si="17"/>
        <v>0.97832669999999999</v>
      </c>
      <c r="I48" s="160">
        <f t="shared" si="16"/>
        <v>0.97832669999999999</v>
      </c>
      <c r="J48" s="129" t="s">
        <v>237</v>
      </c>
      <c r="K48" s="131">
        <v>1</v>
      </c>
      <c r="L48" s="160">
        <f t="shared" ref="L48:L53" si="22">(($S$47/$R$47)*0.34)+(($S$49/$R$49)*0.33)+(($S$51/$R$51)*0.33)</f>
        <v>1</v>
      </c>
      <c r="M48" s="160">
        <f t="shared" si="10"/>
        <v>1</v>
      </c>
      <c r="N48" s="23">
        <v>4</v>
      </c>
      <c r="O48" s="129" t="s">
        <v>238</v>
      </c>
      <c r="P48" s="48" t="s">
        <v>41</v>
      </c>
      <c r="Q48" s="176" t="s">
        <v>49</v>
      </c>
      <c r="R48" s="135">
        <v>0.5</v>
      </c>
      <c r="S48" s="500">
        <v>0.5</v>
      </c>
      <c r="T48" s="175">
        <f>+S48/R48</f>
        <v>1</v>
      </c>
      <c r="U48" s="23">
        <v>3</v>
      </c>
      <c r="V48" s="129" t="s">
        <v>240</v>
      </c>
      <c r="W48" s="131">
        <v>0.25</v>
      </c>
      <c r="X48" s="131">
        <v>0.25</v>
      </c>
      <c r="Y48" s="131">
        <f t="shared" si="12"/>
        <v>1</v>
      </c>
      <c r="Z48" s="179" t="s">
        <v>43</v>
      </c>
    </row>
    <row r="49" spans="1:26" ht="55.2" x14ac:dyDescent="0.3">
      <c r="A49" s="23">
        <v>8098</v>
      </c>
      <c r="B49" s="129" t="s">
        <v>220</v>
      </c>
      <c r="C49" s="278" t="s">
        <v>221</v>
      </c>
      <c r="D49" s="129" t="s">
        <v>78</v>
      </c>
      <c r="E49" s="48" t="s">
        <v>99</v>
      </c>
      <c r="F49" s="129" t="s">
        <v>222</v>
      </c>
      <c r="G49" s="131">
        <v>1</v>
      </c>
      <c r="H49" s="160">
        <f t="shared" si="17"/>
        <v>0.97832669999999999</v>
      </c>
      <c r="I49" s="160">
        <f t="shared" si="16"/>
        <v>0.97832669999999999</v>
      </c>
      <c r="J49" s="129" t="s">
        <v>237</v>
      </c>
      <c r="K49" s="131">
        <v>1</v>
      </c>
      <c r="L49" s="160">
        <f t="shared" si="22"/>
        <v>1</v>
      </c>
      <c r="M49" s="160">
        <f t="shared" si="10"/>
        <v>1</v>
      </c>
      <c r="N49" s="23">
        <v>5</v>
      </c>
      <c r="O49" s="129" t="s">
        <v>241</v>
      </c>
      <c r="P49" s="48" t="s">
        <v>242</v>
      </c>
      <c r="Q49" s="129" t="s">
        <v>42</v>
      </c>
      <c r="R49" s="131">
        <v>1</v>
      </c>
      <c r="S49" s="131">
        <v>1</v>
      </c>
      <c r="T49" s="131">
        <f t="shared" si="11"/>
        <v>1</v>
      </c>
      <c r="U49" s="23">
        <v>1</v>
      </c>
      <c r="V49" s="129" t="s">
        <v>243</v>
      </c>
      <c r="W49" s="131">
        <v>0.2795999999999999</v>
      </c>
      <c r="X49" s="131">
        <v>0.2795999999999999</v>
      </c>
      <c r="Y49" s="131">
        <f t="shared" si="12"/>
        <v>1</v>
      </c>
      <c r="Z49" s="179" t="s">
        <v>43</v>
      </c>
    </row>
    <row r="50" spans="1:26" ht="55.2" x14ac:dyDescent="0.3">
      <c r="A50" s="23">
        <v>8098</v>
      </c>
      <c r="B50" s="129" t="s">
        <v>220</v>
      </c>
      <c r="C50" s="278" t="s">
        <v>221</v>
      </c>
      <c r="D50" s="129" t="s">
        <v>78</v>
      </c>
      <c r="E50" s="48" t="s">
        <v>99</v>
      </c>
      <c r="F50" s="129" t="s">
        <v>222</v>
      </c>
      <c r="G50" s="131">
        <v>1</v>
      </c>
      <c r="H50" s="160">
        <f t="shared" si="17"/>
        <v>0.97832669999999999</v>
      </c>
      <c r="I50" s="160">
        <f t="shared" si="16"/>
        <v>0.97832669999999999</v>
      </c>
      <c r="J50" s="129" t="s">
        <v>237</v>
      </c>
      <c r="K50" s="131">
        <v>1</v>
      </c>
      <c r="L50" s="160">
        <f t="shared" si="22"/>
        <v>1</v>
      </c>
      <c r="M50" s="160">
        <f t="shared" si="10"/>
        <v>1</v>
      </c>
      <c r="N50" s="23">
        <v>5</v>
      </c>
      <c r="O50" s="129" t="s">
        <v>241</v>
      </c>
      <c r="P50" s="48" t="s">
        <v>242</v>
      </c>
      <c r="Q50" s="129" t="s">
        <v>42</v>
      </c>
      <c r="R50" s="131">
        <v>1</v>
      </c>
      <c r="S50" s="131">
        <v>1</v>
      </c>
      <c r="T50" s="131">
        <f t="shared" ref="T50" si="23">IFERROR(+S50/R50,0)</f>
        <v>1</v>
      </c>
      <c r="U50" s="23">
        <v>2</v>
      </c>
      <c r="V50" s="129" t="s">
        <v>244</v>
      </c>
      <c r="W50" s="131">
        <v>0.28569999999999995</v>
      </c>
      <c r="X50" s="131">
        <v>0.28569999999999995</v>
      </c>
      <c r="Y50" s="131">
        <f t="shared" si="12"/>
        <v>1</v>
      </c>
      <c r="Z50" s="179" t="s">
        <v>43</v>
      </c>
    </row>
    <row r="51" spans="1:26" ht="99" customHeight="1" x14ac:dyDescent="0.3">
      <c r="A51" s="23">
        <v>8098</v>
      </c>
      <c r="B51" s="129" t="s">
        <v>220</v>
      </c>
      <c r="C51" s="129" t="s">
        <v>245</v>
      </c>
      <c r="D51" s="129" t="s">
        <v>78</v>
      </c>
      <c r="E51" s="48" t="s">
        <v>99</v>
      </c>
      <c r="F51" s="129" t="s">
        <v>222</v>
      </c>
      <c r="G51" s="131">
        <v>1</v>
      </c>
      <c r="H51" s="160">
        <f t="shared" si="17"/>
        <v>0.97832669999999999</v>
      </c>
      <c r="I51" s="160">
        <f t="shared" si="16"/>
        <v>0.97832669999999999</v>
      </c>
      <c r="J51" s="129" t="s">
        <v>237</v>
      </c>
      <c r="K51" s="131">
        <v>1</v>
      </c>
      <c r="L51" s="160">
        <f t="shared" si="22"/>
        <v>1</v>
      </c>
      <c r="M51" s="160">
        <f t="shared" si="10"/>
        <v>1</v>
      </c>
      <c r="N51" s="23">
        <v>6</v>
      </c>
      <c r="O51" s="129" t="s">
        <v>246</v>
      </c>
      <c r="P51" s="48" t="s">
        <v>41</v>
      </c>
      <c r="Q51" s="129" t="s">
        <v>42</v>
      </c>
      <c r="R51" s="131">
        <v>0.4</v>
      </c>
      <c r="S51" s="131">
        <v>0.4</v>
      </c>
      <c r="T51" s="131">
        <f t="shared" si="11"/>
        <v>1</v>
      </c>
      <c r="U51" s="23">
        <v>1</v>
      </c>
      <c r="V51" s="129" t="s">
        <v>247</v>
      </c>
      <c r="W51" s="131">
        <v>0.68</v>
      </c>
      <c r="X51" s="131">
        <v>0.68</v>
      </c>
      <c r="Y51" s="131">
        <f t="shared" si="12"/>
        <v>1</v>
      </c>
      <c r="Z51" s="179" t="s">
        <v>43</v>
      </c>
    </row>
    <row r="52" spans="1:26" ht="41.4" x14ac:dyDescent="0.3">
      <c r="A52" s="23">
        <v>8098</v>
      </c>
      <c r="B52" s="129" t="s">
        <v>220</v>
      </c>
      <c r="C52" s="129" t="s">
        <v>245</v>
      </c>
      <c r="D52" s="129" t="s">
        <v>78</v>
      </c>
      <c r="E52" s="48" t="s">
        <v>99</v>
      </c>
      <c r="F52" s="129" t="s">
        <v>222</v>
      </c>
      <c r="G52" s="131">
        <v>1</v>
      </c>
      <c r="H52" s="160">
        <f t="shared" si="17"/>
        <v>0.97832669999999999</v>
      </c>
      <c r="I52" s="160">
        <f t="shared" si="16"/>
        <v>0.97832669999999999</v>
      </c>
      <c r="J52" s="129" t="s">
        <v>237</v>
      </c>
      <c r="K52" s="131">
        <v>1</v>
      </c>
      <c r="L52" s="160">
        <f t="shared" si="22"/>
        <v>1</v>
      </c>
      <c r="M52" s="160">
        <f t="shared" si="10"/>
        <v>1</v>
      </c>
      <c r="N52" s="23">
        <v>6</v>
      </c>
      <c r="O52" s="129" t="s">
        <v>246</v>
      </c>
      <c r="P52" s="48" t="s">
        <v>41</v>
      </c>
      <c r="Q52" s="129" t="s">
        <v>42</v>
      </c>
      <c r="R52" s="131">
        <v>0.4</v>
      </c>
      <c r="S52" s="131">
        <v>0.4</v>
      </c>
      <c r="T52" s="131">
        <f t="shared" ref="T52:T53" si="24">IFERROR(+S52/R52,0)</f>
        <v>1</v>
      </c>
      <c r="U52" s="23">
        <v>2</v>
      </c>
      <c r="V52" s="129" t="s">
        <v>248</v>
      </c>
      <c r="W52" s="131">
        <v>0.28569999999999995</v>
      </c>
      <c r="X52" s="131">
        <v>0.28569999999999995</v>
      </c>
      <c r="Y52" s="131">
        <f t="shared" si="12"/>
        <v>1</v>
      </c>
      <c r="Z52" s="179" t="s">
        <v>43</v>
      </c>
    </row>
    <row r="53" spans="1:26" ht="41.4" x14ac:dyDescent="0.3">
      <c r="A53" s="23">
        <v>8098</v>
      </c>
      <c r="B53" s="129" t="s">
        <v>220</v>
      </c>
      <c r="C53" s="129" t="s">
        <v>245</v>
      </c>
      <c r="D53" s="129" t="s">
        <v>78</v>
      </c>
      <c r="E53" s="48" t="s">
        <v>99</v>
      </c>
      <c r="F53" s="129" t="s">
        <v>222</v>
      </c>
      <c r="G53" s="131">
        <v>1</v>
      </c>
      <c r="H53" s="160">
        <f t="shared" si="17"/>
        <v>0.97832669999999999</v>
      </c>
      <c r="I53" s="160">
        <f t="shared" si="16"/>
        <v>0.97832669999999999</v>
      </c>
      <c r="J53" s="129" t="s">
        <v>237</v>
      </c>
      <c r="K53" s="131">
        <v>1</v>
      </c>
      <c r="L53" s="160">
        <f t="shared" si="22"/>
        <v>1</v>
      </c>
      <c r="M53" s="160">
        <f t="shared" si="10"/>
        <v>1</v>
      </c>
      <c r="N53" s="23">
        <v>6</v>
      </c>
      <c r="O53" s="129" t="s">
        <v>246</v>
      </c>
      <c r="P53" s="48" t="s">
        <v>41</v>
      </c>
      <c r="Q53" s="129" t="s">
        <v>42</v>
      </c>
      <c r="R53" s="131">
        <v>0.4</v>
      </c>
      <c r="S53" s="131">
        <v>0.4</v>
      </c>
      <c r="T53" s="131">
        <f t="shared" si="24"/>
        <v>1</v>
      </c>
      <c r="U53" s="23">
        <v>3</v>
      </c>
      <c r="V53" s="129" t="s">
        <v>249</v>
      </c>
      <c r="W53" s="131">
        <v>0.28569999999999995</v>
      </c>
      <c r="X53" s="131">
        <v>0.28569999999999995</v>
      </c>
      <c r="Y53" s="131">
        <f t="shared" ref="Y53" si="25">IFERROR(+X53/W53,0)</f>
        <v>1</v>
      </c>
      <c r="Z53" s="179" t="s">
        <v>43</v>
      </c>
    </row>
    <row r="54" spans="1:26" ht="74.25" customHeight="1" x14ac:dyDescent="0.3">
      <c r="A54" s="23">
        <v>8098</v>
      </c>
      <c r="B54" s="129" t="s">
        <v>220</v>
      </c>
      <c r="C54" s="129" t="s">
        <v>250</v>
      </c>
      <c r="D54" s="129" t="s">
        <v>78</v>
      </c>
      <c r="E54" s="48" t="s">
        <v>99</v>
      </c>
      <c r="F54" s="129" t="s">
        <v>222</v>
      </c>
      <c r="G54" s="131">
        <v>1</v>
      </c>
      <c r="H54" s="160">
        <f t="shared" si="17"/>
        <v>0.97832669999999999</v>
      </c>
      <c r="I54" s="160">
        <f t="shared" si="16"/>
        <v>0.97832669999999999</v>
      </c>
      <c r="J54" s="129" t="s">
        <v>251</v>
      </c>
      <c r="K54" s="131">
        <v>1</v>
      </c>
      <c r="L54" s="160">
        <f>(($S$54/$R$54)*0.5)+(($S$56/$R$56)*0.5)</f>
        <v>1</v>
      </c>
      <c r="M54" s="160">
        <f t="shared" si="10"/>
        <v>1</v>
      </c>
      <c r="N54" s="23">
        <v>7</v>
      </c>
      <c r="O54" s="129" t="s">
        <v>252</v>
      </c>
      <c r="P54" s="48" t="s">
        <v>41</v>
      </c>
      <c r="Q54" s="129" t="s">
        <v>49</v>
      </c>
      <c r="R54" s="135">
        <v>0.3</v>
      </c>
      <c r="S54" s="135">
        <v>0.3</v>
      </c>
      <c r="T54" s="131">
        <f t="shared" si="11"/>
        <v>1</v>
      </c>
      <c r="U54" s="23">
        <v>1</v>
      </c>
      <c r="V54" s="129" t="s">
        <v>253</v>
      </c>
      <c r="W54" s="131">
        <v>0.28569999999999995</v>
      </c>
      <c r="X54" s="131">
        <v>0.28569999999999995</v>
      </c>
      <c r="Y54" s="131">
        <f t="shared" si="12"/>
        <v>1</v>
      </c>
      <c r="Z54" s="179" t="s">
        <v>43</v>
      </c>
    </row>
    <row r="55" spans="1:26" ht="55.2" x14ac:dyDescent="0.3">
      <c r="A55" s="23">
        <v>8098</v>
      </c>
      <c r="B55" s="129" t="s">
        <v>220</v>
      </c>
      <c r="C55" s="129" t="s">
        <v>250</v>
      </c>
      <c r="D55" s="129" t="s">
        <v>78</v>
      </c>
      <c r="E55" s="48" t="s">
        <v>99</v>
      </c>
      <c r="F55" s="129" t="s">
        <v>222</v>
      </c>
      <c r="G55" s="131">
        <v>1</v>
      </c>
      <c r="H55" s="160">
        <f t="shared" si="17"/>
        <v>0.97832669999999999</v>
      </c>
      <c r="I55" s="160">
        <f t="shared" si="16"/>
        <v>0.97832669999999999</v>
      </c>
      <c r="J55" s="129" t="s">
        <v>251</v>
      </c>
      <c r="K55" s="131">
        <v>1</v>
      </c>
      <c r="L55" s="160">
        <f t="shared" ref="L55:L57" si="26">(($S$54/$R$54)*0.5)+(($S$56/$R$56)*0.5)</f>
        <v>1</v>
      </c>
      <c r="M55" s="160">
        <f t="shared" si="10"/>
        <v>1</v>
      </c>
      <c r="N55" s="23">
        <v>7</v>
      </c>
      <c r="O55" s="129" t="s">
        <v>252</v>
      </c>
      <c r="P55" s="48" t="s">
        <v>41</v>
      </c>
      <c r="Q55" s="129" t="s">
        <v>49</v>
      </c>
      <c r="R55" s="135">
        <v>0.3</v>
      </c>
      <c r="S55" s="135">
        <v>0.3</v>
      </c>
      <c r="T55" s="131">
        <f t="shared" ref="T55" si="27">IFERROR(+S55/R55,0)</f>
        <v>1</v>
      </c>
      <c r="U55" s="23">
        <v>2</v>
      </c>
      <c r="V55" s="129" t="s">
        <v>254</v>
      </c>
      <c r="W55" s="131">
        <v>0.28569999999999995</v>
      </c>
      <c r="X55" s="131">
        <v>0.28569999999999995</v>
      </c>
      <c r="Y55" s="131">
        <f t="shared" si="12"/>
        <v>1</v>
      </c>
      <c r="Z55" s="179" t="s">
        <v>43</v>
      </c>
    </row>
    <row r="56" spans="1:26" ht="55.2" x14ac:dyDescent="0.3">
      <c r="A56" s="23">
        <v>8098</v>
      </c>
      <c r="B56" s="129" t="s">
        <v>220</v>
      </c>
      <c r="C56" s="129" t="s">
        <v>250</v>
      </c>
      <c r="D56" s="129" t="s">
        <v>78</v>
      </c>
      <c r="E56" s="48" t="s">
        <v>99</v>
      </c>
      <c r="F56" s="129" t="s">
        <v>222</v>
      </c>
      <c r="G56" s="131">
        <v>1</v>
      </c>
      <c r="H56" s="160">
        <f t="shared" si="17"/>
        <v>0.97832669999999999</v>
      </c>
      <c r="I56" s="160">
        <f t="shared" si="16"/>
        <v>0.97832669999999999</v>
      </c>
      <c r="J56" s="129" t="s">
        <v>251</v>
      </c>
      <c r="K56" s="131">
        <v>1</v>
      </c>
      <c r="L56" s="160">
        <f t="shared" si="26"/>
        <v>1</v>
      </c>
      <c r="M56" s="160">
        <f t="shared" si="10"/>
        <v>1</v>
      </c>
      <c r="N56" s="23">
        <v>8</v>
      </c>
      <c r="O56" s="129" t="s">
        <v>255</v>
      </c>
      <c r="P56" s="48" t="s">
        <v>41</v>
      </c>
      <c r="Q56" s="129" t="s">
        <v>49</v>
      </c>
      <c r="R56" s="135">
        <v>0.3</v>
      </c>
      <c r="S56" s="135">
        <v>0.3</v>
      </c>
      <c r="T56" s="131">
        <f t="shared" si="11"/>
        <v>1</v>
      </c>
      <c r="U56" s="23">
        <v>1</v>
      </c>
      <c r="V56" s="129" t="s">
        <v>256</v>
      </c>
      <c r="W56" s="131">
        <v>0.36</v>
      </c>
      <c r="X56" s="131">
        <v>0.36</v>
      </c>
      <c r="Y56" s="131">
        <f t="shared" si="12"/>
        <v>1</v>
      </c>
      <c r="Z56" s="179" t="s">
        <v>43</v>
      </c>
    </row>
    <row r="57" spans="1:26" ht="55.2" x14ac:dyDescent="0.3">
      <c r="A57" s="23">
        <v>8098</v>
      </c>
      <c r="B57" s="129" t="s">
        <v>220</v>
      </c>
      <c r="C57" s="129" t="s">
        <v>250</v>
      </c>
      <c r="D57" s="129" t="s">
        <v>78</v>
      </c>
      <c r="E57" s="48" t="s">
        <v>99</v>
      </c>
      <c r="F57" s="129" t="s">
        <v>222</v>
      </c>
      <c r="G57" s="131">
        <v>1</v>
      </c>
      <c r="H57" s="160">
        <f t="shared" si="17"/>
        <v>0.97832669999999999</v>
      </c>
      <c r="I57" s="160">
        <f t="shared" si="16"/>
        <v>0.97832669999999999</v>
      </c>
      <c r="J57" s="129" t="s">
        <v>251</v>
      </c>
      <c r="K57" s="131">
        <v>1</v>
      </c>
      <c r="L57" s="160">
        <f t="shared" si="26"/>
        <v>1</v>
      </c>
      <c r="M57" s="160">
        <f t="shared" si="10"/>
        <v>1</v>
      </c>
      <c r="N57" s="23">
        <v>8</v>
      </c>
      <c r="O57" s="129" t="s">
        <v>255</v>
      </c>
      <c r="P57" s="48" t="s">
        <v>41</v>
      </c>
      <c r="Q57" s="129" t="s">
        <v>49</v>
      </c>
      <c r="R57" s="135">
        <v>0.3</v>
      </c>
      <c r="S57" s="135">
        <v>0.3</v>
      </c>
      <c r="T57" s="131">
        <f t="shared" ref="T57" si="28">IFERROR(+S57/R57,0)</f>
        <v>1</v>
      </c>
      <c r="U57" s="23">
        <v>2</v>
      </c>
      <c r="V57" s="129" t="s">
        <v>257</v>
      </c>
      <c r="W57" s="131">
        <v>0.28569999999999995</v>
      </c>
      <c r="X57" s="131">
        <v>0.28569999999999995</v>
      </c>
      <c r="Y57" s="131">
        <f t="shared" si="12"/>
        <v>1</v>
      </c>
      <c r="Z57" s="179" t="s">
        <v>43</v>
      </c>
    </row>
    <row r="58" spans="1:26" ht="69" x14ac:dyDescent="0.3">
      <c r="A58" s="23">
        <v>8109</v>
      </c>
      <c r="B58" s="129" t="s">
        <v>104</v>
      </c>
      <c r="C58" s="129" t="s">
        <v>105</v>
      </c>
      <c r="D58" s="129" t="s">
        <v>78</v>
      </c>
      <c r="E58" s="129" t="s">
        <v>106</v>
      </c>
      <c r="F58" s="129" t="s">
        <v>258</v>
      </c>
      <c r="G58" s="131">
        <v>1</v>
      </c>
      <c r="H58" s="131">
        <f>(($L$58/$K$58)*0.34)+(($L$62/$K$62)*0.33)+(($L$68/$K$68)*0.33)</f>
        <v>1</v>
      </c>
      <c r="I58" s="160">
        <f t="shared" si="16"/>
        <v>1</v>
      </c>
      <c r="J58" s="129" t="s">
        <v>259</v>
      </c>
      <c r="K58" s="131">
        <v>1</v>
      </c>
      <c r="L58" s="131">
        <f>(($S$58/$R$58)*0.5)+(($S$60/$R$60)*0.5)</f>
        <v>1</v>
      </c>
      <c r="M58" s="160">
        <f t="shared" si="10"/>
        <v>1</v>
      </c>
      <c r="N58" s="23">
        <v>1</v>
      </c>
      <c r="O58" s="129" t="s">
        <v>260</v>
      </c>
      <c r="P58" s="48" t="s">
        <v>41</v>
      </c>
      <c r="Q58" s="129" t="s">
        <v>49</v>
      </c>
      <c r="R58" s="135">
        <v>0.4</v>
      </c>
      <c r="S58" s="135">
        <v>0.4</v>
      </c>
      <c r="T58" s="131">
        <f t="shared" si="11"/>
        <v>1</v>
      </c>
      <c r="U58" s="23">
        <v>1</v>
      </c>
      <c r="V58" s="129" t="s">
        <v>261</v>
      </c>
      <c r="W58" s="131">
        <v>0.28560000000000002</v>
      </c>
      <c r="X58" s="131">
        <v>0.28560000000000002</v>
      </c>
      <c r="Y58" s="131">
        <f t="shared" si="12"/>
        <v>1</v>
      </c>
      <c r="Z58" s="179" t="s">
        <v>43</v>
      </c>
    </row>
    <row r="59" spans="1:26" ht="69" x14ac:dyDescent="0.3">
      <c r="A59" s="23">
        <v>8109</v>
      </c>
      <c r="B59" s="129" t="s">
        <v>104</v>
      </c>
      <c r="C59" s="129" t="s">
        <v>105</v>
      </c>
      <c r="D59" s="129" t="s">
        <v>78</v>
      </c>
      <c r="E59" s="129" t="s">
        <v>106</v>
      </c>
      <c r="F59" s="129" t="s">
        <v>258</v>
      </c>
      <c r="G59" s="131">
        <v>1</v>
      </c>
      <c r="H59" s="131">
        <f t="shared" ref="H59:H71" si="29">(($L$58/$K$58)*0.34)+(($L$62/$K$62)*0.33)+(($L$68/$K$68)*0.33)</f>
        <v>1</v>
      </c>
      <c r="I59" s="160">
        <f t="shared" si="16"/>
        <v>1</v>
      </c>
      <c r="J59" s="129" t="s">
        <v>259</v>
      </c>
      <c r="K59" s="131">
        <v>1</v>
      </c>
      <c r="L59" s="131">
        <f t="shared" ref="L59:L61" si="30">(($S$58/$R$58)*0.5)+(($S$60/$R$60)*0.5)</f>
        <v>1</v>
      </c>
      <c r="M59" s="160">
        <f t="shared" si="10"/>
        <v>1</v>
      </c>
      <c r="N59" s="23">
        <v>1</v>
      </c>
      <c r="O59" s="129" t="s">
        <v>260</v>
      </c>
      <c r="P59" s="48" t="s">
        <v>41</v>
      </c>
      <c r="Q59" s="129" t="s">
        <v>49</v>
      </c>
      <c r="R59" s="135">
        <v>0.4</v>
      </c>
      <c r="S59" s="135">
        <v>0.4</v>
      </c>
      <c r="T59" s="131">
        <f t="shared" si="11"/>
        <v>1</v>
      </c>
      <c r="U59" s="23">
        <v>2</v>
      </c>
      <c r="V59" s="129" t="s">
        <v>262</v>
      </c>
      <c r="W59" s="131">
        <v>0.28560000000000002</v>
      </c>
      <c r="X59" s="131">
        <v>0.28560000000000002</v>
      </c>
      <c r="Y59" s="131">
        <f t="shared" si="12"/>
        <v>1</v>
      </c>
      <c r="Z59" s="179" t="s">
        <v>43</v>
      </c>
    </row>
    <row r="60" spans="1:26" ht="69" x14ac:dyDescent="0.3">
      <c r="A60" s="23">
        <v>8109</v>
      </c>
      <c r="B60" s="129" t="s">
        <v>104</v>
      </c>
      <c r="C60" s="129" t="s">
        <v>105</v>
      </c>
      <c r="D60" s="129" t="s">
        <v>78</v>
      </c>
      <c r="E60" s="129" t="s">
        <v>106</v>
      </c>
      <c r="F60" s="129" t="s">
        <v>258</v>
      </c>
      <c r="G60" s="131">
        <v>1</v>
      </c>
      <c r="H60" s="131">
        <f t="shared" si="29"/>
        <v>1</v>
      </c>
      <c r="I60" s="160">
        <f t="shared" si="16"/>
        <v>1</v>
      </c>
      <c r="J60" s="129" t="s">
        <v>259</v>
      </c>
      <c r="K60" s="131">
        <v>1</v>
      </c>
      <c r="L60" s="131">
        <f t="shared" si="30"/>
        <v>1</v>
      </c>
      <c r="M60" s="160">
        <f t="shared" si="10"/>
        <v>1</v>
      </c>
      <c r="N60" s="23">
        <v>2</v>
      </c>
      <c r="O60" s="129" t="s">
        <v>263</v>
      </c>
      <c r="P60" s="48" t="s">
        <v>41</v>
      </c>
      <c r="Q60" s="129" t="s">
        <v>49</v>
      </c>
      <c r="R60" s="135">
        <v>0.4</v>
      </c>
      <c r="S60" s="135">
        <v>0.4</v>
      </c>
      <c r="T60" s="131">
        <f t="shared" ref="T60" si="31">IFERROR(+S60/R60,0)</f>
        <v>1</v>
      </c>
      <c r="U60" s="23">
        <v>1</v>
      </c>
      <c r="V60" s="129" t="s">
        <v>264</v>
      </c>
      <c r="W60" s="131">
        <v>0.28560000000000002</v>
      </c>
      <c r="X60" s="131">
        <v>0.28560000000000002</v>
      </c>
      <c r="Y60" s="131">
        <f t="shared" si="12"/>
        <v>1</v>
      </c>
      <c r="Z60" s="179" t="s">
        <v>43</v>
      </c>
    </row>
    <row r="61" spans="1:26" ht="69" x14ac:dyDescent="0.3">
      <c r="A61" s="23">
        <v>8109</v>
      </c>
      <c r="B61" s="129" t="s">
        <v>104</v>
      </c>
      <c r="C61" s="129" t="s">
        <v>105</v>
      </c>
      <c r="D61" s="129" t="s">
        <v>78</v>
      </c>
      <c r="E61" s="129" t="s">
        <v>106</v>
      </c>
      <c r="F61" s="129" t="s">
        <v>258</v>
      </c>
      <c r="G61" s="131">
        <v>1</v>
      </c>
      <c r="H61" s="131">
        <f t="shared" si="29"/>
        <v>1</v>
      </c>
      <c r="I61" s="160">
        <f t="shared" si="16"/>
        <v>1</v>
      </c>
      <c r="J61" s="129" t="s">
        <v>259</v>
      </c>
      <c r="K61" s="131">
        <v>1</v>
      </c>
      <c r="L61" s="131">
        <f t="shared" si="30"/>
        <v>1</v>
      </c>
      <c r="M61" s="160">
        <f t="shared" ref="M61:M92" si="32">IFERROR(+L61/K61,0)</f>
        <v>1</v>
      </c>
      <c r="N61" s="23">
        <v>2</v>
      </c>
      <c r="O61" s="129" t="s">
        <v>263</v>
      </c>
      <c r="P61" s="48" t="s">
        <v>41</v>
      </c>
      <c r="Q61" s="129" t="s">
        <v>49</v>
      </c>
      <c r="R61" s="135">
        <v>0.4</v>
      </c>
      <c r="S61" s="135">
        <v>0.4</v>
      </c>
      <c r="T61" s="131">
        <f t="shared" ref="T61" si="33">IFERROR(+S61/R61,0)</f>
        <v>1</v>
      </c>
      <c r="U61" s="23">
        <v>2</v>
      </c>
      <c r="V61" s="129" t="s">
        <v>265</v>
      </c>
      <c r="W61" s="131">
        <v>0.28560000000000002</v>
      </c>
      <c r="X61" s="131">
        <v>0.28560000000000002</v>
      </c>
      <c r="Y61" s="131">
        <f t="shared" ref="Y61:Y92" si="34">IFERROR(+X61/W61,0)</f>
        <v>1</v>
      </c>
      <c r="Z61" s="179" t="s">
        <v>43</v>
      </c>
    </row>
    <row r="62" spans="1:26" ht="69" x14ac:dyDescent="0.3">
      <c r="A62" s="23">
        <v>8109</v>
      </c>
      <c r="B62" s="129" t="s">
        <v>104</v>
      </c>
      <c r="C62" s="129" t="s">
        <v>105</v>
      </c>
      <c r="D62" s="129" t="s">
        <v>78</v>
      </c>
      <c r="E62" s="129" t="s">
        <v>106</v>
      </c>
      <c r="F62" s="129" t="s">
        <v>258</v>
      </c>
      <c r="G62" s="131">
        <v>1</v>
      </c>
      <c r="H62" s="131">
        <f t="shared" si="29"/>
        <v>1</v>
      </c>
      <c r="I62" s="160">
        <f t="shared" si="16"/>
        <v>1</v>
      </c>
      <c r="J62" s="129" t="s">
        <v>266</v>
      </c>
      <c r="K62" s="131">
        <v>1</v>
      </c>
      <c r="L62" s="131">
        <f>(($S$62/$R$62)*0.34)+(($S$64/$R$64)*0.33)+(($S$66/$R$66)*0.33)</f>
        <v>1</v>
      </c>
      <c r="M62" s="160">
        <f t="shared" si="32"/>
        <v>1</v>
      </c>
      <c r="N62" s="23">
        <v>3</v>
      </c>
      <c r="O62" s="129" t="s">
        <v>267</v>
      </c>
      <c r="P62" s="48" t="s">
        <v>41</v>
      </c>
      <c r="Q62" s="129" t="s">
        <v>49</v>
      </c>
      <c r="R62" s="135">
        <v>0.4</v>
      </c>
      <c r="S62" s="135">
        <v>0.4</v>
      </c>
      <c r="T62" s="131">
        <f t="shared" ref="T62:T71" si="35">IFERROR(+S62/R62,0)</f>
        <v>1</v>
      </c>
      <c r="U62" s="23">
        <v>1</v>
      </c>
      <c r="V62" s="129" t="s">
        <v>268</v>
      </c>
      <c r="W62" s="131">
        <v>0.28560000000000002</v>
      </c>
      <c r="X62" s="131">
        <v>0.28560000000000002</v>
      </c>
      <c r="Y62" s="131">
        <f t="shared" si="34"/>
        <v>1</v>
      </c>
      <c r="Z62" s="179" t="s">
        <v>43</v>
      </c>
    </row>
    <row r="63" spans="1:26" ht="82.8" x14ac:dyDescent="0.3">
      <c r="A63" s="23">
        <v>8109</v>
      </c>
      <c r="B63" s="129" t="s">
        <v>104</v>
      </c>
      <c r="C63" s="129" t="s">
        <v>105</v>
      </c>
      <c r="D63" s="129" t="s">
        <v>78</v>
      </c>
      <c r="E63" s="129" t="s">
        <v>106</v>
      </c>
      <c r="F63" s="129" t="s">
        <v>258</v>
      </c>
      <c r="G63" s="131">
        <v>1</v>
      </c>
      <c r="H63" s="131">
        <f t="shared" si="29"/>
        <v>1</v>
      </c>
      <c r="I63" s="160">
        <f t="shared" si="16"/>
        <v>1</v>
      </c>
      <c r="J63" s="129" t="s">
        <v>266</v>
      </c>
      <c r="K63" s="131">
        <v>1</v>
      </c>
      <c r="L63" s="131">
        <f t="shared" ref="L63:L67" si="36">(($S$62/$R$62)*0.34)+(($S$64/$R$64)*0.33)+(($S$66/$R$66)*0.33)</f>
        <v>1</v>
      </c>
      <c r="M63" s="160">
        <f t="shared" si="32"/>
        <v>1</v>
      </c>
      <c r="N63" s="23">
        <v>3</v>
      </c>
      <c r="O63" s="129" t="s">
        <v>267</v>
      </c>
      <c r="P63" s="48" t="s">
        <v>41</v>
      </c>
      <c r="Q63" s="129" t="s">
        <v>49</v>
      </c>
      <c r="R63" s="135">
        <v>0.4</v>
      </c>
      <c r="S63" s="135">
        <v>0.4</v>
      </c>
      <c r="T63" s="131">
        <f t="shared" si="35"/>
        <v>1</v>
      </c>
      <c r="U63" s="23">
        <v>2</v>
      </c>
      <c r="V63" s="129" t="s">
        <v>269</v>
      </c>
      <c r="W63" s="131">
        <v>0.28560000000000002</v>
      </c>
      <c r="X63" s="131">
        <v>0.28560000000000002</v>
      </c>
      <c r="Y63" s="131">
        <f t="shared" si="34"/>
        <v>1</v>
      </c>
      <c r="Z63" s="179" t="s">
        <v>43</v>
      </c>
    </row>
    <row r="64" spans="1:26" ht="69" x14ac:dyDescent="0.3">
      <c r="A64" s="23">
        <v>8109</v>
      </c>
      <c r="B64" s="129" t="s">
        <v>104</v>
      </c>
      <c r="C64" s="129" t="s">
        <v>105</v>
      </c>
      <c r="D64" s="129" t="s">
        <v>78</v>
      </c>
      <c r="E64" s="129" t="s">
        <v>106</v>
      </c>
      <c r="F64" s="129" t="s">
        <v>258</v>
      </c>
      <c r="G64" s="131">
        <v>1</v>
      </c>
      <c r="H64" s="131">
        <f t="shared" si="29"/>
        <v>1</v>
      </c>
      <c r="I64" s="160">
        <f t="shared" si="16"/>
        <v>1</v>
      </c>
      <c r="J64" s="129" t="s">
        <v>266</v>
      </c>
      <c r="K64" s="131">
        <v>1</v>
      </c>
      <c r="L64" s="131">
        <f t="shared" si="36"/>
        <v>1</v>
      </c>
      <c r="M64" s="160">
        <f t="shared" si="32"/>
        <v>1</v>
      </c>
      <c r="N64" s="23">
        <v>4</v>
      </c>
      <c r="O64" s="129" t="s">
        <v>270</v>
      </c>
      <c r="P64" s="48" t="s">
        <v>41</v>
      </c>
      <c r="Q64" s="129" t="s">
        <v>42</v>
      </c>
      <c r="R64" s="175">
        <v>0.4</v>
      </c>
      <c r="S64" s="131">
        <v>0.4</v>
      </c>
      <c r="T64" s="131">
        <f t="shared" si="35"/>
        <v>1</v>
      </c>
      <c r="U64" s="23">
        <v>1</v>
      </c>
      <c r="V64" s="129" t="s">
        <v>271</v>
      </c>
      <c r="W64" s="131">
        <v>0.28560000000000002</v>
      </c>
      <c r="X64" s="131">
        <v>0.28560000000000002</v>
      </c>
      <c r="Y64" s="131">
        <f t="shared" si="34"/>
        <v>1</v>
      </c>
      <c r="Z64" s="179" t="s">
        <v>43</v>
      </c>
    </row>
    <row r="65" spans="1:26" ht="69" x14ac:dyDescent="0.3">
      <c r="A65" s="23">
        <v>8109</v>
      </c>
      <c r="B65" s="129" t="s">
        <v>104</v>
      </c>
      <c r="C65" s="129" t="s">
        <v>105</v>
      </c>
      <c r="D65" s="129" t="s">
        <v>78</v>
      </c>
      <c r="E65" s="129" t="s">
        <v>106</v>
      </c>
      <c r="F65" s="129" t="s">
        <v>258</v>
      </c>
      <c r="G65" s="131">
        <v>1</v>
      </c>
      <c r="H65" s="131">
        <f t="shared" si="29"/>
        <v>1</v>
      </c>
      <c r="I65" s="160">
        <f t="shared" si="16"/>
        <v>1</v>
      </c>
      <c r="J65" s="129" t="s">
        <v>266</v>
      </c>
      <c r="K65" s="131">
        <v>1</v>
      </c>
      <c r="L65" s="131">
        <f t="shared" si="36"/>
        <v>1</v>
      </c>
      <c r="M65" s="160">
        <f t="shared" si="32"/>
        <v>1</v>
      </c>
      <c r="N65" s="23">
        <v>4</v>
      </c>
      <c r="O65" s="129" t="s">
        <v>270</v>
      </c>
      <c r="P65" s="48" t="s">
        <v>41</v>
      </c>
      <c r="Q65" s="129" t="s">
        <v>42</v>
      </c>
      <c r="R65" s="131">
        <v>0.4</v>
      </c>
      <c r="S65" s="131">
        <v>0.4</v>
      </c>
      <c r="T65" s="131">
        <f t="shared" si="35"/>
        <v>1</v>
      </c>
      <c r="U65" s="23">
        <v>2</v>
      </c>
      <c r="V65" s="129" t="s">
        <v>272</v>
      </c>
      <c r="W65" s="131">
        <v>0.28560000000000002</v>
      </c>
      <c r="X65" s="131">
        <v>0.28560000000000002</v>
      </c>
      <c r="Y65" s="131">
        <f t="shared" si="34"/>
        <v>1</v>
      </c>
      <c r="Z65" s="179" t="s">
        <v>43</v>
      </c>
    </row>
    <row r="66" spans="1:26" ht="69" x14ac:dyDescent="0.3">
      <c r="A66" s="23">
        <v>8109</v>
      </c>
      <c r="B66" s="129" t="s">
        <v>104</v>
      </c>
      <c r="C66" s="129" t="s">
        <v>105</v>
      </c>
      <c r="D66" s="129" t="s">
        <v>78</v>
      </c>
      <c r="E66" s="129" t="s">
        <v>106</v>
      </c>
      <c r="F66" s="129" t="s">
        <v>258</v>
      </c>
      <c r="G66" s="131">
        <v>1</v>
      </c>
      <c r="H66" s="131">
        <f t="shared" si="29"/>
        <v>1</v>
      </c>
      <c r="I66" s="160">
        <f t="shared" si="16"/>
        <v>1</v>
      </c>
      <c r="J66" s="129" t="s">
        <v>266</v>
      </c>
      <c r="K66" s="131">
        <v>1</v>
      </c>
      <c r="L66" s="131">
        <f t="shared" si="36"/>
        <v>1</v>
      </c>
      <c r="M66" s="160">
        <f t="shared" si="32"/>
        <v>1</v>
      </c>
      <c r="N66" s="23">
        <v>5</v>
      </c>
      <c r="O66" s="129" t="s">
        <v>273</v>
      </c>
      <c r="P66" s="48" t="s">
        <v>41</v>
      </c>
      <c r="Q66" s="129" t="s">
        <v>49</v>
      </c>
      <c r="R66" s="135">
        <v>0.4</v>
      </c>
      <c r="S66" s="135">
        <v>0.4</v>
      </c>
      <c r="T66" s="131">
        <f t="shared" si="35"/>
        <v>1</v>
      </c>
      <c r="U66" s="23">
        <v>1</v>
      </c>
      <c r="V66" s="129" t="s">
        <v>274</v>
      </c>
      <c r="W66" s="131">
        <v>0.28560000000000002</v>
      </c>
      <c r="X66" s="131">
        <v>0.28560000000000002</v>
      </c>
      <c r="Y66" s="131">
        <f t="shared" si="34"/>
        <v>1</v>
      </c>
      <c r="Z66" s="179" t="s">
        <v>43</v>
      </c>
    </row>
    <row r="67" spans="1:26" ht="69" x14ac:dyDescent="0.3">
      <c r="A67" s="23">
        <v>8109</v>
      </c>
      <c r="B67" s="129" t="s">
        <v>104</v>
      </c>
      <c r="C67" s="129" t="s">
        <v>105</v>
      </c>
      <c r="D67" s="129" t="s">
        <v>78</v>
      </c>
      <c r="E67" s="129" t="s">
        <v>106</v>
      </c>
      <c r="F67" s="129" t="s">
        <v>258</v>
      </c>
      <c r="G67" s="131">
        <v>1</v>
      </c>
      <c r="H67" s="131">
        <f t="shared" si="29"/>
        <v>1</v>
      </c>
      <c r="I67" s="160">
        <f t="shared" si="16"/>
        <v>1</v>
      </c>
      <c r="J67" s="129" t="s">
        <v>266</v>
      </c>
      <c r="K67" s="131">
        <v>1</v>
      </c>
      <c r="L67" s="131">
        <f t="shared" si="36"/>
        <v>1</v>
      </c>
      <c r="M67" s="160">
        <f t="shared" si="32"/>
        <v>1</v>
      </c>
      <c r="N67" s="23">
        <v>5</v>
      </c>
      <c r="O67" s="129" t="s">
        <v>273</v>
      </c>
      <c r="P67" s="48" t="s">
        <v>41</v>
      </c>
      <c r="Q67" s="129" t="s">
        <v>49</v>
      </c>
      <c r="R67" s="135">
        <v>0.4</v>
      </c>
      <c r="S67" s="135">
        <v>0.4</v>
      </c>
      <c r="T67" s="131">
        <f t="shared" si="35"/>
        <v>1</v>
      </c>
      <c r="U67" s="23">
        <v>2</v>
      </c>
      <c r="V67" s="129" t="s">
        <v>275</v>
      </c>
      <c r="W67" s="131">
        <v>0.28560000000000002</v>
      </c>
      <c r="X67" s="131">
        <v>0.28560000000000002</v>
      </c>
      <c r="Y67" s="131">
        <f t="shared" si="34"/>
        <v>1</v>
      </c>
      <c r="Z67" s="179" t="s">
        <v>43</v>
      </c>
    </row>
    <row r="68" spans="1:26" ht="69" x14ac:dyDescent="0.3">
      <c r="A68" s="23">
        <v>8109</v>
      </c>
      <c r="B68" s="129" t="s">
        <v>104</v>
      </c>
      <c r="C68" s="129" t="s">
        <v>105</v>
      </c>
      <c r="D68" s="129" t="s">
        <v>78</v>
      </c>
      <c r="E68" s="129" t="s">
        <v>106</v>
      </c>
      <c r="F68" s="129" t="s">
        <v>258</v>
      </c>
      <c r="G68" s="131">
        <v>1</v>
      </c>
      <c r="H68" s="131">
        <f t="shared" si="29"/>
        <v>1</v>
      </c>
      <c r="I68" s="160">
        <f t="shared" si="16"/>
        <v>1</v>
      </c>
      <c r="J68" s="129" t="s">
        <v>276</v>
      </c>
      <c r="K68" s="131">
        <v>1</v>
      </c>
      <c r="L68" s="131">
        <f>(($S$68/$R$68)*0.5)+(($S$70/$R$70)*0.5)</f>
        <v>1</v>
      </c>
      <c r="M68" s="160">
        <f t="shared" si="32"/>
        <v>1</v>
      </c>
      <c r="N68" s="23">
        <v>6</v>
      </c>
      <c r="O68" s="129" t="s">
        <v>277</v>
      </c>
      <c r="P68" s="48" t="s">
        <v>41</v>
      </c>
      <c r="Q68" s="129" t="s">
        <v>49</v>
      </c>
      <c r="R68" s="135">
        <v>0.4</v>
      </c>
      <c r="S68" s="135">
        <v>0.4</v>
      </c>
      <c r="T68" s="131">
        <f t="shared" si="35"/>
        <v>1</v>
      </c>
      <c r="U68" s="23">
        <v>1</v>
      </c>
      <c r="V68" s="129" t="s">
        <v>278</v>
      </c>
      <c r="W68" s="131">
        <v>0.28560000000000002</v>
      </c>
      <c r="X68" s="131">
        <v>0.28560000000000002</v>
      </c>
      <c r="Y68" s="131">
        <f t="shared" si="34"/>
        <v>1</v>
      </c>
      <c r="Z68" s="179" t="s">
        <v>43</v>
      </c>
    </row>
    <row r="69" spans="1:26" ht="69" x14ac:dyDescent="0.3">
      <c r="A69" s="23">
        <v>8109</v>
      </c>
      <c r="B69" s="129" t="s">
        <v>104</v>
      </c>
      <c r="C69" s="129" t="s">
        <v>105</v>
      </c>
      <c r="D69" s="129" t="s">
        <v>78</v>
      </c>
      <c r="E69" s="129" t="s">
        <v>106</v>
      </c>
      <c r="F69" s="129" t="s">
        <v>258</v>
      </c>
      <c r="G69" s="131">
        <v>1</v>
      </c>
      <c r="H69" s="131">
        <f t="shared" si="29"/>
        <v>1</v>
      </c>
      <c r="I69" s="160">
        <f t="shared" si="16"/>
        <v>1</v>
      </c>
      <c r="J69" s="129" t="s">
        <v>276</v>
      </c>
      <c r="K69" s="131">
        <v>1</v>
      </c>
      <c r="L69" s="131">
        <f t="shared" ref="L69:L71" si="37">(($S$68/$R$68)*0.5)+(($S$70/$R$70)*0.5)</f>
        <v>1</v>
      </c>
      <c r="M69" s="160">
        <f t="shared" si="32"/>
        <v>1</v>
      </c>
      <c r="N69" s="23">
        <v>6</v>
      </c>
      <c r="O69" s="129" t="s">
        <v>277</v>
      </c>
      <c r="P69" s="48" t="s">
        <v>41</v>
      </c>
      <c r="Q69" s="129" t="s">
        <v>49</v>
      </c>
      <c r="R69" s="135">
        <v>0.4</v>
      </c>
      <c r="S69" s="135">
        <v>0.4</v>
      </c>
      <c r="T69" s="131">
        <f t="shared" si="35"/>
        <v>1</v>
      </c>
      <c r="U69" s="23">
        <v>2</v>
      </c>
      <c r="V69" s="129" t="s">
        <v>279</v>
      </c>
      <c r="W69" s="131">
        <v>0.28560000000000002</v>
      </c>
      <c r="X69" s="131">
        <v>0.28560000000000002</v>
      </c>
      <c r="Y69" s="131">
        <f t="shared" si="34"/>
        <v>1</v>
      </c>
      <c r="Z69" s="179" t="s">
        <v>43</v>
      </c>
    </row>
    <row r="70" spans="1:26" ht="69" x14ac:dyDescent="0.3">
      <c r="A70" s="23">
        <v>8109</v>
      </c>
      <c r="B70" s="129" t="s">
        <v>104</v>
      </c>
      <c r="C70" s="129" t="s">
        <v>105</v>
      </c>
      <c r="D70" s="129" t="s">
        <v>78</v>
      </c>
      <c r="E70" s="129" t="s">
        <v>106</v>
      </c>
      <c r="F70" s="129" t="s">
        <v>258</v>
      </c>
      <c r="G70" s="131">
        <v>1</v>
      </c>
      <c r="H70" s="131">
        <f t="shared" si="29"/>
        <v>1</v>
      </c>
      <c r="I70" s="160">
        <f t="shared" si="16"/>
        <v>1</v>
      </c>
      <c r="J70" s="129" t="s">
        <v>276</v>
      </c>
      <c r="K70" s="131">
        <v>1</v>
      </c>
      <c r="L70" s="131">
        <f t="shared" si="37"/>
        <v>1</v>
      </c>
      <c r="M70" s="160">
        <f t="shared" si="32"/>
        <v>1</v>
      </c>
      <c r="N70" s="23">
        <v>7</v>
      </c>
      <c r="O70" s="129" t="s">
        <v>280</v>
      </c>
      <c r="P70" s="48" t="s">
        <v>41</v>
      </c>
      <c r="Q70" s="129" t="s">
        <v>49</v>
      </c>
      <c r="R70" s="135">
        <v>0.4</v>
      </c>
      <c r="S70" s="135">
        <v>0.4</v>
      </c>
      <c r="T70" s="131">
        <f t="shared" si="35"/>
        <v>1</v>
      </c>
      <c r="U70" s="23">
        <v>1</v>
      </c>
      <c r="V70" s="129" t="s">
        <v>281</v>
      </c>
      <c r="W70" s="131">
        <v>0.28560000000000002</v>
      </c>
      <c r="X70" s="131">
        <v>0.28560000000000002</v>
      </c>
      <c r="Y70" s="131">
        <f t="shared" si="34"/>
        <v>1</v>
      </c>
      <c r="Z70" s="179" t="s">
        <v>43</v>
      </c>
    </row>
    <row r="71" spans="1:26" ht="69" x14ac:dyDescent="0.3">
      <c r="A71" s="23">
        <v>8109</v>
      </c>
      <c r="B71" s="129" t="s">
        <v>104</v>
      </c>
      <c r="C71" s="129" t="s">
        <v>105</v>
      </c>
      <c r="D71" s="129" t="s">
        <v>78</v>
      </c>
      <c r="E71" s="129" t="s">
        <v>106</v>
      </c>
      <c r="F71" s="129" t="s">
        <v>258</v>
      </c>
      <c r="G71" s="131">
        <v>1</v>
      </c>
      <c r="H71" s="131">
        <f t="shared" si="29"/>
        <v>1</v>
      </c>
      <c r="I71" s="160">
        <f t="shared" si="16"/>
        <v>1</v>
      </c>
      <c r="J71" s="129" t="s">
        <v>276</v>
      </c>
      <c r="K71" s="131">
        <v>1</v>
      </c>
      <c r="L71" s="131">
        <f t="shared" si="37"/>
        <v>1</v>
      </c>
      <c r="M71" s="160">
        <f t="shared" si="32"/>
        <v>1</v>
      </c>
      <c r="N71" s="23">
        <v>7</v>
      </c>
      <c r="O71" s="129" t="s">
        <v>280</v>
      </c>
      <c r="P71" s="48" t="s">
        <v>41</v>
      </c>
      <c r="Q71" s="129" t="s">
        <v>49</v>
      </c>
      <c r="R71" s="135">
        <v>0.4</v>
      </c>
      <c r="S71" s="135">
        <v>0.4</v>
      </c>
      <c r="T71" s="131">
        <f t="shared" si="35"/>
        <v>1</v>
      </c>
      <c r="U71" s="23">
        <v>2</v>
      </c>
      <c r="V71" s="129" t="s">
        <v>282</v>
      </c>
      <c r="W71" s="131">
        <v>0.28560000000000002</v>
      </c>
      <c r="X71" s="131">
        <v>0.28560000000000002</v>
      </c>
      <c r="Y71" s="131">
        <f t="shared" si="34"/>
        <v>1</v>
      </c>
      <c r="Z71" s="179" t="s">
        <v>43</v>
      </c>
    </row>
    <row r="72" spans="1:26" ht="110.4" x14ac:dyDescent="0.25">
      <c r="A72" s="23">
        <v>8110</v>
      </c>
      <c r="B72" s="129" t="s">
        <v>283</v>
      </c>
      <c r="C72" s="129" t="s">
        <v>284</v>
      </c>
      <c r="D72" s="129" t="s">
        <v>78</v>
      </c>
      <c r="E72" s="129" t="s">
        <v>106</v>
      </c>
      <c r="F72" s="129" t="s">
        <v>285</v>
      </c>
      <c r="G72" s="131">
        <v>1</v>
      </c>
      <c r="H72" s="160">
        <f>(($L$72/$K$72)*0.5)+(($L$76/$K$76)*0.5)</f>
        <v>0.89124999999999999</v>
      </c>
      <c r="I72" s="160">
        <f t="shared" ref="I72:I98" si="38">+H72/G72</f>
        <v>0.89124999999999999</v>
      </c>
      <c r="J72" s="129" t="s">
        <v>286</v>
      </c>
      <c r="K72" s="131">
        <v>1</v>
      </c>
      <c r="L72" s="160">
        <f>(($S$72/$R$72)*0.5)+(($S$74/$R$74)*0.5)</f>
        <v>0.78249999999999997</v>
      </c>
      <c r="M72" s="160">
        <f t="shared" si="32"/>
        <v>0.78249999999999997</v>
      </c>
      <c r="N72" s="23">
        <v>1</v>
      </c>
      <c r="O72" s="129" t="s">
        <v>287</v>
      </c>
      <c r="P72" s="48" t="s">
        <v>48</v>
      </c>
      <c r="Q72" s="129" t="s">
        <v>42</v>
      </c>
      <c r="R72" s="131">
        <v>0.24</v>
      </c>
      <c r="S72" s="131">
        <v>0.1356</v>
      </c>
      <c r="T72" s="131">
        <f t="shared" ref="T72:T92" si="39">IFERROR(+S72/R72,0)</f>
        <v>0.56500000000000006</v>
      </c>
      <c r="U72" s="23">
        <v>1</v>
      </c>
      <c r="V72" s="129" t="s">
        <v>288</v>
      </c>
      <c r="W72" s="131">
        <v>0.28570000000000001</v>
      </c>
      <c r="X72" s="131">
        <v>0.14369999999999999</v>
      </c>
      <c r="Y72" s="131">
        <f>IFERROR(+X72/W72,0)</f>
        <v>0.50297514875743787</v>
      </c>
      <c r="Z72" s="125" t="s">
        <v>289</v>
      </c>
    </row>
    <row r="73" spans="1:26" ht="69" x14ac:dyDescent="0.3">
      <c r="A73" s="23">
        <v>8110</v>
      </c>
      <c r="B73" s="129" t="s">
        <v>283</v>
      </c>
      <c r="C73" s="129" t="s">
        <v>284</v>
      </c>
      <c r="D73" s="129" t="s">
        <v>78</v>
      </c>
      <c r="E73" s="129" t="s">
        <v>106</v>
      </c>
      <c r="F73" s="129" t="s">
        <v>285</v>
      </c>
      <c r="G73" s="131">
        <v>1</v>
      </c>
      <c r="H73" s="160">
        <f t="shared" ref="H73:H79" si="40">(($L$72/$K$72)*0.5)+(($L$76/$K$76)*0.5)</f>
        <v>0.89124999999999999</v>
      </c>
      <c r="I73" s="160">
        <f t="shared" si="38"/>
        <v>0.89124999999999999</v>
      </c>
      <c r="J73" s="129" t="s">
        <v>286</v>
      </c>
      <c r="K73" s="131">
        <v>1</v>
      </c>
      <c r="L73" s="160">
        <f t="shared" ref="L73:L75" si="41">(($S$72/$R$72)*0.5)+(($S$74/$R$74)*0.5)</f>
        <v>0.78249999999999997</v>
      </c>
      <c r="M73" s="160">
        <f t="shared" si="32"/>
        <v>0.78249999999999997</v>
      </c>
      <c r="N73" s="23">
        <v>1</v>
      </c>
      <c r="O73" s="129" t="s">
        <v>287</v>
      </c>
      <c r="P73" s="48" t="s">
        <v>48</v>
      </c>
      <c r="Q73" s="129" t="s">
        <v>42</v>
      </c>
      <c r="R73" s="131">
        <v>0.24</v>
      </c>
      <c r="S73" s="131">
        <v>0.1356</v>
      </c>
      <c r="T73" s="131">
        <f t="shared" si="39"/>
        <v>0.56500000000000006</v>
      </c>
      <c r="U73" s="23">
        <v>2</v>
      </c>
      <c r="V73" s="129" t="s">
        <v>290</v>
      </c>
      <c r="W73" s="131">
        <v>0.29559999999999997</v>
      </c>
      <c r="X73" s="131">
        <v>0.29559999999999997</v>
      </c>
      <c r="Y73" s="482">
        <f>IFERROR(+X73/W73,0)</f>
        <v>1</v>
      </c>
      <c r="Z73" s="179" t="s">
        <v>43</v>
      </c>
    </row>
    <row r="74" spans="1:26" ht="69" x14ac:dyDescent="0.3">
      <c r="A74" s="23">
        <v>8110</v>
      </c>
      <c r="B74" s="129" t="s">
        <v>283</v>
      </c>
      <c r="C74" s="129" t="s">
        <v>284</v>
      </c>
      <c r="D74" s="129" t="s">
        <v>78</v>
      </c>
      <c r="E74" s="129" t="s">
        <v>106</v>
      </c>
      <c r="F74" s="129" t="s">
        <v>285</v>
      </c>
      <c r="G74" s="131">
        <v>1</v>
      </c>
      <c r="H74" s="160">
        <f t="shared" si="40"/>
        <v>0.89124999999999999</v>
      </c>
      <c r="I74" s="160">
        <f t="shared" si="38"/>
        <v>0.89124999999999999</v>
      </c>
      <c r="J74" s="129" t="s">
        <v>286</v>
      </c>
      <c r="K74" s="131">
        <v>1</v>
      </c>
      <c r="L74" s="160">
        <f t="shared" si="41"/>
        <v>0.78249999999999997</v>
      </c>
      <c r="M74" s="160">
        <f t="shared" si="32"/>
        <v>0.78249999999999997</v>
      </c>
      <c r="N74" s="23">
        <v>2</v>
      </c>
      <c r="O74" s="129" t="s">
        <v>291</v>
      </c>
      <c r="P74" s="48" t="s">
        <v>61</v>
      </c>
      <c r="Q74" s="129" t="s">
        <v>42</v>
      </c>
      <c r="R74" s="131">
        <v>1</v>
      </c>
      <c r="S74" s="131">
        <v>1</v>
      </c>
      <c r="T74" s="131">
        <f t="shared" si="39"/>
        <v>1</v>
      </c>
      <c r="U74" s="23">
        <v>1</v>
      </c>
      <c r="V74" s="129" t="s">
        <v>292</v>
      </c>
      <c r="W74" s="131">
        <v>0.29270000000000002</v>
      </c>
      <c r="X74" s="131">
        <v>0.29270000000000002</v>
      </c>
      <c r="Y74" s="131">
        <f>IFERROR(+X74/W74,0)</f>
        <v>1</v>
      </c>
      <c r="Z74" s="179" t="s">
        <v>43</v>
      </c>
    </row>
    <row r="75" spans="1:26" ht="69" x14ac:dyDescent="0.3">
      <c r="A75" s="23">
        <v>8110</v>
      </c>
      <c r="B75" s="129" t="s">
        <v>283</v>
      </c>
      <c r="C75" s="129" t="s">
        <v>284</v>
      </c>
      <c r="D75" s="129" t="s">
        <v>78</v>
      </c>
      <c r="E75" s="129" t="s">
        <v>106</v>
      </c>
      <c r="F75" s="129" t="s">
        <v>285</v>
      </c>
      <c r="G75" s="131">
        <v>1</v>
      </c>
      <c r="H75" s="160">
        <f t="shared" si="40"/>
        <v>0.89124999999999999</v>
      </c>
      <c r="I75" s="160">
        <f t="shared" si="38"/>
        <v>0.89124999999999999</v>
      </c>
      <c r="J75" s="129" t="s">
        <v>286</v>
      </c>
      <c r="K75" s="131">
        <v>1</v>
      </c>
      <c r="L75" s="160">
        <f t="shared" si="41"/>
        <v>0.78249999999999997</v>
      </c>
      <c r="M75" s="160">
        <f t="shared" si="32"/>
        <v>0.78249999999999997</v>
      </c>
      <c r="N75" s="23">
        <v>2</v>
      </c>
      <c r="O75" s="129" t="s">
        <v>291</v>
      </c>
      <c r="P75" s="48" t="s">
        <v>61</v>
      </c>
      <c r="Q75" s="129" t="s">
        <v>42</v>
      </c>
      <c r="R75" s="131">
        <v>1</v>
      </c>
      <c r="S75" s="131">
        <v>1</v>
      </c>
      <c r="T75" s="131">
        <f t="shared" si="39"/>
        <v>1</v>
      </c>
      <c r="U75" s="23">
        <v>2</v>
      </c>
      <c r="V75" s="129" t="s">
        <v>293</v>
      </c>
      <c r="W75" s="131">
        <v>0.28570000000000001</v>
      </c>
      <c r="X75" s="131">
        <v>0.28570000000000001</v>
      </c>
      <c r="Y75" s="131">
        <f t="shared" si="34"/>
        <v>1</v>
      </c>
      <c r="Z75" s="179" t="s">
        <v>43</v>
      </c>
    </row>
    <row r="76" spans="1:26" ht="79.2" customHeight="1" x14ac:dyDescent="0.3">
      <c r="A76" s="23">
        <v>8110</v>
      </c>
      <c r="B76" s="129" t="s">
        <v>283</v>
      </c>
      <c r="C76" s="129" t="s">
        <v>284</v>
      </c>
      <c r="D76" s="129" t="s">
        <v>78</v>
      </c>
      <c r="E76" s="129" t="s">
        <v>106</v>
      </c>
      <c r="F76" s="129" t="s">
        <v>285</v>
      </c>
      <c r="G76" s="131">
        <v>1</v>
      </c>
      <c r="H76" s="160">
        <f t="shared" si="40"/>
        <v>0.89124999999999999</v>
      </c>
      <c r="I76" s="160">
        <f t="shared" si="38"/>
        <v>0.89124999999999999</v>
      </c>
      <c r="J76" s="129" t="s">
        <v>294</v>
      </c>
      <c r="K76" s="131">
        <v>1</v>
      </c>
      <c r="L76" s="160">
        <f>(($S$76/$R$76)*0.5)+(($S$78/$R$78)*0.5)</f>
        <v>1</v>
      </c>
      <c r="M76" s="160">
        <f t="shared" si="32"/>
        <v>1</v>
      </c>
      <c r="N76" s="23">
        <v>3</v>
      </c>
      <c r="O76" s="129" t="s">
        <v>295</v>
      </c>
      <c r="P76" s="48" t="s">
        <v>48</v>
      </c>
      <c r="Q76" s="176" t="s">
        <v>49</v>
      </c>
      <c r="R76" s="135">
        <v>1</v>
      </c>
      <c r="S76" s="135">
        <v>1</v>
      </c>
      <c r="T76" s="131">
        <f t="shared" si="39"/>
        <v>1</v>
      </c>
      <c r="U76" s="23">
        <v>1</v>
      </c>
      <c r="V76" s="129" t="s">
        <v>296</v>
      </c>
      <c r="W76" s="131">
        <v>0.29270000000000002</v>
      </c>
      <c r="X76" s="131">
        <v>0.29270000000000002</v>
      </c>
      <c r="Y76" s="131">
        <f t="shared" si="34"/>
        <v>1</v>
      </c>
      <c r="Z76" s="179" t="s">
        <v>43</v>
      </c>
    </row>
    <row r="77" spans="1:26" ht="77.400000000000006" customHeight="1" x14ac:dyDescent="0.3">
      <c r="A77" s="23">
        <v>8110</v>
      </c>
      <c r="B77" s="129" t="s">
        <v>283</v>
      </c>
      <c r="C77" s="129" t="s">
        <v>284</v>
      </c>
      <c r="D77" s="129" t="s">
        <v>78</v>
      </c>
      <c r="E77" s="129" t="s">
        <v>106</v>
      </c>
      <c r="F77" s="129" t="s">
        <v>285</v>
      </c>
      <c r="G77" s="131">
        <v>1</v>
      </c>
      <c r="H77" s="160">
        <f t="shared" si="40"/>
        <v>0.89124999999999999</v>
      </c>
      <c r="I77" s="160">
        <f t="shared" si="38"/>
        <v>0.89124999999999999</v>
      </c>
      <c r="J77" s="129" t="s">
        <v>294</v>
      </c>
      <c r="K77" s="131">
        <v>1</v>
      </c>
      <c r="L77" s="160">
        <f t="shared" ref="L77:L79" si="42">(($S$76/$R$76)*0.5)+(($S$78/$R$78)*0.5)</f>
        <v>1</v>
      </c>
      <c r="M77" s="160">
        <f t="shared" si="32"/>
        <v>1</v>
      </c>
      <c r="N77" s="23">
        <v>3</v>
      </c>
      <c r="O77" s="129" t="s">
        <v>295</v>
      </c>
      <c r="P77" s="48" t="s">
        <v>48</v>
      </c>
      <c r="Q77" s="176" t="s">
        <v>49</v>
      </c>
      <c r="R77" s="135">
        <v>1</v>
      </c>
      <c r="S77" s="135">
        <v>1</v>
      </c>
      <c r="T77" s="131">
        <f t="shared" si="39"/>
        <v>1</v>
      </c>
      <c r="U77" s="23">
        <v>2</v>
      </c>
      <c r="V77" s="129" t="s">
        <v>297</v>
      </c>
      <c r="W77" s="131">
        <v>0.29270000000000002</v>
      </c>
      <c r="X77" s="131">
        <v>0.29270000000000002</v>
      </c>
      <c r="Y77" s="482">
        <f>IFERROR(+X77/W77,0)</f>
        <v>1</v>
      </c>
      <c r="Z77" s="179" t="s">
        <v>43</v>
      </c>
    </row>
    <row r="78" spans="1:26" ht="73.95" customHeight="1" x14ac:dyDescent="0.3">
      <c r="A78" s="23">
        <v>8110</v>
      </c>
      <c r="B78" s="129" t="s">
        <v>283</v>
      </c>
      <c r="C78" s="129" t="s">
        <v>284</v>
      </c>
      <c r="D78" s="129" t="s">
        <v>78</v>
      </c>
      <c r="E78" s="129" t="s">
        <v>106</v>
      </c>
      <c r="F78" s="129" t="s">
        <v>285</v>
      </c>
      <c r="G78" s="131">
        <v>1</v>
      </c>
      <c r="H78" s="160">
        <f t="shared" si="40"/>
        <v>0.89124999999999999</v>
      </c>
      <c r="I78" s="160">
        <f t="shared" si="38"/>
        <v>0.89124999999999999</v>
      </c>
      <c r="J78" s="129" t="s">
        <v>294</v>
      </c>
      <c r="K78" s="131">
        <v>1</v>
      </c>
      <c r="L78" s="160">
        <f t="shared" si="42"/>
        <v>1</v>
      </c>
      <c r="M78" s="160">
        <f t="shared" si="32"/>
        <v>1</v>
      </c>
      <c r="N78" s="23">
        <v>4</v>
      </c>
      <c r="O78" s="129" t="s">
        <v>298</v>
      </c>
      <c r="P78" s="48" t="s">
        <v>41</v>
      </c>
      <c r="Q78" s="176" t="s">
        <v>49</v>
      </c>
      <c r="R78" s="135">
        <v>0.35</v>
      </c>
      <c r="S78" s="135">
        <v>0.35</v>
      </c>
      <c r="T78" s="131">
        <f t="shared" si="39"/>
        <v>1</v>
      </c>
      <c r="U78" s="23">
        <v>1</v>
      </c>
      <c r="V78" s="129" t="s">
        <v>299</v>
      </c>
      <c r="W78" s="131">
        <v>0.2928</v>
      </c>
      <c r="X78" s="131">
        <v>0.2928</v>
      </c>
      <c r="Y78" s="482">
        <f t="shared" si="34"/>
        <v>1</v>
      </c>
      <c r="Z78" s="179" t="s">
        <v>43</v>
      </c>
    </row>
    <row r="79" spans="1:26" ht="75" customHeight="1" x14ac:dyDescent="0.3">
      <c r="A79" s="23">
        <v>8110</v>
      </c>
      <c r="B79" s="129" t="s">
        <v>283</v>
      </c>
      <c r="C79" s="129" t="s">
        <v>284</v>
      </c>
      <c r="D79" s="129" t="s">
        <v>78</v>
      </c>
      <c r="E79" s="129" t="s">
        <v>106</v>
      </c>
      <c r="F79" s="129" t="s">
        <v>285</v>
      </c>
      <c r="G79" s="131">
        <v>1</v>
      </c>
      <c r="H79" s="160">
        <f t="shared" si="40"/>
        <v>0.89124999999999999</v>
      </c>
      <c r="I79" s="160">
        <f t="shared" si="38"/>
        <v>0.89124999999999999</v>
      </c>
      <c r="J79" s="129" t="s">
        <v>294</v>
      </c>
      <c r="K79" s="131">
        <v>1</v>
      </c>
      <c r="L79" s="160">
        <f t="shared" si="42"/>
        <v>1</v>
      </c>
      <c r="M79" s="160">
        <f t="shared" si="32"/>
        <v>1</v>
      </c>
      <c r="N79" s="23">
        <v>4</v>
      </c>
      <c r="O79" s="129" t="s">
        <v>298</v>
      </c>
      <c r="P79" s="48" t="s">
        <v>41</v>
      </c>
      <c r="Q79" s="176" t="s">
        <v>49</v>
      </c>
      <c r="R79" s="135">
        <v>0.35</v>
      </c>
      <c r="S79" s="135">
        <v>0.35</v>
      </c>
      <c r="T79" s="131">
        <f>IFERROR(+S79/R79,0)</f>
        <v>1</v>
      </c>
      <c r="U79" s="23">
        <v>2</v>
      </c>
      <c r="V79" s="129" t="s">
        <v>300</v>
      </c>
      <c r="W79" s="131">
        <v>0.29260000000000003</v>
      </c>
      <c r="X79" s="131">
        <v>0.29260000000000003</v>
      </c>
      <c r="Y79" s="131">
        <f t="shared" si="34"/>
        <v>1</v>
      </c>
      <c r="Z79" s="179" t="s">
        <v>43</v>
      </c>
    </row>
    <row r="80" spans="1:26" ht="42" thickBot="1" x14ac:dyDescent="0.35">
      <c r="A80" s="23">
        <v>8111</v>
      </c>
      <c r="B80" s="129" t="s">
        <v>97</v>
      </c>
      <c r="C80" s="129" t="s">
        <v>98</v>
      </c>
      <c r="D80" s="129" t="s">
        <v>78</v>
      </c>
      <c r="E80" s="48" t="s">
        <v>99</v>
      </c>
      <c r="F80" s="129" t="s">
        <v>301</v>
      </c>
      <c r="G80" s="131">
        <v>1</v>
      </c>
      <c r="H80" s="160">
        <f>(($L$80/$K$80)*0.5)+(($L$83/$K$83)*0.5)</f>
        <v>0.98750000000000004</v>
      </c>
      <c r="I80" s="160">
        <f t="shared" si="38"/>
        <v>0.98750000000000004</v>
      </c>
      <c r="J80" s="129" t="s">
        <v>302</v>
      </c>
      <c r="K80" s="131">
        <v>1</v>
      </c>
      <c r="L80" s="160">
        <f>(($S$80/$R$80)*0.5)+(($S$82/$R$82)*0.5)</f>
        <v>1</v>
      </c>
      <c r="M80" s="160">
        <f t="shared" si="32"/>
        <v>1</v>
      </c>
      <c r="N80" s="23">
        <v>1</v>
      </c>
      <c r="O80" s="129" t="s">
        <v>303</v>
      </c>
      <c r="P80" s="48" t="s">
        <v>41</v>
      </c>
      <c r="Q80" s="129" t="s">
        <v>49</v>
      </c>
      <c r="R80" s="135">
        <v>0.6</v>
      </c>
      <c r="S80" s="135">
        <v>0.6</v>
      </c>
      <c r="T80" s="131">
        <f t="shared" si="39"/>
        <v>1</v>
      </c>
      <c r="U80" s="23">
        <v>1</v>
      </c>
      <c r="V80" s="129" t="s">
        <v>304</v>
      </c>
      <c r="W80" s="495">
        <v>0.28569999999999995</v>
      </c>
      <c r="X80" s="495">
        <v>0.28569999999999995</v>
      </c>
      <c r="Y80" s="495">
        <f t="shared" si="34"/>
        <v>1</v>
      </c>
      <c r="Z80" s="179" t="s">
        <v>43</v>
      </c>
    </row>
    <row r="81" spans="1:28" ht="92.25" customHeight="1" x14ac:dyDescent="0.3">
      <c r="A81" s="23">
        <v>8111</v>
      </c>
      <c r="B81" s="129" t="s">
        <v>97</v>
      </c>
      <c r="C81" s="129" t="s">
        <v>98</v>
      </c>
      <c r="D81" s="129" t="s">
        <v>78</v>
      </c>
      <c r="E81" s="48" t="s">
        <v>99</v>
      </c>
      <c r="F81" s="129" t="s">
        <v>301</v>
      </c>
      <c r="G81" s="131">
        <v>1</v>
      </c>
      <c r="H81" s="160">
        <f t="shared" ref="H81:H87" si="43">(($L$80/$K$80)*0.5)+(($L$83/$K$83)*0.5)</f>
        <v>0.98750000000000004</v>
      </c>
      <c r="I81" s="160">
        <f t="shared" si="38"/>
        <v>0.98750000000000004</v>
      </c>
      <c r="J81" s="129" t="s">
        <v>302</v>
      </c>
      <c r="K81" s="131">
        <v>1</v>
      </c>
      <c r="L81" s="160">
        <f t="shared" ref="L81:L82" si="44">(($S$80/$R$80)*0.5)+(($S$82/$R$82)*0.5)</f>
        <v>1</v>
      </c>
      <c r="M81" s="160">
        <f t="shared" si="32"/>
        <v>1</v>
      </c>
      <c r="N81" s="23">
        <v>1</v>
      </c>
      <c r="O81" s="129" t="s">
        <v>303</v>
      </c>
      <c r="P81" s="48" t="s">
        <v>41</v>
      </c>
      <c r="Q81" s="129" t="s">
        <v>49</v>
      </c>
      <c r="R81" s="135">
        <v>0.6</v>
      </c>
      <c r="S81" s="501">
        <v>0.6</v>
      </c>
      <c r="T81" s="495">
        <f t="shared" si="39"/>
        <v>1</v>
      </c>
      <c r="U81" s="23">
        <v>2</v>
      </c>
      <c r="V81" s="129" t="s">
        <v>305</v>
      </c>
      <c r="W81" s="131">
        <v>0.28569999999999995</v>
      </c>
      <c r="X81" s="498">
        <v>0.28569999999999995</v>
      </c>
      <c r="Y81" s="131">
        <f t="shared" si="34"/>
        <v>1</v>
      </c>
      <c r="Z81" s="179" t="s">
        <v>43</v>
      </c>
    </row>
    <row r="82" spans="1:28" ht="69" x14ac:dyDescent="0.3">
      <c r="A82" s="23">
        <v>8111</v>
      </c>
      <c r="B82" s="129" t="s">
        <v>97</v>
      </c>
      <c r="C82" s="129" t="s">
        <v>306</v>
      </c>
      <c r="D82" s="129" t="s">
        <v>78</v>
      </c>
      <c r="E82" s="48" t="s">
        <v>99</v>
      </c>
      <c r="F82" s="129" t="s">
        <v>301</v>
      </c>
      <c r="G82" s="131">
        <v>1</v>
      </c>
      <c r="H82" s="160">
        <f t="shared" si="43"/>
        <v>0.98750000000000004</v>
      </c>
      <c r="I82" s="160">
        <f t="shared" si="38"/>
        <v>0.98750000000000004</v>
      </c>
      <c r="J82" s="129" t="s">
        <v>302</v>
      </c>
      <c r="K82" s="131">
        <v>1</v>
      </c>
      <c r="L82" s="160">
        <f t="shared" si="44"/>
        <v>1</v>
      </c>
      <c r="M82" s="160">
        <f t="shared" si="32"/>
        <v>1</v>
      </c>
      <c r="N82" s="23">
        <v>2</v>
      </c>
      <c r="O82" s="129" t="s">
        <v>307</v>
      </c>
      <c r="P82" s="48" t="s">
        <v>61</v>
      </c>
      <c r="Q82" s="129" t="s">
        <v>49</v>
      </c>
      <c r="R82" s="135">
        <v>1</v>
      </c>
      <c r="S82" s="502">
        <v>1</v>
      </c>
      <c r="T82" s="503">
        <f t="shared" si="39"/>
        <v>1</v>
      </c>
      <c r="U82" s="23">
        <v>1</v>
      </c>
      <c r="V82" s="129" t="s">
        <v>308</v>
      </c>
      <c r="W82" s="131">
        <v>0.28569999999999995</v>
      </c>
      <c r="X82" s="131">
        <v>0.28569999999999995</v>
      </c>
      <c r="Y82" s="131">
        <f t="shared" si="34"/>
        <v>1</v>
      </c>
      <c r="Z82" s="179" t="s">
        <v>43</v>
      </c>
    </row>
    <row r="83" spans="1:28" ht="41.4" x14ac:dyDescent="0.3">
      <c r="A83" s="23">
        <v>8111</v>
      </c>
      <c r="B83" s="129" t="s">
        <v>97</v>
      </c>
      <c r="C83" s="129" t="s">
        <v>98</v>
      </c>
      <c r="D83" s="129" t="s">
        <v>78</v>
      </c>
      <c r="E83" s="48" t="s">
        <v>99</v>
      </c>
      <c r="F83" s="129" t="s">
        <v>301</v>
      </c>
      <c r="G83" s="131">
        <v>1</v>
      </c>
      <c r="H83" s="160">
        <f t="shared" si="43"/>
        <v>0.98750000000000004</v>
      </c>
      <c r="I83" s="160">
        <f t="shared" si="38"/>
        <v>0.98750000000000004</v>
      </c>
      <c r="J83" s="129" t="s">
        <v>309</v>
      </c>
      <c r="K83" s="131">
        <v>1</v>
      </c>
      <c r="L83" s="160">
        <f>(($S$83/$R$83)*0.5)+(($S$86/$R$86)*0.5)</f>
        <v>0.97499999999999998</v>
      </c>
      <c r="M83" s="160">
        <f t="shared" si="32"/>
        <v>0.97499999999999998</v>
      </c>
      <c r="N83" s="23">
        <v>3</v>
      </c>
      <c r="O83" s="129" t="s">
        <v>310</v>
      </c>
      <c r="P83" s="48" t="s">
        <v>41</v>
      </c>
      <c r="Q83" s="129" t="s">
        <v>49</v>
      </c>
      <c r="R83" s="135">
        <v>0.6</v>
      </c>
      <c r="S83" s="135">
        <v>0.56999999999999995</v>
      </c>
      <c r="T83" s="131">
        <f t="shared" si="39"/>
        <v>0.95</v>
      </c>
      <c r="U83" s="23">
        <v>1</v>
      </c>
      <c r="V83" s="129" t="s">
        <v>311</v>
      </c>
      <c r="W83" s="131">
        <v>0.28569999999999995</v>
      </c>
      <c r="X83" s="131">
        <v>0.28569999999999995</v>
      </c>
      <c r="Y83" s="131">
        <f t="shared" si="34"/>
        <v>1</v>
      </c>
      <c r="Z83" s="179" t="s">
        <v>43</v>
      </c>
    </row>
    <row r="84" spans="1:28" ht="154.19999999999999" customHeight="1" x14ac:dyDescent="0.3">
      <c r="A84" s="23">
        <v>8111</v>
      </c>
      <c r="B84" s="129" t="s">
        <v>97</v>
      </c>
      <c r="C84" s="129" t="s">
        <v>98</v>
      </c>
      <c r="D84" s="129" t="s">
        <v>78</v>
      </c>
      <c r="E84" s="48" t="s">
        <v>99</v>
      </c>
      <c r="F84" s="129" t="s">
        <v>301</v>
      </c>
      <c r="G84" s="131">
        <v>1</v>
      </c>
      <c r="H84" s="160">
        <f t="shared" si="43"/>
        <v>0.98750000000000004</v>
      </c>
      <c r="I84" s="160">
        <f t="shared" si="38"/>
        <v>0.98750000000000004</v>
      </c>
      <c r="J84" s="129" t="s">
        <v>309</v>
      </c>
      <c r="K84" s="131">
        <v>1</v>
      </c>
      <c r="L84" s="160">
        <f t="shared" ref="L84:L87" si="45">(($S$83/$R$83)*0.5)+(($S$86/$R$86)*0.5)</f>
        <v>0.97499999999999998</v>
      </c>
      <c r="M84" s="160">
        <f t="shared" si="32"/>
        <v>0.97499999999999998</v>
      </c>
      <c r="N84" s="23">
        <v>3</v>
      </c>
      <c r="O84" s="129" t="s">
        <v>310</v>
      </c>
      <c r="P84" s="48" t="s">
        <v>41</v>
      </c>
      <c r="Q84" s="129" t="s">
        <v>49</v>
      </c>
      <c r="R84" s="135">
        <v>0.6</v>
      </c>
      <c r="S84" s="135">
        <v>0.56999999999999995</v>
      </c>
      <c r="T84" s="131">
        <f t="shared" si="39"/>
        <v>0.95</v>
      </c>
      <c r="U84" s="23">
        <v>2</v>
      </c>
      <c r="V84" s="129" t="s">
        <v>312</v>
      </c>
      <c r="W84" s="131">
        <v>0.28569999999999995</v>
      </c>
      <c r="X84" s="131">
        <v>0.2571</v>
      </c>
      <c r="Y84" s="131">
        <f t="shared" si="34"/>
        <v>0.89989499474973766</v>
      </c>
      <c r="Z84" s="179" t="s">
        <v>313</v>
      </c>
    </row>
    <row r="85" spans="1:28" ht="41.4" x14ac:dyDescent="0.3">
      <c r="A85" s="23">
        <v>8111</v>
      </c>
      <c r="B85" s="129" t="s">
        <v>97</v>
      </c>
      <c r="C85" s="129" t="s">
        <v>98</v>
      </c>
      <c r="D85" s="129" t="s">
        <v>78</v>
      </c>
      <c r="E85" s="48" t="s">
        <v>99</v>
      </c>
      <c r="F85" s="129" t="s">
        <v>301</v>
      </c>
      <c r="G85" s="131">
        <v>1</v>
      </c>
      <c r="H85" s="160">
        <f t="shared" si="43"/>
        <v>0.98750000000000004</v>
      </c>
      <c r="I85" s="160">
        <f t="shared" si="38"/>
        <v>0.98750000000000004</v>
      </c>
      <c r="J85" s="129" t="s">
        <v>309</v>
      </c>
      <c r="K85" s="131">
        <v>1</v>
      </c>
      <c r="L85" s="160">
        <f t="shared" si="45"/>
        <v>0.97499999999999998</v>
      </c>
      <c r="M85" s="160">
        <f t="shared" si="32"/>
        <v>0.97499999999999998</v>
      </c>
      <c r="N85" s="23">
        <v>3</v>
      </c>
      <c r="O85" s="129" t="s">
        <v>310</v>
      </c>
      <c r="P85" s="48" t="s">
        <v>41</v>
      </c>
      <c r="Q85" s="129" t="s">
        <v>49</v>
      </c>
      <c r="R85" s="135">
        <v>0.6</v>
      </c>
      <c r="S85" s="135">
        <v>0.56999999999999995</v>
      </c>
      <c r="T85" s="131">
        <f t="shared" si="39"/>
        <v>0.95</v>
      </c>
      <c r="U85" s="23">
        <v>3</v>
      </c>
      <c r="V85" s="129" t="s">
        <v>314</v>
      </c>
      <c r="W85" s="131">
        <v>0.28569999999999995</v>
      </c>
      <c r="X85" s="131">
        <v>0.28569999999999995</v>
      </c>
      <c r="Y85" s="131">
        <f t="shared" si="34"/>
        <v>1</v>
      </c>
      <c r="Z85" s="179" t="s">
        <v>43</v>
      </c>
      <c r="AB85" s="496"/>
    </row>
    <row r="86" spans="1:28" ht="55.2" x14ac:dyDescent="0.3">
      <c r="A86" s="23">
        <v>8111</v>
      </c>
      <c r="B86" s="129" t="s">
        <v>97</v>
      </c>
      <c r="C86" s="129" t="s">
        <v>98</v>
      </c>
      <c r="D86" s="129" t="s">
        <v>78</v>
      </c>
      <c r="E86" s="48" t="s">
        <v>99</v>
      </c>
      <c r="F86" s="129" t="s">
        <v>301</v>
      </c>
      <c r="G86" s="131">
        <v>1</v>
      </c>
      <c r="H86" s="160">
        <f t="shared" si="43"/>
        <v>0.98750000000000004</v>
      </c>
      <c r="I86" s="160">
        <f t="shared" si="38"/>
        <v>0.98750000000000004</v>
      </c>
      <c r="J86" s="129" t="s">
        <v>309</v>
      </c>
      <c r="K86" s="131">
        <v>1</v>
      </c>
      <c r="L86" s="160">
        <f t="shared" si="45"/>
        <v>0.97499999999999998</v>
      </c>
      <c r="M86" s="160">
        <f t="shared" si="32"/>
        <v>0.97499999999999998</v>
      </c>
      <c r="N86" s="23">
        <v>4</v>
      </c>
      <c r="O86" s="129" t="s">
        <v>315</v>
      </c>
      <c r="P86" s="48" t="s">
        <v>41</v>
      </c>
      <c r="Q86" s="129" t="s">
        <v>49</v>
      </c>
      <c r="R86" s="135">
        <v>0.4</v>
      </c>
      <c r="S86" s="135">
        <v>0.4</v>
      </c>
      <c r="T86" s="131">
        <f t="shared" si="39"/>
        <v>1</v>
      </c>
      <c r="U86" s="23">
        <v>1</v>
      </c>
      <c r="V86" s="129" t="s">
        <v>316</v>
      </c>
      <c r="W86" s="131">
        <v>0.25</v>
      </c>
      <c r="X86" s="131">
        <v>0.25</v>
      </c>
      <c r="Y86" s="131">
        <f t="shared" si="34"/>
        <v>1</v>
      </c>
      <c r="Z86" s="179" t="s">
        <v>43</v>
      </c>
    </row>
    <row r="87" spans="1:28" ht="55.2" x14ac:dyDescent="0.3">
      <c r="A87" s="23">
        <v>8111</v>
      </c>
      <c r="B87" s="129" t="s">
        <v>97</v>
      </c>
      <c r="C87" s="129" t="s">
        <v>98</v>
      </c>
      <c r="D87" s="129" t="s">
        <v>78</v>
      </c>
      <c r="E87" s="48" t="s">
        <v>99</v>
      </c>
      <c r="F87" s="129" t="s">
        <v>301</v>
      </c>
      <c r="G87" s="131">
        <v>1</v>
      </c>
      <c r="H87" s="160">
        <f t="shared" si="43"/>
        <v>0.98750000000000004</v>
      </c>
      <c r="I87" s="160">
        <f t="shared" si="38"/>
        <v>0.98750000000000004</v>
      </c>
      <c r="J87" s="129" t="s">
        <v>309</v>
      </c>
      <c r="K87" s="131">
        <v>1</v>
      </c>
      <c r="L87" s="160">
        <f t="shared" si="45"/>
        <v>0.97499999999999998</v>
      </c>
      <c r="M87" s="160">
        <f t="shared" si="32"/>
        <v>0.97499999999999998</v>
      </c>
      <c r="N87" s="23">
        <v>4</v>
      </c>
      <c r="O87" s="129" t="s">
        <v>315</v>
      </c>
      <c r="P87" s="48" t="s">
        <v>41</v>
      </c>
      <c r="Q87" s="129" t="s">
        <v>49</v>
      </c>
      <c r="R87" s="135">
        <v>0.4</v>
      </c>
      <c r="S87" s="135">
        <v>0.4</v>
      </c>
      <c r="T87" s="131">
        <f t="shared" ref="T87" si="46">IFERROR(+S87/R87,0)</f>
        <v>1</v>
      </c>
      <c r="U87" s="23">
        <v>2</v>
      </c>
      <c r="V87" s="129" t="s">
        <v>317</v>
      </c>
      <c r="W87" s="131">
        <v>0.25</v>
      </c>
      <c r="X87" s="131">
        <v>0.25</v>
      </c>
      <c r="Y87" s="131">
        <f t="shared" si="34"/>
        <v>1</v>
      </c>
      <c r="Z87" s="179" t="s">
        <v>43</v>
      </c>
    </row>
    <row r="88" spans="1:28" ht="55.2" x14ac:dyDescent="0.3">
      <c r="A88" s="23">
        <v>8112</v>
      </c>
      <c r="B88" s="129" t="s">
        <v>65</v>
      </c>
      <c r="C88" s="129" t="s">
        <v>66</v>
      </c>
      <c r="D88" s="129" t="s">
        <v>67</v>
      </c>
      <c r="E88" s="48" t="s">
        <v>68</v>
      </c>
      <c r="F88" s="129" t="s">
        <v>318</v>
      </c>
      <c r="G88" s="131">
        <v>1</v>
      </c>
      <c r="H88" s="160">
        <f>(($L$88/$K$88)*0.5)+(($L$89/$K$89)*0.5)</f>
        <v>1</v>
      </c>
      <c r="I88" s="160">
        <f t="shared" si="38"/>
        <v>1</v>
      </c>
      <c r="J88" s="129" t="s">
        <v>319</v>
      </c>
      <c r="K88" s="131">
        <v>1</v>
      </c>
      <c r="L88" s="160">
        <f>($S$88/$R$88)</f>
        <v>1</v>
      </c>
      <c r="M88" s="160">
        <f t="shared" si="32"/>
        <v>1</v>
      </c>
      <c r="N88" s="23">
        <v>1</v>
      </c>
      <c r="O88" s="129" t="s">
        <v>70</v>
      </c>
      <c r="P88" s="48" t="s">
        <v>61</v>
      </c>
      <c r="Q88" s="129" t="s">
        <v>49</v>
      </c>
      <c r="R88" s="135">
        <v>1</v>
      </c>
      <c r="S88" s="135">
        <v>1</v>
      </c>
      <c r="T88" s="131">
        <f t="shared" si="39"/>
        <v>1</v>
      </c>
      <c r="U88" s="23">
        <v>2</v>
      </c>
      <c r="V88" s="129" t="s">
        <v>320</v>
      </c>
      <c r="W88" s="131">
        <v>0.28570000000000001</v>
      </c>
      <c r="X88" s="499">
        <v>0.28570000000000001</v>
      </c>
      <c r="Y88" s="131">
        <f t="shared" si="34"/>
        <v>1</v>
      </c>
      <c r="Z88" s="179" t="s">
        <v>43</v>
      </c>
      <c r="AA88" s="496"/>
    </row>
    <row r="89" spans="1:28" ht="96.6" x14ac:dyDescent="0.3">
      <c r="A89" s="23">
        <v>8112</v>
      </c>
      <c r="B89" s="129" t="s">
        <v>65</v>
      </c>
      <c r="C89" s="129" t="s">
        <v>66</v>
      </c>
      <c r="D89" s="129" t="s">
        <v>67</v>
      </c>
      <c r="E89" s="48" t="s">
        <v>68</v>
      </c>
      <c r="F89" s="129" t="s">
        <v>318</v>
      </c>
      <c r="G89" s="131">
        <v>1</v>
      </c>
      <c r="H89" s="160">
        <f t="shared" ref="H89:H90" si="47">(($L$88/$K$88)*0.5)+(($L$89/$K$89)*0.5)</f>
        <v>1</v>
      </c>
      <c r="I89" s="160">
        <f t="shared" si="38"/>
        <v>1</v>
      </c>
      <c r="J89" s="129" t="s">
        <v>321</v>
      </c>
      <c r="K89" s="131">
        <v>1</v>
      </c>
      <c r="L89" s="160">
        <f>($S$89/$R$89)</f>
        <v>1</v>
      </c>
      <c r="M89" s="160">
        <f t="shared" si="32"/>
        <v>1</v>
      </c>
      <c r="N89" s="23">
        <v>2</v>
      </c>
      <c r="O89" s="129" t="s">
        <v>322</v>
      </c>
      <c r="P89" s="48" t="s">
        <v>48</v>
      </c>
      <c r="Q89" s="176" t="s">
        <v>49</v>
      </c>
      <c r="R89" s="181">
        <v>48</v>
      </c>
      <c r="S89" s="135">
        <v>48</v>
      </c>
      <c r="T89" s="131">
        <f t="shared" si="39"/>
        <v>1</v>
      </c>
      <c r="U89" s="23">
        <v>1</v>
      </c>
      <c r="V89" s="129" t="s">
        <v>323</v>
      </c>
      <c r="W89" s="131">
        <v>0.28570000000000001</v>
      </c>
      <c r="X89" s="481">
        <v>0.28570000000000001</v>
      </c>
      <c r="Y89" s="131">
        <f t="shared" si="34"/>
        <v>1</v>
      </c>
      <c r="Z89" s="179" t="s">
        <v>43</v>
      </c>
    </row>
    <row r="90" spans="1:28" ht="96.6" x14ac:dyDescent="0.3">
      <c r="A90" s="23">
        <v>8112</v>
      </c>
      <c r="B90" s="129" t="s">
        <v>65</v>
      </c>
      <c r="C90" s="129" t="s">
        <v>66</v>
      </c>
      <c r="D90" s="129" t="s">
        <v>67</v>
      </c>
      <c r="E90" s="48" t="s">
        <v>68</v>
      </c>
      <c r="F90" s="129" t="s">
        <v>318</v>
      </c>
      <c r="G90" s="131">
        <v>1</v>
      </c>
      <c r="H90" s="160">
        <f t="shared" si="47"/>
        <v>1</v>
      </c>
      <c r="I90" s="160">
        <f t="shared" si="38"/>
        <v>1</v>
      </c>
      <c r="J90" s="129" t="s">
        <v>321</v>
      </c>
      <c r="K90" s="131">
        <v>1</v>
      </c>
      <c r="L90" s="160">
        <f>($S$89/$R$89)</f>
        <v>1</v>
      </c>
      <c r="M90" s="160">
        <f t="shared" si="32"/>
        <v>1</v>
      </c>
      <c r="N90" s="23">
        <v>2</v>
      </c>
      <c r="O90" s="129" t="s">
        <v>322</v>
      </c>
      <c r="P90" s="48" t="s">
        <v>48</v>
      </c>
      <c r="Q90" s="176" t="s">
        <v>49</v>
      </c>
      <c r="R90" s="181">
        <v>48</v>
      </c>
      <c r="S90" s="135">
        <v>48</v>
      </c>
      <c r="T90" s="131">
        <f t="shared" si="39"/>
        <v>1</v>
      </c>
      <c r="U90" s="23">
        <v>2</v>
      </c>
      <c r="V90" s="129" t="s">
        <v>324</v>
      </c>
      <c r="W90" s="131">
        <v>0.2858</v>
      </c>
      <c r="X90" s="481">
        <v>0.2858</v>
      </c>
      <c r="Y90" s="131">
        <f t="shared" si="34"/>
        <v>1</v>
      </c>
      <c r="Z90" s="179" t="s">
        <v>43</v>
      </c>
    </row>
    <row r="91" spans="1:28" ht="165.6" x14ac:dyDescent="0.3">
      <c r="A91" s="23">
        <v>8115</v>
      </c>
      <c r="B91" s="129" t="s">
        <v>83</v>
      </c>
      <c r="C91" s="129" t="s">
        <v>84</v>
      </c>
      <c r="D91" s="129" t="s">
        <v>78</v>
      </c>
      <c r="E91" s="129" t="s">
        <v>79</v>
      </c>
      <c r="F91" s="129" t="s">
        <v>325</v>
      </c>
      <c r="G91" s="131">
        <v>1</v>
      </c>
      <c r="H91" s="160">
        <f>(($L$91/$K$91)*0.5)+(($L$94/$K$94)*0.5)</f>
        <v>0.9408333333333333</v>
      </c>
      <c r="I91" s="160">
        <f t="shared" si="38"/>
        <v>0.9408333333333333</v>
      </c>
      <c r="J91" s="129" t="s">
        <v>326</v>
      </c>
      <c r="K91" s="131">
        <v>1</v>
      </c>
      <c r="L91" s="160">
        <f>(($S$91/$R$91)*0.5)+(($S$92/$R$92)*0.5)</f>
        <v>0.92166666666666663</v>
      </c>
      <c r="M91" s="160">
        <f t="shared" si="32"/>
        <v>0.92166666666666663</v>
      </c>
      <c r="N91" s="23">
        <v>1</v>
      </c>
      <c r="O91" s="129" t="s">
        <v>327</v>
      </c>
      <c r="P91" s="48" t="s">
        <v>41</v>
      </c>
      <c r="Q91" s="129" t="s">
        <v>49</v>
      </c>
      <c r="R91" s="135">
        <v>0.6</v>
      </c>
      <c r="S91" s="135">
        <v>0.53</v>
      </c>
      <c r="T91" s="131">
        <f t="shared" si="39"/>
        <v>0.88333333333333341</v>
      </c>
      <c r="U91" s="23">
        <v>1</v>
      </c>
      <c r="V91" s="129" t="s">
        <v>328</v>
      </c>
      <c r="W91" s="131">
        <v>0.2858</v>
      </c>
      <c r="X91" s="131">
        <v>0.21440000000000001</v>
      </c>
      <c r="Y91" s="131">
        <f t="shared" si="34"/>
        <v>0.75017494751574532</v>
      </c>
      <c r="Z91" s="179" t="s">
        <v>329</v>
      </c>
    </row>
    <row r="92" spans="1:28" ht="289.8" x14ac:dyDescent="0.3">
      <c r="A92" s="23">
        <v>8115</v>
      </c>
      <c r="B92" s="129" t="s">
        <v>83</v>
      </c>
      <c r="C92" s="129" t="s">
        <v>84</v>
      </c>
      <c r="D92" s="129" t="s">
        <v>78</v>
      </c>
      <c r="E92" s="129" t="s">
        <v>79</v>
      </c>
      <c r="F92" s="129" t="s">
        <v>325</v>
      </c>
      <c r="G92" s="131">
        <v>1</v>
      </c>
      <c r="H92" s="160">
        <f t="shared" ref="H92:H99" si="48">(($L$91/$K$91)*0.5)+(($L$94/$K$94)*0.5)</f>
        <v>0.9408333333333333</v>
      </c>
      <c r="I92" s="160">
        <f t="shared" si="38"/>
        <v>0.9408333333333333</v>
      </c>
      <c r="J92" s="129" t="s">
        <v>326</v>
      </c>
      <c r="K92" s="131">
        <v>1</v>
      </c>
      <c r="L92" s="160">
        <f t="shared" ref="L92:L93" si="49">(($S$91/$R$91)*0.5)+(($S$92/$R$92)*0.5)</f>
        <v>0.92166666666666663</v>
      </c>
      <c r="M92" s="160">
        <f t="shared" si="32"/>
        <v>0.92166666666666663</v>
      </c>
      <c r="N92" s="23">
        <v>2</v>
      </c>
      <c r="O92" s="129" t="s">
        <v>330</v>
      </c>
      <c r="P92" s="48" t="s">
        <v>41</v>
      </c>
      <c r="Q92" s="129" t="s">
        <v>49</v>
      </c>
      <c r="R92" s="135">
        <v>0.5</v>
      </c>
      <c r="S92" s="135">
        <v>0.48</v>
      </c>
      <c r="T92" s="131">
        <f t="shared" si="39"/>
        <v>0.96</v>
      </c>
      <c r="U92" s="23">
        <v>1</v>
      </c>
      <c r="V92" s="129" t="s">
        <v>331</v>
      </c>
      <c r="W92" s="131">
        <v>0.2858</v>
      </c>
      <c r="X92" s="131">
        <v>0.2429</v>
      </c>
      <c r="Y92" s="131">
        <f t="shared" si="34"/>
        <v>0.8498950314905529</v>
      </c>
      <c r="Z92" s="179" t="s">
        <v>332</v>
      </c>
    </row>
    <row r="93" spans="1:28" ht="41.4" x14ac:dyDescent="0.3">
      <c r="A93" s="23">
        <v>8115</v>
      </c>
      <c r="B93" s="129" t="s">
        <v>83</v>
      </c>
      <c r="C93" s="129" t="s">
        <v>84</v>
      </c>
      <c r="D93" s="129" t="s">
        <v>78</v>
      </c>
      <c r="E93" s="129" t="s">
        <v>79</v>
      </c>
      <c r="F93" s="129" t="s">
        <v>325</v>
      </c>
      <c r="G93" s="131">
        <v>1</v>
      </c>
      <c r="H93" s="160">
        <f t="shared" si="48"/>
        <v>0.9408333333333333</v>
      </c>
      <c r="I93" s="160">
        <f t="shared" si="38"/>
        <v>0.9408333333333333</v>
      </c>
      <c r="J93" s="129" t="s">
        <v>326</v>
      </c>
      <c r="K93" s="131">
        <v>1</v>
      </c>
      <c r="L93" s="160">
        <f t="shared" si="49"/>
        <v>0.92166666666666663</v>
      </c>
      <c r="M93" s="160">
        <f t="shared" ref="M93:M98" si="50">IFERROR(+L93/K93,0)</f>
        <v>0.92166666666666663</v>
      </c>
      <c r="N93" s="23">
        <v>2</v>
      </c>
      <c r="O93" s="129" t="s">
        <v>330</v>
      </c>
      <c r="P93" s="48" t="s">
        <v>41</v>
      </c>
      <c r="Q93" s="129" t="s">
        <v>49</v>
      </c>
      <c r="R93" s="135">
        <v>0.5</v>
      </c>
      <c r="S93" s="135">
        <v>0.48</v>
      </c>
      <c r="T93" s="131">
        <f t="shared" ref="T93" si="51">IFERROR(+S93/R93,0)</f>
        <v>0.96</v>
      </c>
      <c r="U93" s="23">
        <v>2</v>
      </c>
      <c r="V93" s="129" t="s">
        <v>333</v>
      </c>
      <c r="W93" s="131">
        <v>1</v>
      </c>
      <c r="X93" s="131">
        <v>1</v>
      </c>
      <c r="Y93" s="131">
        <f t="shared" ref="Y93" si="52">IFERROR(+X93/W93,0)</f>
        <v>1</v>
      </c>
      <c r="Z93" s="179" t="s">
        <v>43</v>
      </c>
    </row>
    <row r="94" spans="1:28" ht="41.4" x14ac:dyDescent="0.3">
      <c r="A94" s="23">
        <v>8115</v>
      </c>
      <c r="B94" s="129" t="s">
        <v>83</v>
      </c>
      <c r="C94" s="129" t="s">
        <v>84</v>
      </c>
      <c r="D94" s="129" t="s">
        <v>78</v>
      </c>
      <c r="E94" s="129" t="s">
        <v>79</v>
      </c>
      <c r="F94" s="129" t="s">
        <v>325</v>
      </c>
      <c r="G94" s="131">
        <v>1</v>
      </c>
      <c r="H94" s="160">
        <f t="shared" si="48"/>
        <v>0.9408333333333333</v>
      </c>
      <c r="I94" s="160">
        <f t="shared" si="38"/>
        <v>0.9408333333333333</v>
      </c>
      <c r="J94" s="129" t="s">
        <v>334</v>
      </c>
      <c r="K94" s="131">
        <v>1</v>
      </c>
      <c r="L94" s="160">
        <f>(($S$94/$R$94)*0.5)+(($S$98/$R$98)*0.5)</f>
        <v>0.96</v>
      </c>
      <c r="M94" s="160">
        <f t="shared" si="50"/>
        <v>0.96</v>
      </c>
      <c r="N94" s="23">
        <v>3</v>
      </c>
      <c r="O94" s="129" t="s">
        <v>335</v>
      </c>
      <c r="P94" s="48" t="s">
        <v>48</v>
      </c>
      <c r="Q94" s="129" t="s">
        <v>49</v>
      </c>
      <c r="R94" s="181">
        <v>0.25</v>
      </c>
      <c r="S94" s="181">
        <v>0.23</v>
      </c>
      <c r="T94" s="131">
        <f t="shared" ref="T94:T98" si="53">IFERROR(+S94/R94,0)</f>
        <v>0.92</v>
      </c>
      <c r="U94" s="23">
        <v>1</v>
      </c>
      <c r="V94" s="129" t="s">
        <v>336</v>
      </c>
      <c r="W94" s="131">
        <v>0.2858</v>
      </c>
      <c r="X94" s="131">
        <v>0.2858</v>
      </c>
      <c r="Y94" s="131">
        <f t="shared" ref="Y94:Y98" si="54">IFERROR(+X94/W94,0)</f>
        <v>1</v>
      </c>
      <c r="Z94" s="179" t="s">
        <v>43</v>
      </c>
    </row>
    <row r="95" spans="1:28" ht="41.4" x14ac:dyDescent="0.3">
      <c r="A95" s="23">
        <v>8115</v>
      </c>
      <c r="B95" s="129" t="s">
        <v>83</v>
      </c>
      <c r="C95" s="129" t="s">
        <v>84</v>
      </c>
      <c r="D95" s="129" t="s">
        <v>78</v>
      </c>
      <c r="E95" s="129" t="s">
        <v>79</v>
      </c>
      <c r="F95" s="129" t="s">
        <v>325</v>
      </c>
      <c r="G95" s="131">
        <v>1</v>
      </c>
      <c r="H95" s="160">
        <f t="shared" si="48"/>
        <v>0.9408333333333333</v>
      </c>
      <c r="I95" s="160">
        <f t="shared" si="38"/>
        <v>0.9408333333333333</v>
      </c>
      <c r="J95" s="129" t="s">
        <v>334</v>
      </c>
      <c r="K95" s="131">
        <v>1</v>
      </c>
      <c r="L95" s="160">
        <f t="shared" ref="L95:L99" si="55">(($S$94/$R$94)*0.5)+(($S$98/$R$98)*0.5)</f>
        <v>0.96</v>
      </c>
      <c r="M95" s="160">
        <f t="shared" si="50"/>
        <v>0.96</v>
      </c>
      <c r="N95" s="23">
        <v>3</v>
      </c>
      <c r="O95" s="129" t="s">
        <v>335</v>
      </c>
      <c r="P95" s="48" t="s">
        <v>48</v>
      </c>
      <c r="Q95" s="129" t="s">
        <v>49</v>
      </c>
      <c r="R95" s="181">
        <v>0.25</v>
      </c>
      <c r="S95" s="181">
        <v>0.23</v>
      </c>
      <c r="T95" s="131">
        <f t="shared" ref="T95" si="56">IFERROR(+S95/R95,0)</f>
        <v>0.92</v>
      </c>
      <c r="U95" s="23">
        <v>2</v>
      </c>
      <c r="V95" s="129" t="s">
        <v>337</v>
      </c>
      <c r="W95" s="131">
        <v>0.33330000000000004</v>
      </c>
      <c r="X95" s="131">
        <v>0.33330000000000004</v>
      </c>
      <c r="Y95" s="131">
        <f t="shared" si="54"/>
        <v>1</v>
      </c>
      <c r="Z95" s="179" t="s">
        <v>43</v>
      </c>
    </row>
    <row r="96" spans="1:28" ht="41.4" x14ac:dyDescent="0.3">
      <c r="A96" s="23">
        <v>8115</v>
      </c>
      <c r="B96" s="129" t="s">
        <v>83</v>
      </c>
      <c r="C96" s="129" t="s">
        <v>84</v>
      </c>
      <c r="D96" s="129" t="s">
        <v>78</v>
      </c>
      <c r="E96" s="129" t="s">
        <v>79</v>
      </c>
      <c r="F96" s="129" t="s">
        <v>325</v>
      </c>
      <c r="G96" s="131">
        <v>1</v>
      </c>
      <c r="H96" s="160">
        <f t="shared" si="48"/>
        <v>0.9408333333333333</v>
      </c>
      <c r="I96" s="160">
        <f t="shared" si="38"/>
        <v>0.9408333333333333</v>
      </c>
      <c r="J96" s="129" t="s">
        <v>334</v>
      </c>
      <c r="K96" s="131">
        <v>1</v>
      </c>
      <c r="L96" s="160">
        <f t="shared" si="55"/>
        <v>0.96</v>
      </c>
      <c r="M96" s="160">
        <f t="shared" si="50"/>
        <v>0.96</v>
      </c>
      <c r="N96" s="23">
        <v>3</v>
      </c>
      <c r="O96" s="129" t="s">
        <v>335</v>
      </c>
      <c r="P96" s="48" t="s">
        <v>48</v>
      </c>
      <c r="Q96" s="129" t="s">
        <v>49</v>
      </c>
      <c r="R96" s="135">
        <v>0.25</v>
      </c>
      <c r="S96" s="135">
        <v>0.23</v>
      </c>
      <c r="T96" s="131">
        <f t="shared" ref="T96:T97" si="57">IFERROR(+S96/R96,0)</f>
        <v>0.92</v>
      </c>
      <c r="U96" s="23">
        <v>3</v>
      </c>
      <c r="V96" s="176" t="s">
        <v>338</v>
      </c>
      <c r="W96" s="131">
        <v>0.2858</v>
      </c>
      <c r="X96" s="131">
        <v>0.2858</v>
      </c>
      <c r="Y96" s="131">
        <f t="shared" si="54"/>
        <v>1</v>
      </c>
      <c r="Z96" s="179" t="s">
        <v>43</v>
      </c>
    </row>
    <row r="97" spans="1:27" ht="156.6" customHeight="1" x14ac:dyDescent="0.3">
      <c r="A97" s="23">
        <v>8115</v>
      </c>
      <c r="B97" s="129" t="s">
        <v>83</v>
      </c>
      <c r="C97" s="129" t="s">
        <v>84</v>
      </c>
      <c r="D97" s="129" t="s">
        <v>78</v>
      </c>
      <c r="E97" s="129" t="s">
        <v>79</v>
      </c>
      <c r="F97" s="129" t="s">
        <v>325</v>
      </c>
      <c r="G97" s="131">
        <v>1</v>
      </c>
      <c r="H97" s="160">
        <f t="shared" si="48"/>
        <v>0.9408333333333333</v>
      </c>
      <c r="I97" s="160">
        <f t="shared" si="38"/>
        <v>0.9408333333333333</v>
      </c>
      <c r="J97" s="129" t="s">
        <v>334</v>
      </c>
      <c r="K97" s="131">
        <v>1</v>
      </c>
      <c r="L97" s="160">
        <f t="shared" si="55"/>
        <v>0.96</v>
      </c>
      <c r="M97" s="160">
        <f t="shared" si="50"/>
        <v>0.96</v>
      </c>
      <c r="N97" s="23">
        <v>3</v>
      </c>
      <c r="O97" s="129" t="s">
        <v>335</v>
      </c>
      <c r="P97" s="48" t="s">
        <v>48</v>
      </c>
      <c r="Q97" s="129" t="s">
        <v>49</v>
      </c>
      <c r="R97" s="135">
        <v>0.25</v>
      </c>
      <c r="S97" s="135">
        <v>0.23</v>
      </c>
      <c r="T97" s="131">
        <f t="shared" si="57"/>
        <v>0.92</v>
      </c>
      <c r="U97" s="23">
        <v>4</v>
      </c>
      <c r="V97" s="129" t="s">
        <v>339</v>
      </c>
      <c r="W97" s="131">
        <v>0.42849999999999999</v>
      </c>
      <c r="X97" s="131">
        <v>0.3</v>
      </c>
      <c r="Y97" s="131">
        <f t="shared" si="54"/>
        <v>0.7001166861143524</v>
      </c>
      <c r="Z97" s="179" t="s">
        <v>340</v>
      </c>
    </row>
    <row r="98" spans="1:27" ht="41.4" x14ac:dyDescent="0.3">
      <c r="A98" s="23">
        <v>8115</v>
      </c>
      <c r="B98" s="129" t="s">
        <v>83</v>
      </c>
      <c r="C98" s="129" t="s">
        <v>84</v>
      </c>
      <c r="D98" s="129" t="s">
        <v>78</v>
      </c>
      <c r="E98" s="129" t="s">
        <v>79</v>
      </c>
      <c r="F98" s="129" t="s">
        <v>325</v>
      </c>
      <c r="G98" s="131">
        <v>1</v>
      </c>
      <c r="H98" s="160">
        <f t="shared" si="48"/>
        <v>0.9408333333333333</v>
      </c>
      <c r="I98" s="160">
        <f t="shared" si="38"/>
        <v>0.9408333333333333</v>
      </c>
      <c r="J98" s="129" t="s">
        <v>334</v>
      </c>
      <c r="K98" s="131">
        <v>1</v>
      </c>
      <c r="L98" s="160">
        <f t="shared" si="55"/>
        <v>0.96</v>
      </c>
      <c r="M98" s="160">
        <f t="shared" si="50"/>
        <v>0.96</v>
      </c>
      <c r="N98" s="23">
        <v>4</v>
      </c>
      <c r="O98" s="129" t="s">
        <v>341</v>
      </c>
      <c r="P98" s="48" t="s">
        <v>41</v>
      </c>
      <c r="Q98" s="129" t="s">
        <v>49</v>
      </c>
      <c r="R98" s="135">
        <v>0.5</v>
      </c>
      <c r="S98" s="135">
        <v>0.5</v>
      </c>
      <c r="T98" s="131">
        <f t="shared" si="53"/>
        <v>1</v>
      </c>
      <c r="U98" s="23">
        <v>1</v>
      </c>
      <c r="V98" s="129" t="s">
        <v>342</v>
      </c>
      <c r="W98" s="131">
        <v>0.2858</v>
      </c>
      <c r="X98" s="131">
        <v>0.2858</v>
      </c>
      <c r="Y98" s="131">
        <f t="shared" si="54"/>
        <v>1</v>
      </c>
      <c r="Z98" s="179" t="s">
        <v>43</v>
      </c>
    </row>
    <row r="99" spans="1:27" ht="74.099999999999994" customHeight="1" x14ac:dyDescent="0.3">
      <c r="A99" s="23">
        <v>8115</v>
      </c>
      <c r="B99" s="129" t="s">
        <v>83</v>
      </c>
      <c r="C99" s="129" t="s">
        <v>84</v>
      </c>
      <c r="D99" s="129" t="s">
        <v>78</v>
      </c>
      <c r="E99" s="129" t="s">
        <v>79</v>
      </c>
      <c r="F99" s="129" t="s">
        <v>325</v>
      </c>
      <c r="G99" s="131">
        <v>1</v>
      </c>
      <c r="H99" s="160">
        <f t="shared" si="48"/>
        <v>0.9408333333333333</v>
      </c>
      <c r="I99" s="160">
        <f t="shared" ref="I99" si="58">+H99/G99</f>
        <v>0.9408333333333333</v>
      </c>
      <c r="J99" s="129" t="s">
        <v>334</v>
      </c>
      <c r="K99" s="131">
        <v>1</v>
      </c>
      <c r="L99" s="160">
        <f t="shared" si="55"/>
        <v>0.96</v>
      </c>
      <c r="M99" s="160">
        <f t="shared" ref="M99" si="59">IFERROR(+L99/K99,0)</f>
        <v>0.96</v>
      </c>
      <c r="N99" s="23">
        <v>4</v>
      </c>
      <c r="O99" s="129" t="s">
        <v>341</v>
      </c>
      <c r="P99" s="48" t="s">
        <v>41</v>
      </c>
      <c r="Q99" s="129" t="s">
        <v>49</v>
      </c>
      <c r="R99" s="135">
        <v>0.5</v>
      </c>
      <c r="S99" s="135">
        <v>0.5</v>
      </c>
      <c r="T99" s="131">
        <f t="shared" ref="T99" si="60">IFERROR(+S99/R99,0)</f>
        <v>1</v>
      </c>
      <c r="U99" s="23">
        <v>2</v>
      </c>
      <c r="V99" s="129" t="s">
        <v>343</v>
      </c>
      <c r="W99" s="131">
        <v>0.33330000000000004</v>
      </c>
      <c r="X99" s="131">
        <v>0.33330000000000004</v>
      </c>
      <c r="Y99" s="131">
        <f t="shared" ref="Y99" si="61">IFERROR(+X99/W99,0)</f>
        <v>1</v>
      </c>
      <c r="Z99" s="179" t="s">
        <v>43</v>
      </c>
    </row>
    <row r="100" spans="1:27" ht="87" customHeight="1" x14ac:dyDescent="0.3">
      <c r="A100" s="23">
        <v>8116</v>
      </c>
      <c r="B100" s="129" t="s">
        <v>76</v>
      </c>
      <c r="C100" s="129" t="s">
        <v>77</v>
      </c>
      <c r="D100" s="129" t="s">
        <v>78</v>
      </c>
      <c r="E100" s="129" t="s">
        <v>79</v>
      </c>
      <c r="F100" s="129" t="s">
        <v>344</v>
      </c>
      <c r="G100" s="131">
        <v>1</v>
      </c>
      <c r="H100" s="160">
        <f>(($L$100/$K$100)*0.5)+(($L$103/$K$103)*0.5)</f>
        <v>1</v>
      </c>
      <c r="I100" s="160">
        <f t="shared" ref="I100:I132" si="62">+H100/G100</f>
        <v>1</v>
      </c>
      <c r="J100" s="129" t="s">
        <v>345</v>
      </c>
      <c r="K100" s="131">
        <v>1</v>
      </c>
      <c r="L100" s="160">
        <f>(($S$100/$R$100)*0.5)+(($S$102/$R$102)*0.5)</f>
        <v>1</v>
      </c>
      <c r="M100" s="160">
        <f t="shared" ref="M100:M132" si="63">IFERROR(+L100/K100,0)</f>
        <v>1</v>
      </c>
      <c r="N100" s="23">
        <v>1</v>
      </c>
      <c r="O100" s="129" t="s">
        <v>346</v>
      </c>
      <c r="P100" s="48" t="s">
        <v>48</v>
      </c>
      <c r="Q100" s="129" t="s">
        <v>49</v>
      </c>
      <c r="R100" s="135">
        <v>2</v>
      </c>
      <c r="S100" s="135">
        <v>2</v>
      </c>
      <c r="T100" s="131">
        <f t="shared" ref="T100:T132" si="64">IFERROR(+S100/R100,0)</f>
        <v>1</v>
      </c>
      <c r="U100" s="23">
        <v>1</v>
      </c>
      <c r="V100" s="129" t="s">
        <v>347</v>
      </c>
      <c r="W100" s="131">
        <v>0.2858</v>
      </c>
      <c r="X100" s="131">
        <v>0.2858</v>
      </c>
      <c r="Y100" s="131">
        <f t="shared" ref="Y100:Y132" si="65">IFERROR(+X100/W100,0)</f>
        <v>1</v>
      </c>
      <c r="Z100" s="179" t="s">
        <v>43</v>
      </c>
    </row>
    <row r="101" spans="1:27" ht="55.2" x14ac:dyDescent="0.3">
      <c r="A101" s="23">
        <v>8116</v>
      </c>
      <c r="B101" s="129" t="s">
        <v>76</v>
      </c>
      <c r="C101" s="129" t="s">
        <v>77</v>
      </c>
      <c r="D101" s="129" t="s">
        <v>78</v>
      </c>
      <c r="E101" s="129" t="s">
        <v>79</v>
      </c>
      <c r="F101" s="129" t="s">
        <v>344</v>
      </c>
      <c r="G101" s="131">
        <v>1</v>
      </c>
      <c r="H101" s="160">
        <f t="shared" ref="H101:H106" si="66">(($L$100/$K$100)*0.5)+(($L$103/$K$103)*0.5)</f>
        <v>1</v>
      </c>
      <c r="I101" s="160">
        <f t="shared" si="62"/>
        <v>1</v>
      </c>
      <c r="J101" s="129" t="s">
        <v>345</v>
      </c>
      <c r="K101" s="131">
        <v>1</v>
      </c>
      <c r="L101" s="160">
        <f t="shared" ref="L101:L102" si="67">(($S$100/$R$100)*0.5)+(($S$102/$R$102)*0.5)</f>
        <v>1</v>
      </c>
      <c r="M101" s="160">
        <f t="shared" si="63"/>
        <v>1</v>
      </c>
      <c r="N101" s="23">
        <v>1</v>
      </c>
      <c r="O101" s="129" t="s">
        <v>346</v>
      </c>
      <c r="P101" s="48" t="s">
        <v>48</v>
      </c>
      <c r="Q101" s="129" t="s">
        <v>49</v>
      </c>
      <c r="R101" s="135">
        <v>2</v>
      </c>
      <c r="S101" s="135">
        <v>2</v>
      </c>
      <c r="T101" s="131">
        <f t="shared" si="64"/>
        <v>1</v>
      </c>
      <c r="U101" s="23">
        <v>2</v>
      </c>
      <c r="V101" s="129" t="s">
        <v>348</v>
      </c>
      <c r="W101" s="131">
        <v>0.2858</v>
      </c>
      <c r="X101" s="131">
        <v>0.2858</v>
      </c>
      <c r="Y101" s="131">
        <f t="shared" si="65"/>
        <v>1</v>
      </c>
      <c r="Z101" s="179" t="s">
        <v>43</v>
      </c>
    </row>
    <row r="102" spans="1:27" ht="55.2" x14ac:dyDescent="0.3">
      <c r="A102" s="23">
        <v>8116</v>
      </c>
      <c r="B102" s="129" t="s">
        <v>76</v>
      </c>
      <c r="C102" s="129" t="s">
        <v>77</v>
      </c>
      <c r="D102" s="129" t="s">
        <v>78</v>
      </c>
      <c r="E102" s="129" t="s">
        <v>79</v>
      </c>
      <c r="F102" s="129" t="s">
        <v>344</v>
      </c>
      <c r="G102" s="131">
        <v>1</v>
      </c>
      <c r="H102" s="160">
        <f t="shared" si="66"/>
        <v>1</v>
      </c>
      <c r="I102" s="160">
        <f t="shared" si="62"/>
        <v>1</v>
      </c>
      <c r="J102" s="129" t="s">
        <v>345</v>
      </c>
      <c r="K102" s="131">
        <v>1</v>
      </c>
      <c r="L102" s="160">
        <f t="shared" si="67"/>
        <v>1</v>
      </c>
      <c r="M102" s="160">
        <f t="shared" si="63"/>
        <v>1</v>
      </c>
      <c r="N102" s="23">
        <v>2</v>
      </c>
      <c r="O102" s="129" t="s">
        <v>349</v>
      </c>
      <c r="P102" s="48" t="s">
        <v>48</v>
      </c>
      <c r="Q102" s="129" t="s">
        <v>49</v>
      </c>
      <c r="R102" s="135">
        <v>24</v>
      </c>
      <c r="S102" s="135">
        <v>24</v>
      </c>
      <c r="T102" s="131">
        <f t="shared" si="64"/>
        <v>1</v>
      </c>
      <c r="U102" s="23">
        <v>1</v>
      </c>
      <c r="V102" s="129" t="s">
        <v>350</v>
      </c>
      <c r="W102" s="131">
        <v>0.2858</v>
      </c>
      <c r="X102" s="131">
        <v>0.2858</v>
      </c>
      <c r="Y102" s="131">
        <f t="shared" si="65"/>
        <v>1</v>
      </c>
      <c r="Z102" s="179" t="s">
        <v>43</v>
      </c>
    </row>
    <row r="103" spans="1:27" ht="69" x14ac:dyDescent="0.3">
      <c r="A103" s="23">
        <v>8116</v>
      </c>
      <c r="B103" s="129" t="s">
        <v>76</v>
      </c>
      <c r="C103" s="129" t="s">
        <v>77</v>
      </c>
      <c r="D103" s="129" t="s">
        <v>78</v>
      </c>
      <c r="E103" s="129" t="s">
        <v>79</v>
      </c>
      <c r="F103" s="129" t="s">
        <v>344</v>
      </c>
      <c r="G103" s="131">
        <v>1</v>
      </c>
      <c r="H103" s="160">
        <f t="shared" si="66"/>
        <v>1</v>
      </c>
      <c r="I103" s="160">
        <f t="shared" si="62"/>
        <v>1</v>
      </c>
      <c r="J103" s="129" t="s">
        <v>351</v>
      </c>
      <c r="K103" s="131">
        <v>1</v>
      </c>
      <c r="L103" s="160">
        <f>(($S$103/$R$103)*0.5)+(($S$105/$R$105)*0.5)</f>
        <v>1</v>
      </c>
      <c r="M103" s="160">
        <f t="shared" si="63"/>
        <v>1</v>
      </c>
      <c r="N103" s="23">
        <v>3</v>
      </c>
      <c r="O103" s="129" t="s">
        <v>352</v>
      </c>
      <c r="P103" s="48" t="s">
        <v>48</v>
      </c>
      <c r="Q103" s="129" t="s">
        <v>49</v>
      </c>
      <c r="R103" s="135">
        <v>4</v>
      </c>
      <c r="S103" s="135">
        <v>4</v>
      </c>
      <c r="T103" s="131">
        <f t="shared" si="64"/>
        <v>1</v>
      </c>
      <c r="U103" s="23">
        <v>1</v>
      </c>
      <c r="V103" s="129" t="s">
        <v>353</v>
      </c>
      <c r="W103" s="131">
        <v>0.2858</v>
      </c>
      <c r="X103" s="131">
        <v>0.2858</v>
      </c>
      <c r="Y103" s="131">
        <f t="shared" si="65"/>
        <v>1</v>
      </c>
      <c r="Z103" s="179" t="s">
        <v>43</v>
      </c>
    </row>
    <row r="104" spans="1:27" ht="55.2" x14ac:dyDescent="0.3">
      <c r="A104" s="23">
        <v>8116</v>
      </c>
      <c r="B104" s="129" t="s">
        <v>76</v>
      </c>
      <c r="C104" s="129" t="s">
        <v>77</v>
      </c>
      <c r="D104" s="129" t="s">
        <v>78</v>
      </c>
      <c r="E104" s="129" t="s">
        <v>79</v>
      </c>
      <c r="F104" s="129" t="s">
        <v>344</v>
      </c>
      <c r="G104" s="131">
        <v>1</v>
      </c>
      <c r="H104" s="160">
        <f t="shared" si="66"/>
        <v>1</v>
      </c>
      <c r="I104" s="160">
        <f t="shared" si="62"/>
        <v>1</v>
      </c>
      <c r="J104" s="129" t="s">
        <v>351</v>
      </c>
      <c r="K104" s="131">
        <v>1</v>
      </c>
      <c r="L104" s="160">
        <f t="shared" ref="L104:L106" si="68">(($S$103/$R$103)*0.5)+(($S$105/$R$105)*0.5)</f>
        <v>1</v>
      </c>
      <c r="M104" s="160">
        <f t="shared" si="63"/>
        <v>1</v>
      </c>
      <c r="N104" s="23">
        <v>3</v>
      </c>
      <c r="O104" s="129" t="s">
        <v>352</v>
      </c>
      <c r="P104" s="48" t="s">
        <v>48</v>
      </c>
      <c r="Q104" s="129" t="s">
        <v>49</v>
      </c>
      <c r="R104" s="135">
        <v>4</v>
      </c>
      <c r="S104" s="135">
        <v>4</v>
      </c>
      <c r="T104" s="131">
        <f t="shared" si="64"/>
        <v>1</v>
      </c>
      <c r="U104" s="23">
        <v>2</v>
      </c>
      <c r="V104" s="129" t="s">
        <v>354</v>
      </c>
      <c r="W104" s="131">
        <v>0.2858</v>
      </c>
      <c r="X104" s="131">
        <v>0.2858</v>
      </c>
      <c r="Y104" s="131">
        <f t="shared" si="65"/>
        <v>1</v>
      </c>
      <c r="Z104" s="179" t="s">
        <v>43</v>
      </c>
    </row>
    <row r="105" spans="1:27" ht="55.2" x14ac:dyDescent="0.3">
      <c r="A105" s="23">
        <v>8116</v>
      </c>
      <c r="B105" s="129" t="s">
        <v>76</v>
      </c>
      <c r="C105" s="129" t="s">
        <v>77</v>
      </c>
      <c r="D105" s="129" t="s">
        <v>78</v>
      </c>
      <c r="E105" s="129" t="s">
        <v>79</v>
      </c>
      <c r="F105" s="129" t="s">
        <v>344</v>
      </c>
      <c r="G105" s="131">
        <v>1</v>
      </c>
      <c r="H105" s="160">
        <f t="shared" si="66"/>
        <v>1</v>
      </c>
      <c r="I105" s="160">
        <f t="shared" si="62"/>
        <v>1</v>
      </c>
      <c r="J105" s="129" t="s">
        <v>351</v>
      </c>
      <c r="K105" s="131">
        <v>1</v>
      </c>
      <c r="L105" s="160">
        <f t="shared" si="68"/>
        <v>1</v>
      </c>
      <c r="M105" s="160">
        <f t="shared" si="63"/>
        <v>1</v>
      </c>
      <c r="N105" s="23">
        <v>4</v>
      </c>
      <c r="O105" s="129" t="s">
        <v>355</v>
      </c>
      <c r="P105" s="48" t="s">
        <v>61</v>
      </c>
      <c r="Q105" s="129" t="s">
        <v>49</v>
      </c>
      <c r="R105" s="135">
        <v>4</v>
      </c>
      <c r="S105" s="135">
        <v>4</v>
      </c>
      <c r="T105" s="131">
        <f t="shared" si="64"/>
        <v>1</v>
      </c>
      <c r="U105" s="23">
        <v>1</v>
      </c>
      <c r="V105" s="129" t="s">
        <v>356</v>
      </c>
      <c r="W105" s="131">
        <v>0.2858</v>
      </c>
      <c r="X105" s="131">
        <v>0.2858</v>
      </c>
      <c r="Y105" s="131">
        <f t="shared" si="65"/>
        <v>1</v>
      </c>
      <c r="Z105" s="179" t="s">
        <v>43</v>
      </c>
    </row>
    <row r="106" spans="1:27" ht="55.2" x14ac:dyDescent="0.3">
      <c r="A106" s="23">
        <v>8116</v>
      </c>
      <c r="B106" s="129" t="s">
        <v>357</v>
      </c>
      <c r="C106" s="129" t="s">
        <v>77</v>
      </c>
      <c r="D106" s="129" t="s">
        <v>78</v>
      </c>
      <c r="E106" s="129" t="s">
        <v>79</v>
      </c>
      <c r="F106" s="129" t="s">
        <v>344</v>
      </c>
      <c r="G106" s="131">
        <v>1</v>
      </c>
      <c r="H106" s="160">
        <f t="shared" si="66"/>
        <v>1</v>
      </c>
      <c r="I106" s="160">
        <f t="shared" si="62"/>
        <v>1</v>
      </c>
      <c r="J106" s="129" t="s">
        <v>351</v>
      </c>
      <c r="K106" s="131">
        <v>1</v>
      </c>
      <c r="L106" s="160">
        <f t="shared" si="68"/>
        <v>1</v>
      </c>
      <c r="M106" s="160">
        <f t="shared" si="63"/>
        <v>1</v>
      </c>
      <c r="N106" s="23">
        <v>4</v>
      </c>
      <c r="O106" s="129" t="s">
        <v>355</v>
      </c>
      <c r="P106" s="48" t="s">
        <v>61</v>
      </c>
      <c r="Q106" s="129" t="s">
        <v>49</v>
      </c>
      <c r="R106" s="135">
        <v>4</v>
      </c>
      <c r="S106" s="135">
        <v>4</v>
      </c>
      <c r="T106" s="131">
        <f t="shared" si="64"/>
        <v>1</v>
      </c>
      <c r="U106" s="23">
        <v>2</v>
      </c>
      <c r="V106" s="129" t="s">
        <v>358</v>
      </c>
      <c r="W106" s="131">
        <v>0.2858</v>
      </c>
      <c r="X106" s="131">
        <v>0.2858</v>
      </c>
      <c r="Y106" s="131">
        <f t="shared" si="65"/>
        <v>1</v>
      </c>
      <c r="Z106" s="179" t="s">
        <v>43</v>
      </c>
    </row>
    <row r="107" spans="1:27" ht="55.2" x14ac:dyDescent="0.3">
      <c r="A107" s="23">
        <v>8117</v>
      </c>
      <c r="B107" s="129" t="s">
        <v>119</v>
      </c>
      <c r="C107" s="129" t="s">
        <v>105</v>
      </c>
      <c r="D107" s="129" t="s">
        <v>78</v>
      </c>
      <c r="E107" s="129" t="s">
        <v>120</v>
      </c>
      <c r="F107" s="129" t="s">
        <v>359</v>
      </c>
      <c r="G107" s="131">
        <v>1</v>
      </c>
      <c r="H107" s="131">
        <f>(($L$107/$K$107)*0.34)+(($L$112/$K$112)*0.33)+(($L$113/$K$113)*0.33)</f>
        <v>1</v>
      </c>
      <c r="I107" s="160">
        <f t="shared" si="62"/>
        <v>1</v>
      </c>
      <c r="J107" s="129" t="s">
        <v>360</v>
      </c>
      <c r="K107" s="131">
        <v>1</v>
      </c>
      <c r="L107" s="131">
        <f>(($S$107/$R$107)*0.34)+(($S$108/$R$108)*0.33)+(($S$110/$R$110)*0.33)</f>
        <v>1</v>
      </c>
      <c r="M107" s="160">
        <f t="shared" si="63"/>
        <v>1</v>
      </c>
      <c r="N107" s="23">
        <v>1</v>
      </c>
      <c r="O107" s="129" t="s">
        <v>361</v>
      </c>
      <c r="P107" s="48" t="s">
        <v>41</v>
      </c>
      <c r="Q107" s="129" t="s">
        <v>49</v>
      </c>
      <c r="R107" s="135">
        <v>0.6</v>
      </c>
      <c r="S107" s="135">
        <v>0.6</v>
      </c>
      <c r="T107" s="131">
        <f t="shared" si="64"/>
        <v>1</v>
      </c>
      <c r="U107" s="23">
        <v>2</v>
      </c>
      <c r="V107" s="129" t="s">
        <v>362</v>
      </c>
      <c r="W107" s="131">
        <v>0.33329999999999999</v>
      </c>
      <c r="X107" s="131">
        <v>0.33329999999999999</v>
      </c>
      <c r="Y107" s="131">
        <f t="shared" si="65"/>
        <v>1</v>
      </c>
      <c r="Z107" s="179" t="s">
        <v>43</v>
      </c>
    </row>
    <row r="108" spans="1:27" ht="55.2" x14ac:dyDescent="0.3">
      <c r="A108" s="23">
        <v>8117</v>
      </c>
      <c r="B108" s="129" t="s">
        <v>119</v>
      </c>
      <c r="C108" s="129" t="s">
        <v>105</v>
      </c>
      <c r="D108" s="129" t="s">
        <v>78</v>
      </c>
      <c r="E108" s="129" t="s">
        <v>120</v>
      </c>
      <c r="F108" s="129" t="s">
        <v>359</v>
      </c>
      <c r="G108" s="131">
        <v>1</v>
      </c>
      <c r="H108" s="131">
        <f t="shared" ref="H108:H114" si="69">(($L$107/$K$107)*0.34)+(($L$112/$K$112)*0.33)+(($L$113/$K$113)*0.33)</f>
        <v>1</v>
      </c>
      <c r="I108" s="160">
        <f t="shared" si="62"/>
        <v>1</v>
      </c>
      <c r="J108" s="129" t="s">
        <v>360</v>
      </c>
      <c r="K108" s="131">
        <v>1</v>
      </c>
      <c r="L108" s="131">
        <f t="shared" ref="L108:L111" si="70">(($S$107/$R$107)*0.34)+(($S$108/$R$108)*0.33)+(($S$110/$R$110)*0.33)</f>
        <v>1</v>
      </c>
      <c r="M108" s="160">
        <f t="shared" si="63"/>
        <v>1</v>
      </c>
      <c r="N108" s="23">
        <v>2</v>
      </c>
      <c r="O108" s="129" t="s">
        <v>363</v>
      </c>
      <c r="P108" s="48" t="s">
        <v>48</v>
      </c>
      <c r="Q108" s="129" t="s">
        <v>49</v>
      </c>
      <c r="R108" s="135">
        <v>1</v>
      </c>
      <c r="S108" s="135">
        <v>1</v>
      </c>
      <c r="T108" s="131">
        <f t="shared" si="64"/>
        <v>1</v>
      </c>
      <c r="U108" s="23">
        <v>1</v>
      </c>
      <c r="V108" s="129" t="s">
        <v>364</v>
      </c>
      <c r="W108" s="131">
        <v>0.25</v>
      </c>
      <c r="X108" s="131">
        <v>0.25</v>
      </c>
      <c r="Y108" s="131">
        <f t="shared" si="65"/>
        <v>1</v>
      </c>
      <c r="Z108" s="179" t="s">
        <v>43</v>
      </c>
    </row>
    <row r="109" spans="1:27" ht="55.2" x14ac:dyDescent="0.3">
      <c r="A109" s="23">
        <v>8117</v>
      </c>
      <c r="B109" s="129" t="s">
        <v>119</v>
      </c>
      <c r="C109" s="129" t="s">
        <v>105</v>
      </c>
      <c r="D109" s="129" t="s">
        <v>78</v>
      </c>
      <c r="E109" s="129" t="s">
        <v>120</v>
      </c>
      <c r="F109" s="129" t="s">
        <v>359</v>
      </c>
      <c r="G109" s="131">
        <v>1</v>
      </c>
      <c r="H109" s="131">
        <f t="shared" si="69"/>
        <v>1</v>
      </c>
      <c r="I109" s="160">
        <f t="shared" si="62"/>
        <v>1</v>
      </c>
      <c r="J109" s="129" t="s">
        <v>360</v>
      </c>
      <c r="K109" s="131">
        <v>1</v>
      </c>
      <c r="L109" s="131">
        <f t="shared" si="70"/>
        <v>1</v>
      </c>
      <c r="M109" s="160">
        <f t="shared" si="63"/>
        <v>1</v>
      </c>
      <c r="N109" s="23">
        <v>2</v>
      </c>
      <c r="O109" s="129" t="s">
        <v>363</v>
      </c>
      <c r="P109" s="48" t="s">
        <v>48</v>
      </c>
      <c r="Q109" s="129" t="s">
        <v>49</v>
      </c>
      <c r="R109" s="135">
        <v>1</v>
      </c>
      <c r="S109" s="135">
        <v>1</v>
      </c>
      <c r="T109" s="131">
        <f t="shared" si="64"/>
        <v>1</v>
      </c>
      <c r="U109" s="23">
        <v>2</v>
      </c>
      <c r="V109" s="129" t="s">
        <v>365</v>
      </c>
      <c r="W109" s="131">
        <v>0.25</v>
      </c>
      <c r="X109" s="131">
        <v>0.25</v>
      </c>
      <c r="Y109" s="131">
        <f t="shared" si="65"/>
        <v>1</v>
      </c>
      <c r="Z109" s="179" t="s">
        <v>43</v>
      </c>
    </row>
    <row r="110" spans="1:27" ht="55.2" x14ac:dyDescent="0.3">
      <c r="A110" s="23">
        <v>8117</v>
      </c>
      <c r="B110" s="129" t="s">
        <v>119</v>
      </c>
      <c r="C110" s="129" t="s">
        <v>105</v>
      </c>
      <c r="D110" s="129" t="s">
        <v>78</v>
      </c>
      <c r="E110" s="129" t="s">
        <v>120</v>
      </c>
      <c r="F110" s="129" t="s">
        <v>359</v>
      </c>
      <c r="G110" s="131">
        <v>1</v>
      </c>
      <c r="H110" s="131">
        <f t="shared" si="69"/>
        <v>1</v>
      </c>
      <c r="I110" s="160">
        <f t="shared" si="62"/>
        <v>1</v>
      </c>
      <c r="J110" s="129" t="s">
        <v>360</v>
      </c>
      <c r="K110" s="131">
        <v>1</v>
      </c>
      <c r="L110" s="131">
        <f t="shared" si="70"/>
        <v>1</v>
      </c>
      <c r="M110" s="160">
        <f t="shared" si="63"/>
        <v>1</v>
      </c>
      <c r="N110" s="23">
        <v>3</v>
      </c>
      <c r="O110" s="129" t="s">
        <v>366</v>
      </c>
      <c r="P110" s="48" t="s">
        <v>41</v>
      </c>
      <c r="Q110" s="129" t="s">
        <v>49</v>
      </c>
      <c r="R110" s="135">
        <v>0.6</v>
      </c>
      <c r="S110" s="135">
        <v>0.6</v>
      </c>
      <c r="T110" s="131">
        <f t="shared" si="64"/>
        <v>1</v>
      </c>
      <c r="U110" s="23">
        <v>1</v>
      </c>
      <c r="V110" s="129" t="s">
        <v>367</v>
      </c>
      <c r="W110" s="131">
        <v>0.33329999999999999</v>
      </c>
      <c r="X110" s="131">
        <v>0.33329999999999999</v>
      </c>
      <c r="Y110" s="131">
        <f t="shared" si="65"/>
        <v>1</v>
      </c>
      <c r="Z110" s="179" t="s">
        <v>43</v>
      </c>
    </row>
    <row r="111" spans="1:27" ht="55.2" x14ac:dyDescent="0.3">
      <c r="A111" s="23">
        <v>8117</v>
      </c>
      <c r="B111" s="129" t="s">
        <v>119</v>
      </c>
      <c r="C111" s="129" t="s">
        <v>105</v>
      </c>
      <c r="D111" s="129" t="s">
        <v>78</v>
      </c>
      <c r="E111" s="129" t="s">
        <v>120</v>
      </c>
      <c r="F111" s="129" t="s">
        <v>359</v>
      </c>
      <c r="G111" s="131">
        <v>1</v>
      </c>
      <c r="H111" s="131">
        <f t="shared" si="69"/>
        <v>1</v>
      </c>
      <c r="I111" s="160">
        <f t="shared" si="62"/>
        <v>1</v>
      </c>
      <c r="J111" s="129" t="s">
        <v>360</v>
      </c>
      <c r="K111" s="131">
        <v>1</v>
      </c>
      <c r="L111" s="131">
        <f t="shared" si="70"/>
        <v>1</v>
      </c>
      <c r="M111" s="160">
        <f t="shared" si="63"/>
        <v>1</v>
      </c>
      <c r="N111" s="23">
        <v>3</v>
      </c>
      <c r="O111" s="129" t="s">
        <v>366</v>
      </c>
      <c r="P111" s="48" t="s">
        <v>41</v>
      </c>
      <c r="Q111" s="129" t="s">
        <v>49</v>
      </c>
      <c r="R111" s="135">
        <v>0.6</v>
      </c>
      <c r="S111" s="135">
        <v>0.6</v>
      </c>
      <c r="T111" s="131">
        <f t="shared" ref="T111" si="71">IFERROR(+S111/R111,0)</f>
        <v>1</v>
      </c>
      <c r="U111" s="23">
        <v>2</v>
      </c>
      <c r="V111" s="129" t="s">
        <v>368</v>
      </c>
      <c r="W111" s="131">
        <v>0.33330000000000004</v>
      </c>
      <c r="X111" s="131">
        <v>0.33330000000000004</v>
      </c>
      <c r="Y111" s="131">
        <f t="shared" si="65"/>
        <v>1</v>
      </c>
      <c r="Z111" s="179" t="s">
        <v>43</v>
      </c>
    </row>
    <row r="112" spans="1:27" ht="55.2" x14ac:dyDescent="0.3">
      <c r="A112" s="23">
        <v>8117</v>
      </c>
      <c r="B112" s="129" t="s">
        <v>119</v>
      </c>
      <c r="C112" s="129" t="s">
        <v>105</v>
      </c>
      <c r="D112" s="129" t="s">
        <v>78</v>
      </c>
      <c r="E112" s="129" t="s">
        <v>120</v>
      </c>
      <c r="F112" s="129" t="s">
        <v>359</v>
      </c>
      <c r="G112" s="131">
        <v>1</v>
      </c>
      <c r="H112" s="131">
        <f t="shared" si="69"/>
        <v>1</v>
      </c>
      <c r="I112" s="160">
        <f t="shared" si="62"/>
        <v>1</v>
      </c>
      <c r="J112" s="129" t="s">
        <v>369</v>
      </c>
      <c r="K112" s="131">
        <v>1</v>
      </c>
      <c r="L112" s="131">
        <f>($S$112/$R$112)</f>
        <v>1</v>
      </c>
      <c r="M112" s="160">
        <f t="shared" si="63"/>
        <v>1</v>
      </c>
      <c r="N112" s="23">
        <v>4</v>
      </c>
      <c r="O112" s="129" t="s">
        <v>370</v>
      </c>
      <c r="P112" s="48" t="s">
        <v>48</v>
      </c>
      <c r="Q112" s="129" t="s">
        <v>49</v>
      </c>
      <c r="R112" s="135">
        <v>5</v>
      </c>
      <c r="S112" s="135">
        <v>5</v>
      </c>
      <c r="T112" s="131">
        <f t="shared" si="64"/>
        <v>1</v>
      </c>
      <c r="U112" s="23">
        <v>2</v>
      </c>
      <c r="V112" s="129" t="s">
        <v>371</v>
      </c>
      <c r="W112" s="131">
        <v>0.28560000000000002</v>
      </c>
      <c r="X112" s="131">
        <v>0.28560000000000002</v>
      </c>
      <c r="Y112" s="131">
        <f t="shared" si="65"/>
        <v>1</v>
      </c>
      <c r="Z112" s="179" t="s">
        <v>43</v>
      </c>
      <c r="AA112" s="145" t="s">
        <v>372</v>
      </c>
    </row>
    <row r="113" spans="1:27" ht="55.2" x14ac:dyDescent="0.3">
      <c r="A113" s="23">
        <v>8117</v>
      </c>
      <c r="B113" s="129" t="s">
        <v>119</v>
      </c>
      <c r="C113" s="129" t="s">
        <v>105</v>
      </c>
      <c r="D113" s="129" t="s">
        <v>78</v>
      </c>
      <c r="E113" s="129" t="s">
        <v>120</v>
      </c>
      <c r="F113" s="129" t="s">
        <v>359</v>
      </c>
      <c r="G113" s="131">
        <v>1</v>
      </c>
      <c r="H113" s="131">
        <f t="shared" si="69"/>
        <v>1</v>
      </c>
      <c r="I113" s="160">
        <f t="shared" si="62"/>
        <v>1</v>
      </c>
      <c r="J113" s="129" t="s">
        <v>373</v>
      </c>
      <c r="K113" s="131">
        <v>1</v>
      </c>
      <c r="L113" s="178">
        <f>($S$113/$R$113)</f>
        <v>1</v>
      </c>
      <c r="M113" s="160">
        <f t="shared" si="63"/>
        <v>1</v>
      </c>
      <c r="N113" s="23">
        <v>5</v>
      </c>
      <c r="O113" s="129" t="s">
        <v>374</v>
      </c>
      <c r="P113" s="48" t="s">
        <v>48</v>
      </c>
      <c r="Q113" s="129" t="s">
        <v>49</v>
      </c>
      <c r="R113" s="135">
        <v>2</v>
      </c>
      <c r="S113" s="135">
        <v>2</v>
      </c>
      <c r="T113" s="131">
        <f t="shared" si="64"/>
        <v>1</v>
      </c>
      <c r="U113" s="23">
        <v>1</v>
      </c>
      <c r="V113" s="129" t="s">
        <v>375</v>
      </c>
      <c r="W113" s="131">
        <v>0.28560000000000002</v>
      </c>
      <c r="X113" s="131">
        <v>0.28560000000000002</v>
      </c>
      <c r="Y113" s="131">
        <f t="shared" si="65"/>
        <v>1</v>
      </c>
      <c r="Z113" s="179" t="s">
        <v>43</v>
      </c>
    </row>
    <row r="114" spans="1:27" ht="55.2" x14ac:dyDescent="0.3">
      <c r="A114" s="23">
        <v>8117</v>
      </c>
      <c r="B114" s="129" t="s">
        <v>119</v>
      </c>
      <c r="C114" s="129" t="s">
        <v>105</v>
      </c>
      <c r="D114" s="129" t="s">
        <v>78</v>
      </c>
      <c r="E114" s="129" t="s">
        <v>120</v>
      </c>
      <c r="F114" s="129" t="s">
        <v>359</v>
      </c>
      <c r="G114" s="131">
        <v>1</v>
      </c>
      <c r="H114" s="131">
        <f t="shared" si="69"/>
        <v>1</v>
      </c>
      <c r="I114" s="160">
        <f t="shared" si="62"/>
        <v>1</v>
      </c>
      <c r="J114" s="129" t="s">
        <v>373</v>
      </c>
      <c r="K114" s="131">
        <v>1</v>
      </c>
      <c r="L114" s="178">
        <f>($S$113/$R$113)</f>
        <v>1</v>
      </c>
      <c r="M114" s="160">
        <f t="shared" si="63"/>
        <v>1</v>
      </c>
      <c r="N114" s="23">
        <v>5</v>
      </c>
      <c r="O114" s="129" t="s">
        <v>374</v>
      </c>
      <c r="P114" s="48" t="s">
        <v>48</v>
      </c>
      <c r="Q114" s="129" t="s">
        <v>49</v>
      </c>
      <c r="R114" s="135">
        <v>2</v>
      </c>
      <c r="S114" s="135">
        <v>2</v>
      </c>
      <c r="T114" s="131">
        <f t="shared" si="64"/>
        <v>1</v>
      </c>
      <c r="U114" s="23">
        <v>2</v>
      </c>
      <c r="V114" s="129" t="s">
        <v>376</v>
      </c>
      <c r="W114" s="131">
        <v>0.28560000000000002</v>
      </c>
      <c r="X114" s="131">
        <v>0.28560000000000002</v>
      </c>
      <c r="Y114" s="131">
        <f t="shared" si="65"/>
        <v>1</v>
      </c>
      <c r="Z114" s="179" t="s">
        <v>43</v>
      </c>
    </row>
    <row r="115" spans="1:27" ht="84" customHeight="1" x14ac:dyDescent="0.3">
      <c r="A115" s="23">
        <v>8118</v>
      </c>
      <c r="B115" s="129" t="s">
        <v>91</v>
      </c>
      <c r="C115" s="129" t="s">
        <v>377</v>
      </c>
      <c r="D115" s="129" t="s">
        <v>78</v>
      </c>
      <c r="E115" s="48" t="s">
        <v>79</v>
      </c>
      <c r="F115" s="129" t="s">
        <v>378</v>
      </c>
      <c r="G115" s="131">
        <v>1</v>
      </c>
      <c r="H115" s="131">
        <f>(($L$115/$K$115)*0.34)+(($L$119/$K$119)*0.33)+(($L$125/$K$125)*0.33)</f>
        <v>0.90617057142857149</v>
      </c>
      <c r="I115" s="160">
        <f t="shared" si="62"/>
        <v>0.90617057142857149</v>
      </c>
      <c r="J115" s="129" t="s">
        <v>379</v>
      </c>
      <c r="K115" s="131">
        <v>1</v>
      </c>
      <c r="L115" s="160">
        <f>(($S$115/$R$115)*0.5)+(($S$117/$R$117)*0.5)</f>
        <v>0.94285714285714284</v>
      </c>
      <c r="M115" s="160">
        <f t="shared" si="63"/>
        <v>0.94285714285714284</v>
      </c>
      <c r="N115" s="23">
        <v>1</v>
      </c>
      <c r="O115" s="129" t="s">
        <v>380</v>
      </c>
      <c r="P115" s="48" t="s">
        <v>41</v>
      </c>
      <c r="Q115" s="129" t="s">
        <v>49</v>
      </c>
      <c r="R115" s="135">
        <v>0.5</v>
      </c>
      <c r="S115" s="135">
        <v>0.5</v>
      </c>
      <c r="T115" s="131">
        <f t="shared" si="64"/>
        <v>1</v>
      </c>
      <c r="U115" s="23">
        <v>1</v>
      </c>
      <c r="V115" s="129" t="s">
        <v>381</v>
      </c>
      <c r="W115" s="131">
        <v>0.66669999999999996</v>
      </c>
      <c r="X115" s="131">
        <v>0.66669999999999996</v>
      </c>
      <c r="Y115" s="131">
        <f t="shared" si="65"/>
        <v>1</v>
      </c>
      <c r="Z115" s="178" t="s">
        <v>43</v>
      </c>
    </row>
    <row r="116" spans="1:27" ht="84.75" customHeight="1" x14ac:dyDescent="0.3">
      <c r="A116" s="23">
        <v>8118</v>
      </c>
      <c r="B116" s="129" t="s">
        <v>91</v>
      </c>
      <c r="C116" s="129" t="s">
        <v>377</v>
      </c>
      <c r="D116" s="129" t="s">
        <v>78</v>
      </c>
      <c r="E116" s="48" t="s">
        <v>79</v>
      </c>
      <c r="F116" s="129" t="s">
        <v>378</v>
      </c>
      <c r="G116" s="131">
        <v>1</v>
      </c>
      <c r="H116" s="131">
        <f t="shared" ref="H116:H126" si="72">(($L$115/$K$115)*0.34)+(($L$119/$K$119)*0.33)+(($L$125/$K$125)*0.33)</f>
        <v>0.90617057142857149</v>
      </c>
      <c r="I116" s="160">
        <f t="shared" si="62"/>
        <v>0.90617057142857149</v>
      </c>
      <c r="J116" s="129" t="s">
        <v>379</v>
      </c>
      <c r="K116" s="131">
        <v>1</v>
      </c>
      <c r="L116" s="160">
        <f t="shared" ref="L116:L118" si="73">(($S$115/$R$115)*0.5)+(($S$117/$R$117)*0.5)</f>
        <v>0.94285714285714284</v>
      </c>
      <c r="M116" s="160">
        <f t="shared" si="63"/>
        <v>0.94285714285714284</v>
      </c>
      <c r="N116" s="23">
        <v>1</v>
      </c>
      <c r="O116" s="129" t="s">
        <v>380</v>
      </c>
      <c r="P116" s="48" t="s">
        <v>41</v>
      </c>
      <c r="Q116" s="129" t="s">
        <v>49</v>
      </c>
      <c r="R116" s="135">
        <v>0.5</v>
      </c>
      <c r="S116" s="135">
        <v>0.5</v>
      </c>
      <c r="T116" s="131">
        <f t="shared" si="64"/>
        <v>1</v>
      </c>
      <c r="U116" s="23">
        <v>2</v>
      </c>
      <c r="V116" s="129" t="s">
        <v>382</v>
      </c>
      <c r="W116" s="131">
        <v>0.28569999999999995</v>
      </c>
      <c r="X116" s="131">
        <v>0.28569999999999995</v>
      </c>
      <c r="Y116" s="131">
        <f t="shared" si="65"/>
        <v>1</v>
      </c>
      <c r="Z116" s="178" t="s">
        <v>43</v>
      </c>
    </row>
    <row r="117" spans="1:27" ht="41.4" x14ac:dyDescent="0.3">
      <c r="A117" s="23">
        <v>8118</v>
      </c>
      <c r="B117" s="129" t="s">
        <v>91</v>
      </c>
      <c r="C117" s="129" t="s">
        <v>377</v>
      </c>
      <c r="D117" s="129" t="s">
        <v>78</v>
      </c>
      <c r="E117" s="48" t="s">
        <v>79</v>
      </c>
      <c r="F117" s="129" t="s">
        <v>378</v>
      </c>
      <c r="G117" s="131">
        <v>1</v>
      </c>
      <c r="H117" s="131">
        <f t="shared" si="72"/>
        <v>0.90617057142857149</v>
      </c>
      <c r="I117" s="160">
        <f t="shared" si="62"/>
        <v>0.90617057142857149</v>
      </c>
      <c r="J117" s="129" t="s">
        <v>379</v>
      </c>
      <c r="K117" s="131">
        <v>1</v>
      </c>
      <c r="L117" s="160">
        <f t="shared" si="73"/>
        <v>0.94285714285714284</v>
      </c>
      <c r="M117" s="160">
        <f t="shared" si="63"/>
        <v>0.94285714285714284</v>
      </c>
      <c r="N117" s="23">
        <v>2</v>
      </c>
      <c r="O117" s="129" t="s">
        <v>383</v>
      </c>
      <c r="P117" s="48" t="s">
        <v>41</v>
      </c>
      <c r="Q117" s="129" t="s">
        <v>49</v>
      </c>
      <c r="R117" s="135">
        <v>0.35</v>
      </c>
      <c r="S117" s="135">
        <v>0.31</v>
      </c>
      <c r="T117" s="131">
        <f t="shared" si="64"/>
        <v>0.88571428571428579</v>
      </c>
      <c r="U117" s="23">
        <v>1</v>
      </c>
      <c r="V117" s="129" t="s">
        <v>384</v>
      </c>
      <c r="W117" s="131">
        <v>0.66669999999999996</v>
      </c>
      <c r="X117" s="131">
        <v>0.66669999999999996</v>
      </c>
      <c r="Y117" s="131">
        <f t="shared" si="65"/>
        <v>1</v>
      </c>
      <c r="Z117" s="178" t="s">
        <v>43</v>
      </c>
    </row>
    <row r="118" spans="1:27" ht="138" x14ac:dyDescent="0.3">
      <c r="A118" s="23">
        <v>8118</v>
      </c>
      <c r="B118" s="129" t="s">
        <v>91</v>
      </c>
      <c r="C118" s="129" t="s">
        <v>377</v>
      </c>
      <c r="D118" s="129" t="s">
        <v>78</v>
      </c>
      <c r="E118" s="48" t="s">
        <v>79</v>
      </c>
      <c r="F118" s="129" t="s">
        <v>378</v>
      </c>
      <c r="G118" s="131">
        <v>1</v>
      </c>
      <c r="H118" s="131">
        <f t="shared" si="72"/>
        <v>0.90617057142857149</v>
      </c>
      <c r="I118" s="160">
        <f t="shared" si="62"/>
        <v>0.90617057142857149</v>
      </c>
      <c r="J118" s="129" t="s">
        <v>379</v>
      </c>
      <c r="K118" s="131">
        <v>1</v>
      </c>
      <c r="L118" s="160">
        <f t="shared" si="73"/>
        <v>0.94285714285714284</v>
      </c>
      <c r="M118" s="160">
        <f t="shared" si="63"/>
        <v>0.94285714285714284</v>
      </c>
      <c r="N118" s="23">
        <v>2</v>
      </c>
      <c r="O118" s="129" t="s">
        <v>383</v>
      </c>
      <c r="P118" s="48" t="s">
        <v>41</v>
      </c>
      <c r="Q118" s="129" t="s">
        <v>49</v>
      </c>
      <c r="R118" s="135">
        <v>0.35</v>
      </c>
      <c r="S118" s="135">
        <v>0.31</v>
      </c>
      <c r="T118" s="131">
        <f t="shared" si="64"/>
        <v>0.88571428571428579</v>
      </c>
      <c r="U118" s="23">
        <v>2</v>
      </c>
      <c r="V118" s="129" t="s">
        <v>385</v>
      </c>
      <c r="W118" s="131">
        <v>0.1825</v>
      </c>
      <c r="X118" s="131">
        <v>0.1275</v>
      </c>
      <c r="Y118" s="131">
        <f>+X118/W118</f>
        <v>0.69863013698630139</v>
      </c>
      <c r="Z118" s="178" t="s">
        <v>386</v>
      </c>
    </row>
    <row r="119" spans="1:27" ht="89.25" customHeight="1" x14ac:dyDescent="0.3">
      <c r="A119" s="23">
        <v>8118</v>
      </c>
      <c r="B119" s="129" t="s">
        <v>91</v>
      </c>
      <c r="C119" s="129" t="s">
        <v>387</v>
      </c>
      <c r="D119" s="129" t="s">
        <v>78</v>
      </c>
      <c r="E119" s="48" t="s">
        <v>79</v>
      </c>
      <c r="F119" s="129" t="s">
        <v>378</v>
      </c>
      <c r="G119" s="131">
        <v>1</v>
      </c>
      <c r="H119" s="131">
        <f t="shared" si="72"/>
        <v>0.90617057142857149</v>
      </c>
      <c r="I119" s="160">
        <f t="shared" si="62"/>
        <v>0.90617057142857149</v>
      </c>
      <c r="J119" s="129" t="s">
        <v>388</v>
      </c>
      <c r="K119" s="131">
        <v>1</v>
      </c>
      <c r="L119" s="160">
        <f>(($S$119/$R$119)*0.34)+(($S$121/$R$121)*0.33)+(($S$123/$R$123)*0.33)</f>
        <v>0.97454285714285727</v>
      </c>
      <c r="M119" s="160">
        <f t="shared" si="63"/>
        <v>0.97454285714285727</v>
      </c>
      <c r="N119" s="23">
        <v>3</v>
      </c>
      <c r="O119" s="129" t="s">
        <v>389</v>
      </c>
      <c r="P119" s="48" t="s">
        <v>48</v>
      </c>
      <c r="Q119" s="129" t="s">
        <v>49</v>
      </c>
      <c r="R119" s="411">
        <v>30000</v>
      </c>
      <c r="S119" s="411">
        <v>30000</v>
      </c>
      <c r="T119" s="131">
        <f t="shared" si="64"/>
        <v>1</v>
      </c>
      <c r="U119" s="23">
        <v>1</v>
      </c>
      <c r="V119" s="129" t="s">
        <v>390</v>
      </c>
      <c r="W119" s="131">
        <v>0.28570000000000007</v>
      </c>
      <c r="X119" s="131">
        <v>0.28570000000000007</v>
      </c>
      <c r="Y119" s="131">
        <f t="shared" si="65"/>
        <v>1</v>
      </c>
      <c r="Z119" s="178" t="s">
        <v>43</v>
      </c>
    </row>
    <row r="120" spans="1:27" ht="144" customHeight="1" x14ac:dyDescent="0.3">
      <c r="A120" s="23">
        <v>8118</v>
      </c>
      <c r="B120" s="129" t="s">
        <v>91</v>
      </c>
      <c r="C120" s="129" t="s">
        <v>387</v>
      </c>
      <c r="D120" s="129" t="s">
        <v>78</v>
      </c>
      <c r="E120" s="48" t="s">
        <v>79</v>
      </c>
      <c r="F120" s="129" t="s">
        <v>378</v>
      </c>
      <c r="G120" s="131">
        <v>1</v>
      </c>
      <c r="H120" s="131">
        <f t="shared" si="72"/>
        <v>0.90617057142857149</v>
      </c>
      <c r="I120" s="160">
        <f t="shared" si="62"/>
        <v>0.90617057142857149</v>
      </c>
      <c r="J120" s="129" t="s">
        <v>388</v>
      </c>
      <c r="K120" s="131">
        <v>1</v>
      </c>
      <c r="L120" s="160">
        <f t="shared" ref="L120:L124" si="74">(($S$119/$R$119)*0.34)+(($S$121/$R$121)*0.33)+(($S$123/$R$123)*0.33)</f>
        <v>0.97454285714285727</v>
      </c>
      <c r="M120" s="160">
        <f t="shared" si="63"/>
        <v>0.97454285714285727</v>
      </c>
      <c r="N120" s="23">
        <v>3</v>
      </c>
      <c r="O120" s="129" t="s">
        <v>389</v>
      </c>
      <c r="P120" s="48" t="s">
        <v>48</v>
      </c>
      <c r="Q120" s="129" t="s">
        <v>49</v>
      </c>
      <c r="R120" s="411">
        <v>30000</v>
      </c>
      <c r="S120" s="411">
        <v>30000</v>
      </c>
      <c r="T120" s="131">
        <f t="shared" si="64"/>
        <v>1</v>
      </c>
      <c r="U120" s="23">
        <v>2</v>
      </c>
      <c r="V120" s="129" t="s">
        <v>391</v>
      </c>
      <c r="W120" s="131">
        <v>0.28570000000000001</v>
      </c>
      <c r="X120" s="131">
        <v>0.28570000000000001</v>
      </c>
      <c r="Y120" s="131">
        <f t="shared" si="65"/>
        <v>1</v>
      </c>
      <c r="Z120" s="178" t="s">
        <v>43</v>
      </c>
    </row>
    <row r="121" spans="1:27" ht="123" customHeight="1" x14ac:dyDescent="0.3">
      <c r="A121" s="23">
        <v>8118</v>
      </c>
      <c r="B121" s="129" t="s">
        <v>91</v>
      </c>
      <c r="C121" s="129" t="s">
        <v>387</v>
      </c>
      <c r="D121" s="129" t="s">
        <v>78</v>
      </c>
      <c r="E121" s="48" t="s">
        <v>79</v>
      </c>
      <c r="F121" s="129" t="s">
        <v>378</v>
      </c>
      <c r="G121" s="131">
        <v>1</v>
      </c>
      <c r="H121" s="131">
        <f t="shared" si="72"/>
        <v>0.90617057142857149</v>
      </c>
      <c r="I121" s="160">
        <f t="shared" si="62"/>
        <v>0.90617057142857149</v>
      </c>
      <c r="J121" s="129" t="s">
        <v>388</v>
      </c>
      <c r="K121" s="131">
        <v>1</v>
      </c>
      <c r="L121" s="160">
        <f t="shared" si="74"/>
        <v>0.97454285714285727</v>
      </c>
      <c r="M121" s="160">
        <f t="shared" si="63"/>
        <v>0.97454285714285727</v>
      </c>
      <c r="N121" s="23">
        <v>4</v>
      </c>
      <c r="O121" s="129" t="s">
        <v>392</v>
      </c>
      <c r="P121" s="48" t="s">
        <v>41</v>
      </c>
      <c r="Q121" s="129" t="s">
        <v>49</v>
      </c>
      <c r="R121" s="23">
        <v>0.35</v>
      </c>
      <c r="S121" s="23">
        <v>0.33</v>
      </c>
      <c r="T121" s="131">
        <f t="shared" si="64"/>
        <v>0.94285714285714295</v>
      </c>
      <c r="U121" s="23">
        <v>1</v>
      </c>
      <c r="V121" s="129" t="s">
        <v>393</v>
      </c>
      <c r="W121" s="131">
        <v>0.3332</v>
      </c>
      <c r="X121" s="131">
        <v>0.3332</v>
      </c>
      <c r="Y121" s="131">
        <f t="shared" si="65"/>
        <v>1</v>
      </c>
      <c r="Z121" s="178" t="s">
        <v>43</v>
      </c>
      <c r="AA121" s="496"/>
    </row>
    <row r="122" spans="1:27" ht="112.2" customHeight="1" x14ac:dyDescent="0.3">
      <c r="A122" s="23">
        <v>8118</v>
      </c>
      <c r="B122" s="129" t="s">
        <v>91</v>
      </c>
      <c r="C122" s="129" t="s">
        <v>387</v>
      </c>
      <c r="D122" s="129" t="s">
        <v>78</v>
      </c>
      <c r="E122" s="48" t="s">
        <v>79</v>
      </c>
      <c r="F122" s="129" t="s">
        <v>378</v>
      </c>
      <c r="G122" s="131">
        <v>1</v>
      </c>
      <c r="H122" s="131">
        <f t="shared" si="72"/>
        <v>0.90617057142857149</v>
      </c>
      <c r="I122" s="160">
        <f t="shared" si="62"/>
        <v>0.90617057142857149</v>
      </c>
      <c r="J122" s="129" t="s">
        <v>388</v>
      </c>
      <c r="K122" s="131">
        <v>1</v>
      </c>
      <c r="L122" s="160">
        <f t="shared" si="74"/>
        <v>0.97454285714285727</v>
      </c>
      <c r="M122" s="160">
        <f t="shared" si="63"/>
        <v>0.97454285714285727</v>
      </c>
      <c r="N122" s="23">
        <v>4</v>
      </c>
      <c r="O122" s="129" t="s">
        <v>392</v>
      </c>
      <c r="P122" s="48" t="s">
        <v>41</v>
      </c>
      <c r="Q122" s="129" t="s">
        <v>49</v>
      </c>
      <c r="R122" s="23">
        <v>0.35</v>
      </c>
      <c r="S122" s="135">
        <v>0.33</v>
      </c>
      <c r="T122" s="131">
        <f t="shared" si="64"/>
        <v>0.94285714285714295</v>
      </c>
      <c r="U122" s="23">
        <v>2</v>
      </c>
      <c r="V122" s="129" t="s">
        <v>394</v>
      </c>
      <c r="W122" s="131">
        <v>0.31430000000000002</v>
      </c>
      <c r="X122" s="131">
        <v>0.27660000000000001</v>
      </c>
      <c r="Y122" s="131">
        <f t="shared" si="65"/>
        <v>0.88005090677696463</v>
      </c>
      <c r="Z122" s="541" t="s">
        <v>395</v>
      </c>
      <c r="AA122" s="496"/>
    </row>
    <row r="123" spans="1:27" ht="55.2" x14ac:dyDescent="0.3">
      <c r="A123" s="23">
        <v>8118</v>
      </c>
      <c r="B123" s="129" t="s">
        <v>91</v>
      </c>
      <c r="C123" s="129" t="s">
        <v>396</v>
      </c>
      <c r="D123" s="129" t="s">
        <v>78</v>
      </c>
      <c r="E123" s="48" t="s">
        <v>79</v>
      </c>
      <c r="F123" s="129" t="s">
        <v>378</v>
      </c>
      <c r="G123" s="131">
        <v>1</v>
      </c>
      <c r="H123" s="131">
        <f t="shared" si="72"/>
        <v>0.90617057142857149</v>
      </c>
      <c r="I123" s="160">
        <f t="shared" si="62"/>
        <v>0.90617057142857149</v>
      </c>
      <c r="J123" s="129" t="s">
        <v>388</v>
      </c>
      <c r="K123" s="131">
        <v>1</v>
      </c>
      <c r="L123" s="160">
        <f t="shared" si="74"/>
        <v>0.97454285714285727</v>
      </c>
      <c r="M123" s="160">
        <f t="shared" si="63"/>
        <v>0.97454285714285727</v>
      </c>
      <c r="N123" s="23">
        <v>5</v>
      </c>
      <c r="O123" s="129" t="s">
        <v>397</v>
      </c>
      <c r="P123" s="48" t="s">
        <v>41</v>
      </c>
      <c r="Q123" s="129" t="s">
        <v>49</v>
      </c>
      <c r="R123" s="135">
        <v>0.5</v>
      </c>
      <c r="S123" s="135">
        <v>0.49</v>
      </c>
      <c r="T123" s="131">
        <f t="shared" si="64"/>
        <v>0.98</v>
      </c>
      <c r="U123" s="23">
        <v>1</v>
      </c>
      <c r="V123" s="129" t="s">
        <v>398</v>
      </c>
      <c r="W123" s="131">
        <v>0.66670000000000007</v>
      </c>
      <c r="X123" s="131">
        <v>0.66670000000000007</v>
      </c>
      <c r="Y123" s="131">
        <f t="shared" si="65"/>
        <v>1</v>
      </c>
      <c r="Z123" s="178" t="s">
        <v>43</v>
      </c>
    </row>
    <row r="124" spans="1:27" ht="134.4" customHeight="1" x14ac:dyDescent="0.3">
      <c r="A124" s="23">
        <v>8118</v>
      </c>
      <c r="B124" s="129" t="s">
        <v>91</v>
      </c>
      <c r="C124" s="129" t="s">
        <v>396</v>
      </c>
      <c r="D124" s="129" t="s">
        <v>78</v>
      </c>
      <c r="E124" s="48" t="s">
        <v>79</v>
      </c>
      <c r="F124" s="129" t="s">
        <v>378</v>
      </c>
      <c r="G124" s="131">
        <v>1</v>
      </c>
      <c r="H124" s="131">
        <f t="shared" si="72"/>
        <v>0.90617057142857149</v>
      </c>
      <c r="I124" s="160">
        <f t="shared" si="62"/>
        <v>0.90617057142857149</v>
      </c>
      <c r="J124" s="129" t="s">
        <v>388</v>
      </c>
      <c r="K124" s="131">
        <v>1</v>
      </c>
      <c r="L124" s="160">
        <f t="shared" si="74"/>
        <v>0.97454285714285727</v>
      </c>
      <c r="M124" s="160">
        <f t="shared" si="63"/>
        <v>0.97454285714285727</v>
      </c>
      <c r="N124" s="23">
        <v>5</v>
      </c>
      <c r="O124" s="129" t="s">
        <v>397</v>
      </c>
      <c r="P124" s="48" t="s">
        <v>41</v>
      </c>
      <c r="Q124" s="129" t="s">
        <v>49</v>
      </c>
      <c r="R124" s="135">
        <v>0.5</v>
      </c>
      <c r="S124" s="135">
        <v>0.49</v>
      </c>
      <c r="T124" s="131">
        <f t="shared" si="64"/>
        <v>0.98</v>
      </c>
      <c r="U124" s="23">
        <v>2</v>
      </c>
      <c r="V124" s="129" t="s">
        <v>399</v>
      </c>
      <c r="W124" s="131">
        <v>0.28570000000000001</v>
      </c>
      <c r="X124" s="131">
        <v>0.27710000000000001</v>
      </c>
      <c r="Y124" s="131">
        <f t="shared" si="65"/>
        <v>0.96989849492474622</v>
      </c>
      <c r="Z124" s="178" t="s">
        <v>400</v>
      </c>
      <c r="AA124" s="496"/>
    </row>
    <row r="125" spans="1:27" ht="259.2" customHeight="1" x14ac:dyDescent="0.3">
      <c r="A125" s="23">
        <v>8118</v>
      </c>
      <c r="B125" s="129" t="s">
        <v>91</v>
      </c>
      <c r="C125" s="129" t="s">
        <v>401</v>
      </c>
      <c r="D125" s="129" t="s">
        <v>78</v>
      </c>
      <c r="E125" s="48" t="s">
        <v>79</v>
      </c>
      <c r="F125" s="129" t="s">
        <v>378</v>
      </c>
      <c r="G125" s="131">
        <v>1</v>
      </c>
      <c r="H125" s="131">
        <f t="shared" si="72"/>
        <v>0.90617057142857149</v>
      </c>
      <c r="I125" s="160">
        <f t="shared" si="62"/>
        <v>0.90617057142857149</v>
      </c>
      <c r="J125" s="129" t="s">
        <v>402</v>
      </c>
      <c r="K125" s="131">
        <v>1</v>
      </c>
      <c r="L125" s="160">
        <f>($S$125/$R$125)</f>
        <v>0.79999999999999993</v>
      </c>
      <c r="M125" s="160">
        <f t="shared" si="63"/>
        <v>0.79999999999999993</v>
      </c>
      <c r="N125" s="23">
        <v>6</v>
      </c>
      <c r="O125" s="129" t="s">
        <v>403</v>
      </c>
      <c r="P125" s="48" t="s">
        <v>41</v>
      </c>
      <c r="Q125" s="129" t="s">
        <v>49</v>
      </c>
      <c r="R125" s="135">
        <v>0.4</v>
      </c>
      <c r="S125" s="135">
        <v>0.32</v>
      </c>
      <c r="T125" s="131">
        <f t="shared" si="64"/>
        <v>0.79999999999999993</v>
      </c>
      <c r="U125" s="23">
        <v>1</v>
      </c>
      <c r="V125" s="129" t="s">
        <v>404</v>
      </c>
      <c r="W125" s="131">
        <v>0.28570000000000001</v>
      </c>
      <c r="X125" s="131">
        <v>0.21260000000000001</v>
      </c>
      <c r="Y125" s="131">
        <f t="shared" si="65"/>
        <v>0.74413720686034301</v>
      </c>
      <c r="Z125" s="178" t="s">
        <v>405</v>
      </c>
      <c r="AA125" s="496"/>
    </row>
    <row r="126" spans="1:27" ht="124.2" customHeight="1" x14ac:dyDescent="0.3">
      <c r="A126" s="23">
        <v>8118</v>
      </c>
      <c r="B126" s="129" t="s">
        <v>91</v>
      </c>
      <c r="C126" s="129" t="s">
        <v>401</v>
      </c>
      <c r="D126" s="129" t="s">
        <v>78</v>
      </c>
      <c r="E126" s="48" t="s">
        <v>79</v>
      </c>
      <c r="F126" s="129" t="s">
        <v>378</v>
      </c>
      <c r="G126" s="131">
        <v>1</v>
      </c>
      <c r="H126" s="131">
        <f t="shared" si="72"/>
        <v>0.90617057142857149</v>
      </c>
      <c r="I126" s="160">
        <f t="shared" si="62"/>
        <v>0.90617057142857149</v>
      </c>
      <c r="J126" s="129" t="s">
        <v>402</v>
      </c>
      <c r="K126" s="131">
        <v>1</v>
      </c>
      <c r="L126" s="160">
        <f>($S$125/$R$125)</f>
        <v>0.79999999999999993</v>
      </c>
      <c r="M126" s="160">
        <f t="shared" si="63"/>
        <v>0.79999999999999993</v>
      </c>
      <c r="N126" s="23">
        <v>6</v>
      </c>
      <c r="O126" s="129" t="s">
        <v>403</v>
      </c>
      <c r="P126" s="48" t="s">
        <v>41</v>
      </c>
      <c r="Q126" s="129" t="s">
        <v>49</v>
      </c>
      <c r="R126" s="135">
        <v>0.4</v>
      </c>
      <c r="S126" s="135">
        <v>0.32</v>
      </c>
      <c r="T126" s="131">
        <f t="shared" si="64"/>
        <v>0.79999999999999993</v>
      </c>
      <c r="U126" s="23">
        <v>2</v>
      </c>
      <c r="V126" s="129" t="s">
        <v>406</v>
      </c>
      <c r="W126" s="131">
        <v>0.33</v>
      </c>
      <c r="X126" s="131">
        <v>0.22439999999999999</v>
      </c>
      <c r="Y126" s="131">
        <f t="shared" si="65"/>
        <v>0.67999999999999994</v>
      </c>
      <c r="Z126" s="178" t="s">
        <v>405</v>
      </c>
    </row>
    <row r="127" spans="1:27" s="161" customFormat="1" ht="55.2" x14ac:dyDescent="0.3">
      <c r="A127" s="23">
        <v>8129</v>
      </c>
      <c r="B127" s="129" t="s">
        <v>131</v>
      </c>
      <c r="C127" s="129" t="s">
        <v>132</v>
      </c>
      <c r="D127" s="129" t="s">
        <v>78</v>
      </c>
      <c r="E127" s="129" t="s">
        <v>78</v>
      </c>
      <c r="F127" s="129" t="s">
        <v>407</v>
      </c>
      <c r="G127" s="131">
        <v>1</v>
      </c>
      <c r="H127" s="160">
        <f t="shared" ref="H127:H132" si="75">(($L$127/$K$127)*0.5)+(($L$129/$K$129)*0.5)</f>
        <v>1</v>
      </c>
      <c r="I127" s="160">
        <f t="shared" si="62"/>
        <v>1</v>
      </c>
      <c r="J127" s="129" t="s">
        <v>408</v>
      </c>
      <c r="K127" s="131">
        <v>1</v>
      </c>
      <c r="L127" s="160">
        <f>$S$127/$R$127</f>
        <v>1</v>
      </c>
      <c r="M127" s="160">
        <f t="shared" si="63"/>
        <v>1</v>
      </c>
      <c r="N127" s="23">
        <v>1</v>
      </c>
      <c r="O127" s="129" t="s">
        <v>409</v>
      </c>
      <c r="P127" s="48" t="s">
        <v>41</v>
      </c>
      <c r="Q127" s="129" t="s">
        <v>49</v>
      </c>
      <c r="R127" s="135">
        <v>1.5</v>
      </c>
      <c r="S127" s="135">
        <v>1.5</v>
      </c>
      <c r="T127" s="497">
        <f t="shared" si="64"/>
        <v>1</v>
      </c>
      <c r="U127" s="23">
        <v>1</v>
      </c>
      <c r="V127" s="129" t="s">
        <v>410</v>
      </c>
      <c r="W127" s="131">
        <v>0.28570000000000001</v>
      </c>
      <c r="X127" s="131">
        <v>0.28570000000000001</v>
      </c>
      <c r="Y127" s="131">
        <f t="shared" si="65"/>
        <v>1</v>
      </c>
      <c r="Z127" s="178" t="s">
        <v>43</v>
      </c>
    </row>
    <row r="128" spans="1:27" s="161" customFormat="1" ht="55.2" x14ac:dyDescent="0.3">
      <c r="A128" s="23">
        <v>8129</v>
      </c>
      <c r="B128" s="129" t="s">
        <v>131</v>
      </c>
      <c r="C128" s="129" t="s">
        <v>132</v>
      </c>
      <c r="D128" s="129" t="s">
        <v>78</v>
      </c>
      <c r="E128" s="129" t="s">
        <v>133</v>
      </c>
      <c r="F128" s="129" t="s">
        <v>407</v>
      </c>
      <c r="G128" s="131">
        <v>1</v>
      </c>
      <c r="H128" s="160">
        <f t="shared" si="75"/>
        <v>1</v>
      </c>
      <c r="I128" s="160">
        <f t="shared" si="62"/>
        <v>1</v>
      </c>
      <c r="J128" s="129" t="s">
        <v>408</v>
      </c>
      <c r="K128" s="131">
        <v>1</v>
      </c>
      <c r="L128" s="160">
        <f>$S$127/$R$127</f>
        <v>1</v>
      </c>
      <c r="M128" s="160">
        <f t="shared" si="63"/>
        <v>1</v>
      </c>
      <c r="N128" s="23">
        <v>1</v>
      </c>
      <c r="O128" s="129" t="s">
        <v>409</v>
      </c>
      <c r="P128" s="48" t="s">
        <v>41</v>
      </c>
      <c r="Q128" s="129" t="s">
        <v>49</v>
      </c>
      <c r="R128" s="135">
        <v>1.5</v>
      </c>
      <c r="S128" s="135">
        <v>1.5</v>
      </c>
      <c r="T128" s="497">
        <f t="shared" si="64"/>
        <v>1</v>
      </c>
      <c r="U128" s="23">
        <v>2</v>
      </c>
      <c r="V128" s="129" t="s">
        <v>411</v>
      </c>
      <c r="W128" s="131">
        <v>0.28570000000000001</v>
      </c>
      <c r="X128" s="131">
        <v>0.28570000000000001</v>
      </c>
      <c r="Y128" s="131">
        <f t="shared" si="65"/>
        <v>1</v>
      </c>
      <c r="Z128" s="178" t="s">
        <v>43</v>
      </c>
    </row>
    <row r="129" spans="1:26" s="161" customFormat="1" ht="55.2" x14ac:dyDescent="0.3">
      <c r="A129" s="23">
        <v>8129</v>
      </c>
      <c r="B129" s="129" t="s">
        <v>131</v>
      </c>
      <c r="C129" s="129" t="s">
        <v>132</v>
      </c>
      <c r="D129" s="129" t="s">
        <v>78</v>
      </c>
      <c r="E129" s="129" t="s">
        <v>133</v>
      </c>
      <c r="F129" s="129" t="s">
        <v>407</v>
      </c>
      <c r="G129" s="131">
        <v>1</v>
      </c>
      <c r="H129" s="160">
        <f t="shared" si="75"/>
        <v>1</v>
      </c>
      <c r="I129" s="160">
        <f t="shared" si="62"/>
        <v>1</v>
      </c>
      <c r="J129" s="129" t="s">
        <v>412</v>
      </c>
      <c r="K129" s="131">
        <v>1</v>
      </c>
      <c r="L129" s="160">
        <f>(($S$129/$R$129)*0.5)+(($S$131/$R$131)*0.5)</f>
        <v>1</v>
      </c>
      <c r="M129" s="160">
        <f t="shared" si="63"/>
        <v>1</v>
      </c>
      <c r="N129" s="23">
        <v>3</v>
      </c>
      <c r="O129" s="129" t="s">
        <v>413</v>
      </c>
      <c r="P129" s="48" t="s">
        <v>41</v>
      </c>
      <c r="Q129" s="129" t="s">
        <v>49</v>
      </c>
      <c r="R129" s="135">
        <v>0.4</v>
      </c>
      <c r="S129" s="135">
        <v>0.4</v>
      </c>
      <c r="T129" s="497">
        <f t="shared" si="64"/>
        <v>1</v>
      </c>
      <c r="U129" s="23">
        <v>1</v>
      </c>
      <c r="V129" s="129" t="s">
        <v>414</v>
      </c>
      <c r="W129" s="131">
        <v>0.66669999999999996</v>
      </c>
      <c r="X129" s="131">
        <v>0.66669999999999996</v>
      </c>
      <c r="Y129" s="131">
        <f t="shared" si="65"/>
        <v>1</v>
      </c>
      <c r="Z129" s="178" t="s">
        <v>43</v>
      </c>
    </row>
    <row r="130" spans="1:26" s="161" customFormat="1" ht="55.2" x14ac:dyDescent="0.3">
      <c r="A130" s="23">
        <v>8129</v>
      </c>
      <c r="B130" s="129" t="s">
        <v>131</v>
      </c>
      <c r="C130" s="129" t="s">
        <v>132</v>
      </c>
      <c r="D130" s="129" t="s">
        <v>78</v>
      </c>
      <c r="E130" s="129" t="s">
        <v>133</v>
      </c>
      <c r="F130" s="129" t="s">
        <v>407</v>
      </c>
      <c r="G130" s="131">
        <v>1</v>
      </c>
      <c r="H130" s="160">
        <f t="shared" si="75"/>
        <v>1</v>
      </c>
      <c r="I130" s="160">
        <f t="shared" si="62"/>
        <v>1</v>
      </c>
      <c r="J130" s="129" t="s">
        <v>412</v>
      </c>
      <c r="K130" s="131">
        <v>1</v>
      </c>
      <c r="L130" s="160">
        <f>(($S$129/$R$129)*0.5)+(($S$131/$R$131)*0.5)</f>
        <v>1</v>
      </c>
      <c r="M130" s="160">
        <f t="shared" si="63"/>
        <v>1</v>
      </c>
      <c r="N130" s="23">
        <v>3</v>
      </c>
      <c r="O130" s="129" t="s">
        <v>413</v>
      </c>
      <c r="P130" s="48" t="s">
        <v>41</v>
      </c>
      <c r="Q130" s="129" t="s">
        <v>49</v>
      </c>
      <c r="R130" s="135">
        <v>0.4</v>
      </c>
      <c r="S130" s="135">
        <v>0.4</v>
      </c>
      <c r="T130" s="497">
        <f t="shared" si="64"/>
        <v>1</v>
      </c>
      <c r="U130" s="23">
        <v>2</v>
      </c>
      <c r="V130" s="129" t="s">
        <v>415</v>
      </c>
      <c r="W130" s="481">
        <v>0.5</v>
      </c>
      <c r="X130" s="131">
        <v>0.5</v>
      </c>
      <c r="Y130" s="131">
        <f t="shared" si="65"/>
        <v>1</v>
      </c>
      <c r="Z130" s="178" t="s">
        <v>43</v>
      </c>
    </row>
    <row r="131" spans="1:26" s="161" customFormat="1" ht="69" x14ac:dyDescent="0.3">
      <c r="A131" s="23">
        <v>8129</v>
      </c>
      <c r="B131" s="129" t="s">
        <v>131</v>
      </c>
      <c r="C131" s="129" t="s">
        <v>132</v>
      </c>
      <c r="D131" s="129" t="s">
        <v>78</v>
      </c>
      <c r="E131" s="129" t="s">
        <v>133</v>
      </c>
      <c r="F131" s="129" t="s">
        <v>407</v>
      </c>
      <c r="G131" s="131">
        <v>1</v>
      </c>
      <c r="H131" s="160">
        <f t="shared" si="75"/>
        <v>1</v>
      </c>
      <c r="I131" s="160">
        <f t="shared" si="62"/>
        <v>1</v>
      </c>
      <c r="J131" s="129" t="s">
        <v>412</v>
      </c>
      <c r="K131" s="131">
        <v>1</v>
      </c>
      <c r="L131" s="160">
        <f>(($S$129/$R$129)*0.5)+(($S$131/$R$131)*0.5)</f>
        <v>1</v>
      </c>
      <c r="M131" s="160">
        <f t="shared" si="63"/>
        <v>1</v>
      </c>
      <c r="N131" s="23">
        <v>4</v>
      </c>
      <c r="O131" s="129" t="s">
        <v>416</v>
      </c>
      <c r="P131" s="48" t="s">
        <v>61</v>
      </c>
      <c r="Q131" s="129" t="s">
        <v>42</v>
      </c>
      <c r="R131" s="131">
        <v>1</v>
      </c>
      <c r="S131" s="131">
        <v>1</v>
      </c>
      <c r="T131" s="497">
        <f t="shared" si="64"/>
        <v>1</v>
      </c>
      <c r="U131" s="23">
        <v>1</v>
      </c>
      <c r="V131" s="129" t="s">
        <v>417</v>
      </c>
      <c r="W131" s="131">
        <v>0.28570000000000001</v>
      </c>
      <c r="X131" s="131">
        <v>0.28570000000000001</v>
      </c>
      <c r="Y131" s="131">
        <f t="shared" si="65"/>
        <v>1</v>
      </c>
      <c r="Z131" s="178" t="s">
        <v>43</v>
      </c>
    </row>
    <row r="132" spans="1:26" s="161" customFormat="1" ht="69" x14ac:dyDescent="0.3">
      <c r="A132" s="23">
        <v>8129</v>
      </c>
      <c r="B132" s="129" t="s">
        <v>131</v>
      </c>
      <c r="C132" s="129" t="s">
        <v>132</v>
      </c>
      <c r="D132" s="129" t="s">
        <v>78</v>
      </c>
      <c r="E132" s="129" t="s">
        <v>133</v>
      </c>
      <c r="F132" s="129" t="s">
        <v>407</v>
      </c>
      <c r="G132" s="131">
        <v>1</v>
      </c>
      <c r="H132" s="160">
        <f t="shared" si="75"/>
        <v>1</v>
      </c>
      <c r="I132" s="160">
        <f t="shared" si="62"/>
        <v>1</v>
      </c>
      <c r="J132" s="129" t="s">
        <v>412</v>
      </c>
      <c r="K132" s="131">
        <v>1</v>
      </c>
      <c r="L132" s="160">
        <f>(($S$129/$R$129)*0.5)+(($S$131/$R$131)*0.5)</f>
        <v>1</v>
      </c>
      <c r="M132" s="160">
        <f t="shared" si="63"/>
        <v>1</v>
      </c>
      <c r="N132" s="23">
        <v>4</v>
      </c>
      <c r="O132" s="129" t="s">
        <v>416</v>
      </c>
      <c r="P132" s="48" t="s">
        <v>61</v>
      </c>
      <c r="Q132" s="129" t="s">
        <v>42</v>
      </c>
      <c r="R132" s="131">
        <v>1</v>
      </c>
      <c r="S132" s="131">
        <v>1</v>
      </c>
      <c r="T132" s="497">
        <f t="shared" si="64"/>
        <v>1</v>
      </c>
      <c r="U132" s="23">
        <v>2</v>
      </c>
      <c r="V132" s="129" t="s">
        <v>418</v>
      </c>
      <c r="W132" s="131">
        <v>0.28570000000000001</v>
      </c>
      <c r="X132" s="131">
        <v>0.28570000000000001</v>
      </c>
      <c r="Y132" s="131">
        <f t="shared" si="65"/>
        <v>1</v>
      </c>
      <c r="Z132" s="178" t="s">
        <v>43</v>
      </c>
    </row>
    <row r="133" spans="1:26" ht="74.099999999999994" customHeight="1" x14ac:dyDescent="0.3">
      <c r="S133" s="148"/>
    </row>
    <row r="134" spans="1:26" ht="74.099999999999994" customHeight="1" x14ac:dyDescent="0.3">
      <c r="S134" s="148"/>
    </row>
    <row r="135" spans="1:26" ht="74.099999999999994" customHeight="1" x14ac:dyDescent="0.3">
      <c r="S135" s="148"/>
    </row>
    <row r="136" spans="1:26" ht="74.099999999999994" customHeight="1" x14ac:dyDescent="0.3">
      <c r="S136" s="148"/>
    </row>
    <row r="137" spans="1:26" ht="74.099999999999994" customHeight="1" x14ac:dyDescent="0.3">
      <c r="S137" s="148"/>
    </row>
    <row r="138" spans="1:26" ht="74.099999999999994" customHeight="1" x14ac:dyDescent="0.3">
      <c r="S138" s="148"/>
    </row>
    <row r="139" spans="1:26" ht="74.099999999999994" customHeight="1" x14ac:dyDescent="0.3">
      <c r="S139" s="148"/>
    </row>
    <row r="140" spans="1:26" ht="74.099999999999994" customHeight="1" x14ac:dyDescent="0.3">
      <c r="S140" s="148"/>
    </row>
    <row r="141" spans="1:26" ht="74.099999999999994" customHeight="1" x14ac:dyDescent="0.3">
      <c r="S141" s="148"/>
    </row>
    <row r="142" spans="1:26" ht="74.099999999999994" customHeight="1" x14ac:dyDescent="0.3">
      <c r="S142" s="148"/>
    </row>
    <row r="143" spans="1:26" ht="74.099999999999994" customHeight="1" x14ac:dyDescent="0.3">
      <c r="S143" s="151"/>
    </row>
    <row r="144" spans="1:26" ht="74.099999999999994" customHeight="1" x14ac:dyDescent="0.3">
      <c r="S144" s="151"/>
    </row>
    <row r="145" spans="19:19" ht="74.099999999999994" customHeight="1" x14ac:dyDescent="0.3">
      <c r="S145" s="151"/>
    </row>
    <row r="146" spans="19:19" ht="74.099999999999994" customHeight="1" x14ac:dyDescent="0.3">
      <c r="S146" s="151"/>
    </row>
    <row r="147" spans="19:19" ht="74.099999999999994" customHeight="1" x14ac:dyDescent="0.3">
      <c r="S147" s="151"/>
    </row>
    <row r="148" spans="19:19" ht="74.099999999999994" customHeight="1" x14ac:dyDescent="0.3">
      <c r="S148" s="151"/>
    </row>
    <row r="149" spans="19:19" ht="74.099999999999994" customHeight="1" x14ac:dyDescent="0.3">
      <c r="S149" s="151"/>
    </row>
    <row r="150" spans="19:19" ht="74.099999999999994" customHeight="1" x14ac:dyDescent="0.3">
      <c r="S150" s="151"/>
    </row>
    <row r="151" spans="19:19" ht="74.099999999999994" customHeight="1" x14ac:dyDescent="0.3">
      <c r="S151" s="151"/>
    </row>
    <row r="152" spans="19:19" ht="74.099999999999994" customHeight="1" x14ac:dyDescent="0.3">
      <c r="S152" s="151"/>
    </row>
  </sheetData>
  <sheetProtection algorithmName="SHA-512" hashValue="Psjh8ulIQ5fGKE2IsWsTZkx7qYAGcxibRzMGer8kptZFQjHa0iqDmCjlIXUaHXAjqobO1dkc9h+kTiPtJ/kwQw==" saltValue="qD22gbJGy2hrw0awW21tYQ==" spinCount="100000" sheet="1" objects="1" scenarios="1"/>
  <mergeCells count="9">
    <mergeCell ref="V2:Y2"/>
    <mergeCell ref="V3:Y3"/>
    <mergeCell ref="B4:G4"/>
    <mergeCell ref="H4:L4"/>
    <mergeCell ref="B2:G2"/>
    <mergeCell ref="H2:L2"/>
    <mergeCell ref="P2:U2"/>
    <mergeCell ref="B3:G3"/>
    <mergeCell ref="H3:L3"/>
  </mergeCells>
  <conditionalFormatting sqref="B54:C57 D54:F62 P57:Q75 N57:O79 P76 J88:J132 N99:R99 N126:R126">
    <cfRule type="containsBlanks" dxfId="66" priority="198">
      <formula>LEN(TRIM(B54))=0</formula>
    </cfRule>
  </conditionalFormatting>
  <conditionalFormatting sqref="B7:F8 B9 D9:F9 B10:F10 B11 D11:F11">
    <cfRule type="containsBlanks" dxfId="65" priority="195">
      <formula>LEN(TRIM(B7))=0</formula>
    </cfRule>
  </conditionalFormatting>
  <conditionalFormatting sqref="C95:D109">
    <cfRule type="containsBlanks" dxfId="64" priority="164">
      <formula>LEN(TRIM(C95))=0</formula>
    </cfRule>
  </conditionalFormatting>
  <conditionalFormatting sqref="D63:E65">
    <cfRule type="containsBlanks" dxfId="63" priority="200">
      <formula>LEN(TRIM(D63))=0</formula>
    </cfRule>
  </conditionalFormatting>
  <conditionalFormatting sqref="E66:E76">
    <cfRule type="containsBlanks" dxfId="62" priority="199">
      <formula>LEN(TRIM(E66))=0</formula>
    </cfRule>
  </conditionalFormatting>
  <conditionalFormatting sqref="F63:F76">
    <cfRule type="containsBlanks" dxfId="61" priority="196">
      <formula>LEN(TRIM(F63))=0</formula>
    </cfRule>
  </conditionalFormatting>
  <conditionalFormatting sqref="M7:M132 L54:L114">
    <cfRule type="cellIs" dxfId="60" priority="104" operator="notEqual">
      <formula>""</formula>
    </cfRule>
  </conditionalFormatting>
  <conditionalFormatting sqref="N80:N84">
    <cfRule type="cellIs" dxfId="59" priority="202" operator="notEqual">
      <formula>""</formula>
    </cfRule>
  </conditionalFormatting>
  <conditionalFormatting sqref="N7:Q22 N23:R41 B58:B76 D66:D94 C72:C94 N85:Q85 F85:F128 U85:V132 N86:R96 P97:P100 Q97:R114 N97:O132 A101:B109 P115:R130 A129:F132 P131:Q132">
    <cfRule type="containsBlanks" dxfId="58" priority="197">
      <formula>LEN(TRIM(A7))=0</formula>
    </cfRule>
  </conditionalFormatting>
  <conditionalFormatting sqref="N42:Q56">
    <cfRule type="containsBlanks" dxfId="57" priority="52">
      <formula>LEN(TRIM(N42))=0</formula>
    </cfRule>
  </conditionalFormatting>
  <conditionalFormatting sqref="Q76:Q79">
    <cfRule type="containsBlanks" dxfId="56" priority="48">
      <formula>LEN(TRIM(Q76))=0</formula>
    </cfRule>
  </conditionalFormatting>
  <conditionalFormatting sqref="R7:R16">
    <cfRule type="containsBlanks" dxfId="55" priority="98">
      <formula>LEN(TRIM(R7))=0</formula>
    </cfRule>
  </conditionalFormatting>
  <conditionalFormatting sqref="R42:R76">
    <cfRule type="containsBlanks" dxfId="54" priority="27">
      <formula>LEN(TRIM(R42))=0</formula>
    </cfRule>
  </conditionalFormatting>
  <conditionalFormatting sqref="S29:S31">
    <cfRule type="containsBlanks" dxfId="53" priority="26">
      <formula>LEN(TRIM(S29))=0</formula>
    </cfRule>
  </conditionalFormatting>
  <conditionalFormatting sqref="S34:S38">
    <cfRule type="containsBlanks" dxfId="52" priority="13">
      <formula>LEN(TRIM(S34))=0</formula>
    </cfRule>
  </conditionalFormatting>
  <conditionalFormatting sqref="S58:S76">
    <cfRule type="containsBlanks" dxfId="51" priority="1">
      <formula>LEN(TRIM(S58))=0</formula>
    </cfRule>
  </conditionalFormatting>
  <conditionalFormatting sqref="S105:S106">
    <cfRule type="containsBlanks" dxfId="50" priority="68">
      <formula>LEN(TRIM(S105))=0</formula>
    </cfRule>
  </conditionalFormatting>
  <conditionalFormatting sqref="S110:S111">
    <cfRule type="containsBlanks" dxfId="49" priority="30">
      <formula>LEN(TRIM(S110))=0</formula>
    </cfRule>
  </conditionalFormatting>
  <conditionalFormatting sqref="S121">
    <cfRule type="containsBlanks" dxfId="48" priority="8">
      <formula>LEN(TRIM(S121))=0</formula>
    </cfRule>
  </conditionalFormatting>
  <conditionalFormatting sqref="S123">
    <cfRule type="containsBlanks" dxfId="47" priority="7">
      <formula>LEN(TRIM(S123))=0</formula>
    </cfRule>
  </conditionalFormatting>
  <conditionalFormatting sqref="S125:S130">
    <cfRule type="containsBlanks" dxfId="46" priority="9">
      <formula>LEN(TRIM(S125))=0</formula>
    </cfRule>
  </conditionalFormatting>
  <conditionalFormatting sqref="U7:V75 J7:J79 B12:F53 A40:A76 A110:D128">
    <cfRule type="containsBlanks" dxfId="45" priority="176">
      <formula>LEN(TRIM(A7))=0</formula>
    </cfRule>
  </conditionalFormatting>
  <conditionalFormatting sqref="V38:V39">
    <cfRule type="containsBlanks" dxfId="44" priority="177">
      <formula>LEN(TRIM(V38))=0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42"/>
  <sheetViews>
    <sheetView topLeftCell="G1" zoomScale="60" zoomScaleNormal="60" workbookViewId="0">
      <selection activeCell="Q2" sqref="Q2"/>
    </sheetView>
  </sheetViews>
  <sheetFormatPr baseColWidth="10" defaultColWidth="11.44140625" defaultRowHeight="13.8" x14ac:dyDescent="0.25"/>
  <cols>
    <col min="1" max="1" width="2.33203125" style="133" customWidth="1"/>
    <col min="2" max="2" width="14" style="133" customWidth="1"/>
    <col min="3" max="3" width="45" style="133" customWidth="1"/>
    <col min="4" max="4" width="52.88671875" style="133" customWidth="1"/>
    <col min="5" max="5" width="25.33203125" style="133" customWidth="1"/>
    <col min="6" max="6" width="29.44140625" style="133" customWidth="1"/>
    <col min="7" max="7" width="23.44140625" style="133" customWidth="1"/>
    <col min="8" max="9" width="45.33203125" style="133" customWidth="1"/>
    <col min="10" max="10" width="21" style="139" customWidth="1"/>
    <col min="11" max="11" width="18.33203125" style="133" customWidth="1"/>
    <col min="12" max="12" width="21.6640625" style="167" customWidth="1"/>
    <col min="13" max="13" width="17.88671875" style="401" customWidth="1"/>
    <col min="14" max="14" width="15.6640625" style="409" customWidth="1"/>
    <col min="15" max="15" width="15.109375" style="401" customWidth="1"/>
    <col min="16" max="16" width="16.44140625" style="401" customWidth="1"/>
    <col min="17" max="17" width="19.5546875" style="409" customWidth="1"/>
    <col min="18" max="18" width="41.33203125" style="133" hidden="1" customWidth="1"/>
    <col min="19" max="16384" width="11.44140625" style="133"/>
  </cols>
  <sheetData>
    <row r="1" spans="2:18" s="164" customFormat="1" ht="20.25" customHeight="1" x14ac:dyDescent="0.25">
      <c r="B1" s="162"/>
      <c r="C1" s="162"/>
      <c r="D1" s="557" t="s">
        <v>14</v>
      </c>
      <c r="E1" s="557"/>
      <c r="F1" s="557"/>
      <c r="G1" s="557"/>
      <c r="H1" s="557"/>
      <c r="I1" s="35"/>
      <c r="J1" s="35"/>
      <c r="K1" s="116"/>
      <c r="L1" s="402"/>
      <c r="M1" s="399"/>
      <c r="N1" s="407"/>
      <c r="O1" s="399"/>
      <c r="P1" s="399"/>
      <c r="Q1" s="407"/>
      <c r="R1" s="165"/>
    </row>
    <row r="2" spans="2:18" s="164" customFormat="1" ht="20.25" customHeight="1" x14ac:dyDescent="0.25">
      <c r="B2" s="165"/>
      <c r="C2" s="165"/>
      <c r="D2" s="557" t="s">
        <v>419</v>
      </c>
      <c r="E2" s="557"/>
      <c r="F2" s="557"/>
      <c r="G2" s="557"/>
      <c r="H2" s="557"/>
      <c r="I2" s="35"/>
      <c r="J2" s="35"/>
      <c r="K2" s="116"/>
      <c r="L2" s="404"/>
      <c r="M2" s="399"/>
      <c r="N2" s="407"/>
      <c r="O2" s="399"/>
      <c r="P2" s="399"/>
      <c r="Q2" s="407"/>
      <c r="R2" s="165"/>
    </row>
    <row r="3" spans="2:18" s="164" customFormat="1" ht="20.25" customHeight="1" thickBot="1" x14ac:dyDescent="0.3">
      <c r="B3" s="165"/>
      <c r="C3" s="165"/>
      <c r="D3" s="557" t="s">
        <v>2</v>
      </c>
      <c r="E3" s="557"/>
      <c r="F3" s="557"/>
      <c r="G3" s="557"/>
      <c r="H3" s="557"/>
      <c r="I3" s="35"/>
      <c r="J3" s="35"/>
      <c r="K3" s="116"/>
      <c r="L3" s="399"/>
      <c r="M3" s="399"/>
      <c r="N3" s="407"/>
      <c r="O3" s="399"/>
      <c r="P3" s="399"/>
      <c r="Q3" s="407"/>
      <c r="R3" s="24" t="s">
        <v>16</v>
      </c>
    </row>
    <row r="4" spans="2:18" s="164" customFormat="1" x14ac:dyDescent="0.25">
      <c r="H4" s="163"/>
      <c r="I4" s="163"/>
      <c r="J4" s="396"/>
      <c r="L4" s="403"/>
      <c r="M4" s="400"/>
      <c r="N4" s="408"/>
      <c r="O4" s="400"/>
      <c r="P4" s="400"/>
      <c r="Q4" s="408"/>
    </row>
    <row r="5" spans="2:18" s="166" customFormat="1" ht="69" x14ac:dyDescent="0.3">
      <c r="B5" s="246" t="s">
        <v>142</v>
      </c>
      <c r="C5" s="246" t="s">
        <v>143</v>
      </c>
      <c r="D5" s="246" t="s">
        <v>19</v>
      </c>
      <c r="E5" s="246" t="s">
        <v>20</v>
      </c>
      <c r="F5" s="246" t="s">
        <v>21</v>
      </c>
      <c r="G5" s="246" t="s">
        <v>420</v>
      </c>
      <c r="H5" s="246" t="s">
        <v>421</v>
      </c>
      <c r="I5" s="246" t="s">
        <v>422</v>
      </c>
      <c r="J5" s="397" t="s">
        <v>423</v>
      </c>
      <c r="K5" s="398" t="s">
        <v>26</v>
      </c>
      <c r="L5" s="405" t="s">
        <v>424</v>
      </c>
      <c r="M5" s="250" t="s">
        <v>163</v>
      </c>
      <c r="N5" s="245" t="s">
        <v>425</v>
      </c>
      <c r="O5" s="250" t="s">
        <v>426</v>
      </c>
      <c r="P5" s="250" t="s">
        <v>427</v>
      </c>
      <c r="Q5" s="245" t="s">
        <v>32</v>
      </c>
      <c r="R5" s="247" t="s">
        <v>33</v>
      </c>
    </row>
    <row r="6" spans="2:18" ht="55.2" x14ac:dyDescent="0.25">
      <c r="B6" s="23">
        <v>8094</v>
      </c>
      <c r="C6" s="129" t="s">
        <v>34</v>
      </c>
      <c r="D6" s="129" t="s">
        <v>44</v>
      </c>
      <c r="E6" s="48" t="s">
        <v>166</v>
      </c>
      <c r="F6" s="129" t="s">
        <v>37</v>
      </c>
      <c r="G6" s="23">
        <v>4101011</v>
      </c>
      <c r="H6" s="129" t="s">
        <v>428</v>
      </c>
      <c r="I6" s="129" t="s">
        <v>429</v>
      </c>
      <c r="J6" s="48" t="s">
        <v>48</v>
      </c>
      <c r="K6" s="129" t="s">
        <v>49</v>
      </c>
      <c r="L6" s="135">
        <v>26</v>
      </c>
      <c r="M6" s="135">
        <v>0</v>
      </c>
      <c r="N6" s="131">
        <f t="shared" ref="N6:N41" si="0">IFERROR(+M6/L6,0)</f>
        <v>0</v>
      </c>
      <c r="O6" s="135">
        <v>0</v>
      </c>
      <c r="P6" s="135">
        <v>0</v>
      </c>
      <c r="Q6" s="131">
        <f>IFERROR(+P6/O6,0)</f>
        <v>0</v>
      </c>
      <c r="R6" s="23" t="s">
        <v>43</v>
      </c>
    </row>
    <row r="7" spans="2:18" ht="82.8" x14ac:dyDescent="0.25">
      <c r="B7" s="23">
        <v>8094</v>
      </c>
      <c r="C7" s="129" t="s">
        <v>34</v>
      </c>
      <c r="D7" s="129" t="s">
        <v>57</v>
      </c>
      <c r="E7" s="48" t="s">
        <v>166</v>
      </c>
      <c r="F7" s="129" t="s">
        <v>37</v>
      </c>
      <c r="G7" s="23">
        <v>4101025</v>
      </c>
      <c r="H7" s="129" t="s">
        <v>430</v>
      </c>
      <c r="I7" s="48" t="s">
        <v>431</v>
      </c>
      <c r="J7" s="48" t="s">
        <v>48</v>
      </c>
      <c r="K7" s="129" t="s">
        <v>49</v>
      </c>
      <c r="L7" s="406">
        <v>50423</v>
      </c>
      <c r="M7" s="135">
        <v>11682</v>
      </c>
      <c r="N7" s="131">
        <f t="shared" si="0"/>
        <v>0.23167998730737957</v>
      </c>
      <c r="O7" s="135">
        <v>11533</v>
      </c>
      <c r="P7" s="135">
        <v>11682</v>
      </c>
      <c r="Q7" s="131">
        <f>IFERROR(+P7/O7,0)</f>
        <v>1.0129194485389752</v>
      </c>
      <c r="R7" s="179" t="s">
        <v>432</v>
      </c>
    </row>
    <row r="8" spans="2:18" ht="55.2" x14ac:dyDescent="0.25">
      <c r="B8" s="23">
        <v>8094</v>
      </c>
      <c r="C8" s="129" t="s">
        <v>34</v>
      </c>
      <c r="D8" s="129" t="s">
        <v>35</v>
      </c>
      <c r="E8" s="48" t="s">
        <v>166</v>
      </c>
      <c r="F8" s="129" t="s">
        <v>37</v>
      </c>
      <c r="G8" s="23">
        <v>4101103</v>
      </c>
      <c r="H8" s="129" t="s">
        <v>433</v>
      </c>
      <c r="I8" s="48" t="s">
        <v>434</v>
      </c>
      <c r="J8" s="48" t="s">
        <v>48</v>
      </c>
      <c r="K8" s="129" t="s">
        <v>49</v>
      </c>
      <c r="L8" s="406">
        <v>1</v>
      </c>
      <c r="M8" s="135">
        <v>0</v>
      </c>
      <c r="N8" s="131">
        <f t="shared" si="0"/>
        <v>0</v>
      </c>
      <c r="O8" s="135">
        <v>0</v>
      </c>
      <c r="P8" s="135">
        <v>0</v>
      </c>
      <c r="Q8" s="131">
        <f>IFERROR(+P8/O8,0)</f>
        <v>0</v>
      </c>
      <c r="R8" s="23" t="s">
        <v>43</v>
      </c>
    </row>
    <row r="9" spans="2:18" ht="55.2" x14ac:dyDescent="0.25">
      <c r="B9" s="23">
        <v>8094</v>
      </c>
      <c r="C9" s="129" t="s">
        <v>34</v>
      </c>
      <c r="D9" s="129" t="s">
        <v>190</v>
      </c>
      <c r="E9" s="48" t="s">
        <v>166</v>
      </c>
      <c r="F9" s="129" t="s">
        <v>37</v>
      </c>
      <c r="G9" s="23" t="s">
        <v>435</v>
      </c>
      <c r="H9" s="129" t="s">
        <v>435</v>
      </c>
      <c r="I9" s="129" t="s">
        <v>436</v>
      </c>
      <c r="J9" s="48" t="s">
        <v>61</v>
      </c>
      <c r="K9" s="129" t="s">
        <v>42</v>
      </c>
      <c r="L9" s="131">
        <v>1</v>
      </c>
      <c r="M9" s="252">
        <v>0.49112962165524077</v>
      </c>
      <c r="N9" s="131">
        <f t="shared" si="0"/>
        <v>0.49112962165524077</v>
      </c>
      <c r="O9" s="251" t="s">
        <v>435</v>
      </c>
      <c r="P9" s="251" t="s">
        <v>435</v>
      </c>
      <c r="Q9" s="252" t="s">
        <v>435</v>
      </c>
      <c r="R9" s="23" t="s">
        <v>43</v>
      </c>
    </row>
    <row r="10" spans="2:18" ht="41.4" x14ac:dyDescent="0.25">
      <c r="B10" s="23">
        <v>8098</v>
      </c>
      <c r="C10" s="129" t="s">
        <v>220</v>
      </c>
      <c r="D10" s="129" t="s">
        <v>221</v>
      </c>
      <c r="E10" s="129" t="s">
        <v>78</v>
      </c>
      <c r="F10" s="48" t="s">
        <v>99</v>
      </c>
      <c r="G10" s="23">
        <v>4599016</v>
      </c>
      <c r="H10" s="129" t="s">
        <v>437</v>
      </c>
      <c r="I10" s="129" t="s">
        <v>438</v>
      </c>
      <c r="J10" s="48" t="s">
        <v>61</v>
      </c>
      <c r="K10" s="129" t="s">
        <v>439</v>
      </c>
      <c r="L10" s="135">
        <v>26</v>
      </c>
      <c r="M10" s="135">
        <v>0</v>
      </c>
      <c r="N10" s="131">
        <f t="shared" si="0"/>
        <v>0</v>
      </c>
      <c r="O10" s="135">
        <v>0</v>
      </c>
      <c r="P10" s="135">
        <v>0</v>
      </c>
      <c r="Q10" s="131">
        <f>IFERROR(+P10/O10,0)</f>
        <v>0</v>
      </c>
      <c r="R10" s="23" t="s">
        <v>43</v>
      </c>
    </row>
    <row r="11" spans="2:18" ht="41.4" x14ac:dyDescent="0.25">
      <c r="B11" s="23">
        <v>8098</v>
      </c>
      <c r="C11" s="129" t="s">
        <v>220</v>
      </c>
      <c r="D11" s="129" t="s">
        <v>440</v>
      </c>
      <c r="E11" s="129" t="s">
        <v>78</v>
      </c>
      <c r="F11" s="48" t="s">
        <v>99</v>
      </c>
      <c r="G11" s="23">
        <v>4599023</v>
      </c>
      <c r="H11" s="129" t="s">
        <v>441</v>
      </c>
      <c r="I11" s="129" t="s">
        <v>442</v>
      </c>
      <c r="J11" s="48" t="s">
        <v>48</v>
      </c>
      <c r="K11" s="129" t="s">
        <v>439</v>
      </c>
      <c r="L11" s="135">
        <v>0.35</v>
      </c>
      <c r="M11" s="135">
        <v>0.22</v>
      </c>
      <c r="N11" s="131">
        <f t="shared" si="0"/>
        <v>0.62857142857142867</v>
      </c>
      <c r="O11" s="135">
        <v>0.22</v>
      </c>
      <c r="P11" s="135">
        <v>0.22</v>
      </c>
      <c r="Q11" s="131">
        <f t="shared" ref="Q11:Q40" si="1">IFERROR(+P11/O11,0)</f>
        <v>1</v>
      </c>
      <c r="R11" s="23" t="s">
        <v>43</v>
      </c>
    </row>
    <row r="12" spans="2:18" ht="41.4" x14ac:dyDescent="0.25">
      <c r="B12" s="23">
        <v>8098</v>
      </c>
      <c r="C12" s="129" t="s">
        <v>220</v>
      </c>
      <c r="D12" s="129" t="s">
        <v>443</v>
      </c>
      <c r="E12" s="129" t="s">
        <v>78</v>
      </c>
      <c r="F12" s="48" t="s">
        <v>99</v>
      </c>
      <c r="G12" s="23">
        <v>4599017</v>
      </c>
      <c r="H12" s="129" t="s">
        <v>444</v>
      </c>
      <c r="I12" s="129" t="s">
        <v>445</v>
      </c>
      <c r="J12" s="48" t="s">
        <v>48</v>
      </c>
      <c r="K12" s="129" t="s">
        <v>439</v>
      </c>
      <c r="L12" s="135">
        <v>0.3</v>
      </c>
      <c r="M12" s="135">
        <v>0.08</v>
      </c>
      <c r="N12" s="131">
        <f t="shared" si="0"/>
        <v>0.26666666666666666</v>
      </c>
      <c r="O12" s="135">
        <v>0.08</v>
      </c>
      <c r="P12" s="135">
        <v>0.08</v>
      </c>
      <c r="Q12" s="131">
        <f t="shared" si="1"/>
        <v>1</v>
      </c>
      <c r="R12" s="23" t="s">
        <v>43</v>
      </c>
    </row>
    <row r="13" spans="2:18" ht="41.4" x14ac:dyDescent="0.25">
      <c r="B13" s="23">
        <v>8098</v>
      </c>
      <c r="C13" s="129" t="s">
        <v>220</v>
      </c>
      <c r="D13" s="129" t="s">
        <v>446</v>
      </c>
      <c r="E13" s="129" t="s">
        <v>78</v>
      </c>
      <c r="F13" s="48" t="s">
        <v>99</v>
      </c>
      <c r="G13" s="23" t="s">
        <v>435</v>
      </c>
      <c r="H13" s="129" t="s">
        <v>435</v>
      </c>
      <c r="I13" s="129" t="s">
        <v>436</v>
      </c>
      <c r="J13" s="48" t="s">
        <v>61</v>
      </c>
      <c r="K13" s="129" t="s">
        <v>42</v>
      </c>
      <c r="L13" s="131">
        <v>1</v>
      </c>
      <c r="M13" s="252">
        <v>0.47168682475618195</v>
      </c>
      <c r="N13" s="131">
        <f t="shared" si="0"/>
        <v>0.47168682475618195</v>
      </c>
      <c r="O13" s="251" t="s">
        <v>435</v>
      </c>
      <c r="P13" s="251" t="s">
        <v>435</v>
      </c>
      <c r="Q13" s="252" t="s">
        <v>435</v>
      </c>
      <c r="R13" s="23" t="s">
        <v>43</v>
      </c>
    </row>
    <row r="14" spans="2:18" ht="43.5" customHeight="1" x14ac:dyDescent="0.25">
      <c r="B14" s="23">
        <v>8109</v>
      </c>
      <c r="C14" s="129" t="s">
        <v>104</v>
      </c>
      <c r="D14" s="129" t="s">
        <v>105</v>
      </c>
      <c r="E14" s="129" t="s">
        <v>78</v>
      </c>
      <c r="F14" s="129" t="s">
        <v>106</v>
      </c>
      <c r="G14" s="23">
        <v>2301076</v>
      </c>
      <c r="H14" s="129" t="s">
        <v>447</v>
      </c>
      <c r="I14" s="129" t="s">
        <v>448</v>
      </c>
      <c r="J14" s="48" t="s">
        <v>61</v>
      </c>
      <c r="K14" s="129" t="s">
        <v>49</v>
      </c>
      <c r="L14" s="135">
        <v>1</v>
      </c>
      <c r="M14" s="135">
        <v>0.25</v>
      </c>
      <c r="N14" s="131">
        <f t="shared" si="0"/>
        <v>0.25</v>
      </c>
      <c r="O14" s="135">
        <v>0.25</v>
      </c>
      <c r="P14" s="135">
        <v>0.25</v>
      </c>
      <c r="Q14" s="131">
        <f t="shared" si="1"/>
        <v>1</v>
      </c>
      <c r="R14" s="23" t="s">
        <v>43</v>
      </c>
    </row>
    <row r="15" spans="2:18" ht="41.4" x14ac:dyDescent="0.25">
      <c r="B15" s="23">
        <v>8109</v>
      </c>
      <c r="C15" s="129" t="s">
        <v>104</v>
      </c>
      <c r="D15" s="129" t="s">
        <v>105</v>
      </c>
      <c r="E15" s="129" t="s">
        <v>78</v>
      </c>
      <c r="F15" s="129" t="s">
        <v>106</v>
      </c>
      <c r="G15" s="23">
        <v>2301005</v>
      </c>
      <c r="H15" s="129" t="s">
        <v>449</v>
      </c>
      <c r="I15" s="129" t="s">
        <v>450</v>
      </c>
      <c r="J15" s="48" t="s">
        <v>48</v>
      </c>
      <c r="K15" s="129" t="s">
        <v>49</v>
      </c>
      <c r="L15" s="135">
        <v>4</v>
      </c>
      <c r="M15" s="135">
        <v>1</v>
      </c>
      <c r="N15" s="131">
        <f t="shared" si="0"/>
        <v>0.25</v>
      </c>
      <c r="O15" s="135">
        <v>1</v>
      </c>
      <c r="P15" s="135">
        <v>1</v>
      </c>
      <c r="Q15" s="131">
        <f t="shared" si="1"/>
        <v>1</v>
      </c>
      <c r="R15" s="23" t="s">
        <v>43</v>
      </c>
    </row>
    <row r="16" spans="2:18" ht="41.4" x14ac:dyDescent="0.25">
      <c r="B16" s="23">
        <v>8109</v>
      </c>
      <c r="C16" s="129" t="s">
        <v>104</v>
      </c>
      <c r="D16" s="129" t="s">
        <v>105</v>
      </c>
      <c r="E16" s="129" t="s">
        <v>78</v>
      </c>
      <c r="F16" s="129" t="s">
        <v>106</v>
      </c>
      <c r="G16" s="23">
        <v>2301004</v>
      </c>
      <c r="H16" s="129" t="s">
        <v>451</v>
      </c>
      <c r="I16" s="129" t="s">
        <v>452</v>
      </c>
      <c r="J16" s="48" t="s">
        <v>48</v>
      </c>
      <c r="K16" s="129" t="s">
        <v>49</v>
      </c>
      <c r="L16" s="135">
        <v>4</v>
      </c>
      <c r="M16" s="135">
        <v>1</v>
      </c>
      <c r="N16" s="131">
        <f t="shared" si="0"/>
        <v>0.25</v>
      </c>
      <c r="O16" s="135">
        <v>1</v>
      </c>
      <c r="P16" s="135">
        <v>1</v>
      </c>
      <c r="Q16" s="131">
        <f t="shared" si="1"/>
        <v>1</v>
      </c>
      <c r="R16" s="23" t="s">
        <v>43</v>
      </c>
    </row>
    <row r="17" spans="2:18" ht="41.4" x14ac:dyDescent="0.25">
      <c r="B17" s="23">
        <v>8109</v>
      </c>
      <c r="C17" s="129" t="s">
        <v>104</v>
      </c>
      <c r="D17" s="129" t="s">
        <v>105</v>
      </c>
      <c r="E17" s="129" t="s">
        <v>78</v>
      </c>
      <c r="F17" s="129" t="s">
        <v>106</v>
      </c>
      <c r="G17" s="23" t="s">
        <v>435</v>
      </c>
      <c r="H17" s="129" t="s">
        <v>435</v>
      </c>
      <c r="I17" s="129" t="s">
        <v>436</v>
      </c>
      <c r="J17" s="48" t="s">
        <v>61</v>
      </c>
      <c r="K17" s="129" t="s">
        <v>42</v>
      </c>
      <c r="L17" s="131">
        <v>1</v>
      </c>
      <c r="M17" s="252">
        <v>0.62861329841463409</v>
      </c>
      <c r="N17" s="131">
        <f t="shared" si="0"/>
        <v>0.62861329841463409</v>
      </c>
      <c r="O17" s="251" t="s">
        <v>435</v>
      </c>
      <c r="P17" s="251" t="s">
        <v>435</v>
      </c>
      <c r="Q17" s="252" t="s">
        <v>435</v>
      </c>
      <c r="R17" s="23" t="s">
        <v>43</v>
      </c>
    </row>
    <row r="18" spans="2:18" ht="41.4" x14ac:dyDescent="0.25">
      <c r="B18" s="23">
        <v>8110</v>
      </c>
      <c r="C18" s="129" t="s">
        <v>283</v>
      </c>
      <c r="D18" s="129" t="s">
        <v>284</v>
      </c>
      <c r="E18" s="129" t="s">
        <v>78</v>
      </c>
      <c r="F18" s="129" t="s">
        <v>106</v>
      </c>
      <c r="G18" s="23">
        <v>2302101</v>
      </c>
      <c r="H18" s="129" t="s">
        <v>453</v>
      </c>
      <c r="I18" s="129" t="s">
        <v>454</v>
      </c>
      <c r="J18" s="48" t="s">
        <v>61</v>
      </c>
      <c r="K18" s="129" t="s">
        <v>42</v>
      </c>
      <c r="L18" s="131">
        <v>1</v>
      </c>
      <c r="M18" s="252">
        <v>0</v>
      </c>
      <c r="N18" s="131">
        <f t="shared" si="0"/>
        <v>0</v>
      </c>
      <c r="O18" s="252">
        <v>0</v>
      </c>
      <c r="P18" s="252">
        <v>0</v>
      </c>
      <c r="Q18" s="131">
        <f t="shared" si="1"/>
        <v>0</v>
      </c>
      <c r="R18" s="23" t="s">
        <v>43</v>
      </c>
    </row>
    <row r="19" spans="2:18" ht="41.4" x14ac:dyDescent="0.25">
      <c r="B19" s="23">
        <v>8110</v>
      </c>
      <c r="C19" s="129" t="s">
        <v>283</v>
      </c>
      <c r="D19" s="129" t="s">
        <v>284</v>
      </c>
      <c r="E19" s="129" t="s">
        <v>78</v>
      </c>
      <c r="F19" s="129" t="s">
        <v>106</v>
      </c>
      <c r="G19" s="23" t="s">
        <v>435</v>
      </c>
      <c r="H19" s="129" t="s">
        <v>435</v>
      </c>
      <c r="I19" s="129" t="s">
        <v>436</v>
      </c>
      <c r="J19" s="48" t="s">
        <v>61</v>
      </c>
      <c r="K19" s="129" t="s">
        <v>42</v>
      </c>
      <c r="L19" s="131">
        <v>1</v>
      </c>
      <c r="M19" s="252">
        <v>0.23014376273437501</v>
      </c>
      <c r="N19" s="131">
        <f t="shared" si="0"/>
        <v>0.23014376273437501</v>
      </c>
      <c r="O19" s="251" t="s">
        <v>435</v>
      </c>
      <c r="P19" s="251" t="s">
        <v>435</v>
      </c>
      <c r="Q19" s="252" t="s">
        <v>435</v>
      </c>
      <c r="R19" s="23" t="s">
        <v>43</v>
      </c>
    </row>
    <row r="20" spans="2:18" ht="41.4" x14ac:dyDescent="0.25">
      <c r="B20" s="23">
        <v>8111</v>
      </c>
      <c r="C20" s="129" t="s">
        <v>97</v>
      </c>
      <c r="D20" s="129" t="s">
        <v>98</v>
      </c>
      <c r="E20" s="129" t="s">
        <v>78</v>
      </c>
      <c r="F20" s="48" t="s">
        <v>99</v>
      </c>
      <c r="G20" s="23">
        <v>4599023</v>
      </c>
      <c r="H20" s="129" t="s">
        <v>441</v>
      </c>
      <c r="I20" s="129" t="s">
        <v>455</v>
      </c>
      <c r="J20" s="48" t="s">
        <v>48</v>
      </c>
      <c r="K20" s="129" t="s">
        <v>49</v>
      </c>
      <c r="L20" s="135">
        <v>1</v>
      </c>
      <c r="M20" s="251">
        <v>0</v>
      </c>
      <c r="N20" s="131">
        <f t="shared" si="0"/>
        <v>0</v>
      </c>
      <c r="O20" s="135">
        <v>0</v>
      </c>
      <c r="P20" s="135">
        <v>0</v>
      </c>
      <c r="Q20" s="131">
        <f t="shared" si="1"/>
        <v>0</v>
      </c>
      <c r="R20" s="23" t="s">
        <v>43</v>
      </c>
    </row>
    <row r="21" spans="2:18" ht="27.6" customHeight="1" x14ac:dyDescent="0.25">
      <c r="B21" s="23">
        <v>8111</v>
      </c>
      <c r="C21" s="129" t="s">
        <v>97</v>
      </c>
      <c r="D21" s="129" t="s">
        <v>98</v>
      </c>
      <c r="E21" s="129" t="s">
        <v>78</v>
      </c>
      <c r="F21" s="48" t="s">
        <v>99</v>
      </c>
      <c r="G21" s="23">
        <v>4599031</v>
      </c>
      <c r="H21" s="129" t="s">
        <v>456</v>
      </c>
      <c r="I21" s="129" t="s">
        <v>457</v>
      </c>
      <c r="J21" s="48" t="s">
        <v>61</v>
      </c>
      <c r="K21" s="129" t="s">
        <v>49</v>
      </c>
      <c r="L21" s="135">
        <v>64</v>
      </c>
      <c r="M21" s="251">
        <v>0</v>
      </c>
      <c r="N21" s="131">
        <f t="shared" si="0"/>
        <v>0</v>
      </c>
      <c r="O21" s="135">
        <v>0</v>
      </c>
      <c r="P21" s="135">
        <v>0</v>
      </c>
      <c r="Q21" s="131">
        <f t="shared" si="1"/>
        <v>0</v>
      </c>
      <c r="R21" s="23" t="s">
        <v>43</v>
      </c>
    </row>
    <row r="22" spans="2:18" ht="27.6" customHeight="1" x14ac:dyDescent="0.25">
      <c r="B22" s="23">
        <v>8111</v>
      </c>
      <c r="C22" s="129" t="s">
        <v>97</v>
      </c>
      <c r="D22" s="129" t="s">
        <v>84</v>
      </c>
      <c r="E22" s="129" t="s">
        <v>78</v>
      </c>
      <c r="F22" s="48" t="s">
        <v>99</v>
      </c>
      <c r="G22" s="23" t="s">
        <v>435</v>
      </c>
      <c r="H22" s="129" t="s">
        <v>435</v>
      </c>
      <c r="I22" s="129" t="s">
        <v>436</v>
      </c>
      <c r="J22" s="48" t="s">
        <v>61</v>
      </c>
      <c r="K22" s="129" t="s">
        <v>42</v>
      </c>
      <c r="L22" s="131">
        <v>1</v>
      </c>
      <c r="M22" s="252">
        <v>0.48415551390155459</v>
      </c>
      <c r="N22" s="131">
        <f t="shared" si="0"/>
        <v>0.48415551390155459</v>
      </c>
      <c r="O22" s="251" t="s">
        <v>435</v>
      </c>
      <c r="P22" s="251" t="s">
        <v>435</v>
      </c>
      <c r="Q22" s="252" t="s">
        <v>435</v>
      </c>
      <c r="R22" s="23" t="s">
        <v>43</v>
      </c>
    </row>
    <row r="23" spans="2:18" s="137" customFormat="1" ht="27.6" x14ac:dyDescent="0.3">
      <c r="B23" s="23">
        <v>8112</v>
      </c>
      <c r="C23" s="129" t="s">
        <v>65</v>
      </c>
      <c r="D23" s="129" t="s">
        <v>66</v>
      </c>
      <c r="E23" s="129" t="s">
        <v>67</v>
      </c>
      <c r="F23" s="48" t="s">
        <v>68</v>
      </c>
      <c r="G23" s="23">
        <v>4599019</v>
      </c>
      <c r="H23" s="129" t="s">
        <v>458</v>
      </c>
      <c r="I23" s="129" t="s">
        <v>459</v>
      </c>
      <c r="J23" s="48" t="s">
        <v>61</v>
      </c>
      <c r="K23" s="129" t="s">
        <v>439</v>
      </c>
      <c r="L23" s="135">
        <v>1</v>
      </c>
      <c r="M23" s="135">
        <v>0</v>
      </c>
      <c r="N23" s="131">
        <f t="shared" si="0"/>
        <v>0</v>
      </c>
      <c r="O23" s="135">
        <v>0</v>
      </c>
      <c r="P23" s="135">
        <v>0</v>
      </c>
      <c r="Q23" s="131">
        <f t="shared" si="1"/>
        <v>0</v>
      </c>
      <c r="R23" s="23" t="s">
        <v>43</v>
      </c>
    </row>
    <row r="24" spans="2:18" ht="113.4" x14ac:dyDescent="0.25">
      <c r="B24" s="23">
        <v>8112</v>
      </c>
      <c r="C24" s="129" t="s">
        <v>65</v>
      </c>
      <c r="D24" s="129" t="s">
        <v>66</v>
      </c>
      <c r="E24" s="129" t="s">
        <v>67</v>
      </c>
      <c r="F24" s="48" t="s">
        <v>68</v>
      </c>
      <c r="G24" s="23">
        <v>4599018</v>
      </c>
      <c r="H24" s="129" t="s">
        <v>460</v>
      </c>
      <c r="I24" s="129" t="s">
        <v>461</v>
      </c>
      <c r="J24" s="48" t="s">
        <v>48</v>
      </c>
      <c r="K24" s="129" t="s">
        <v>439</v>
      </c>
      <c r="L24" s="135">
        <v>17</v>
      </c>
      <c r="M24" s="135">
        <v>4</v>
      </c>
      <c r="N24" s="131">
        <f t="shared" si="0"/>
        <v>0.23529411764705882</v>
      </c>
      <c r="O24" s="135">
        <v>3</v>
      </c>
      <c r="P24" s="135">
        <v>4</v>
      </c>
      <c r="Q24" s="131">
        <f t="shared" si="1"/>
        <v>1.3333333333333333</v>
      </c>
      <c r="R24" s="410" t="s">
        <v>75</v>
      </c>
    </row>
    <row r="25" spans="2:18" ht="27.6" x14ac:dyDescent="0.25">
      <c r="B25" s="23">
        <v>8112</v>
      </c>
      <c r="C25" s="129" t="s">
        <v>65</v>
      </c>
      <c r="D25" s="129" t="s">
        <v>66</v>
      </c>
      <c r="E25" s="129" t="s">
        <v>67</v>
      </c>
      <c r="F25" s="48" t="s">
        <v>68</v>
      </c>
      <c r="G25" s="23" t="s">
        <v>435</v>
      </c>
      <c r="H25" s="129" t="s">
        <v>435</v>
      </c>
      <c r="I25" s="129" t="s">
        <v>436</v>
      </c>
      <c r="J25" s="48" t="s">
        <v>61</v>
      </c>
      <c r="K25" s="129" t="s">
        <v>42</v>
      </c>
      <c r="L25" s="131">
        <v>1</v>
      </c>
      <c r="M25" s="252">
        <v>0.51757198999999998</v>
      </c>
      <c r="N25" s="131">
        <f t="shared" si="0"/>
        <v>0.51757198999999998</v>
      </c>
      <c r="O25" s="251" t="s">
        <v>435</v>
      </c>
      <c r="P25" s="251" t="s">
        <v>435</v>
      </c>
      <c r="Q25" s="252" t="s">
        <v>435</v>
      </c>
      <c r="R25" s="23" t="s">
        <v>43</v>
      </c>
    </row>
    <row r="26" spans="2:18" ht="55.2" x14ac:dyDescent="0.25">
      <c r="B26" s="23">
        <v>8115</v>
      </c>
      <c r="C26" s="129" t="s">
        <v>83</v>
      </c>
      <c r="D26" s="129" t="s">
        <v>84</v>
      </c>
      <c r="E26" s="129" t="s">
        <v>78</v>
      </c>
      <c r="F26" s="129" t="s">
        <v>79</v>
      </c>
      <c r="G26" s="23">
        <v>4599020</v>
      </c>
      <c r="H26" s="129" t="s">
        <v>462</v>
      </c>
      <c r="I26" s="129" t="s">
        <v>463</v>
      </c>
      <c r="J26" s="48" t="s">
        <v>48</v>
      </c>
      <c r="K26" s="129" t="s">
        <v>439</v>
      </c>
      <c r="L26" s="135">
        <v>1</v>
      </c>
      <c r="M26" s="251">
        <v>0</v>
      </c>
      <c r="N26" s="131">
        <f t="shared" si="0"/>
        <v>0</v>
      </c>
      <c r="O26" s="135">
        <v>0</v>
      </c>
      <c r="P26" s="135">
        <v>0</v>
      </c>
      <c r="Q26" s="131">
        <f t="shared" si="1"/>
        <v>0</v>
      </c>
      <c r="R26" s="23" t="s">
        <v>43</v>
      </c>
    </row>
    <row r="27" spans="2:18" ht="55.2" x14ac:dyDescent="0.25">
      <c r="B27" s="23">
        <v>8115</v>
      </c>
      <c r="C27" s="129" t="s">
        <v>83</v>
      </c>
      <c r="D27" s="129" t="s">
        <v>84</v>
      </c>
      <c r="E27" s="129" t="s">
        <v>78</v>
      </c>
      <c r="F27" s="129" t="s">
        <v>79</v>
      </c>
      <c r="G27" s="23">
        <v>4599019</v>
      </c>
      <c r="H27" s="129" t="s">
        <v>451</v>
      </c>
      <c r="I27" s="129" t="s">
        <v>459</v>
      </c>
      <c r="J27" s="48" t="s">
        <v>48</v>
      </c>
      <c r="K27" s="129" t="s">
        <v>439</v>
      </c>
      <c r="L27" s="135">
        <v>1</v>
      </c>
      <c r="M27" s="251">
        <v>0</v>
      </c>
      <c r="N27" s="131">
        <f t="shared" si="0"/>
        <v>0</v>
      </c>
      <c r="O27" s="135">
        <v>0</v>
      </c>
      <c r="P27" s="135">
        <v>0</v>
      </c>
      <c r="Q27" s="131">
        <f t="shared" si="1"/>
        <v>0</v>
      </c>
      <c r="R27" s="23" t="s">
        <v>43</v>
      </c>
    </row>
    <row r="28" spans="2:18" ht="55.2" x14ac:dyDescent="0.25">
      <c r="B28" s="23">
        <v>8115</v>
      </c>
      <c r="C28" s="129" t="s">
        <v>83</v>
      </c>
      <c r="D28" s="129" t="s">
        <v>84</v>
      </c>
      <c r="E28" s="129" t="s">
        <v>78</v>
      </c>
      <c r="F28" s="129" t="s">
        <v>79</v>
      </c>
      <c r="G28" s="23" t="s">
        <v>435</v>
      </c>
      <c r="H28" s="129" t="s">
        <v>435</v>
      </c>
      <c r="I28" s="129" t="s">
        <v>436</v>
      </c>
      <c r="J28" s="48" t="s">
        <v>61</v>
      </c>
      <c r="K28" s="129" t="s">
        <v>42</v>
      </c>
      <c r="L28" s="131">
        <v>1</v>
      </c>
      <c r="M28" s="252">
        <v>0.19585866857142858</v>
      </c>
      <c r="N28" s="131">
        <f t="shared" si="0"/>
        <v>0.19585866857142858</v>
      </c>
      <c r="O28" s="251" t="s">
        <v>435</v>
      </c>
      <c r="P28" s="251" t="s">
        <v>435</v>
      </c>
      <c r="Q28" s="252" t="s">
        <v>435</v>
      </c>
      <c r="R28" s="23" t="s">
        <v>43</v>
      </c>
    </row>
    <row r="29" spans="2:18" ht="55.2" x14ac:dyDescent="0.25">
      <c r="B29" s="23">
        <v>8116</v>
      </c>
      <c r="C29" s="129" t="s">
        <v>76</v>
      </c>
      <c r="D29" s="48" t="s">
        <v>77</v>
      </c>
      <c r="E29" s="129" t="s">
        <v>78</v>
      </c>
      <c r="F29" s="129" t="s">
        <v>79</v>
      </c>
      <c r="G29" s="23">
        <v>4599018</v>
      </c>
      <c r="H29" s="129" t="s">
        <v>460</v>
      </c>
      <c r="I29" s="129" t="s">
        <v>461</v>
      </c>
      <c r="J29" s="48" t="s">
        <v>48</v>
      </c>
      <c r="K29" s="129" t="s">
        <v>49</v>
      </c>
      <c r="L29" s="135">
        <v>1</v>
      </c>
      <c r="M29" s="251">
        <v>0</v>
      </c>
      <c r="N29" s="131">
        <f t="shared" si="0"/>
        <v>0</v>
      </c>
      <c r="O29" s="135">
        <v>0</v>
      </c>
      <c r="P29" s="135">
        <v>0</v>
      </c>
      <c r="Q29" s="131">
        <f t="shared" si="1"/>
        <v>0</v>
      </c>
      <c r="R29" s="23" t="s">
        <v>43</v>
      </c>
    </row>
    <row r="30" spans="2:18" ht="55.2" x14ac:dyDescent="0.25">
      <c r="B30" s="23">
        <v>8116</v>
      </c>
      <c r="C30" s="129" t="s">
        <v>76</v>
      </c>
      <c r="D30" s="48" t="s">
        <v>77</v>
      </c>
      <c r="E30" s="129" t="s">
        <v>78</v>
      </c>
      <c r="F30" s="129" t="s">
        <v>79</v>
      </c>
      <c r="G30" s="23">
        <v>4599020</v>
      </c>
      <c r="H30" s="129" t="s">
        <v>462</v>
      </c>
      <c r="I30" s="129" t="s">
        <v>463</v>
      </c>
      <c r="J30" s="48" t="s">
        <v>48</v>
      </c>
      <c r="K30" s="129" t="s">
        <v>49</v>
      </c>
      <c r="L30" s="135">
        <v>1</v>
      </c>
      <c r="M30" s="251">
        <v>0</v>
      </c>
      <c r="N30" s="131">
        <f t="shared" si="0"/>
        <v>0</v>
      </c>
      <c r="O30" s="135">
        <v>0</v>
      </c>
      <c r="P30" s="135">
        <v>0</v>
      </c>
      <c r="Q30" s="131">
        <f t="shared" si="1"/>
        <v>0</v>
      </c>
      <c r="R30" s="23" t="s">
        <v>43</v>
      </c>
    </row>
    <row r="31" spans="2:18" ht="55.2" x14ac:dyDescent="0.25">
      <c r="B31" s="23">
        <v>8116</v>
      </c>
      <c r="C31" s="129" t="s">
        <v>76</v>
      </c>
      <c r="D31" s="48" t="s">
        <v>77</v>
      </c>
      <c r="E31" s="129" t="s">
        <v>78</v>
      </c>
      <c r="F31" s="129" t="s">
        <v>79</v>
      </c>
      <c r="G31" s="23" t="s">
        <v>435</v>
      </c>
      <c r="H31" s="129" t="s">
        <v>435</v>
      </c>
      <c r="I31" s="129" t="s">
        <v>436</v>
      </c>
      <c r="J31" s="48" t="s">
        <v>61</v>
      </c>
      <c r="K31" s="129" t="s">
        <v>42</v>
      </c>
      <c r="L31" s="131">
        <v>1</v>
      </c>
      <c r="M31" s="252">
        <v>0.61787415331707318</v>
      </c>
      <c r="N31" s="131">
        <f t="shared" si="0"/>
        <v>0.61787415331707318</v>
      </c>
      <c r="O31" s="251" t="s">
        <v>435</v>
      </c>
      <c r="P31" s="251" t="s">
        <v>435</v>
      </c>
      <c r="Q31" s="252" t="s">
        <v>435</v>
      </c>
      <c r="R31" s="23" t="s">
        <v>43</v>
      </c>
    </row>
    <row r="32" spans="2:18" s="138" customFormat="1" ht="55.2" x14ac:dyDescent="0.25">
      <c r="B32" s="23">
        <v>8117</v>
      </c>
      <c r="C32" s="23" t="s">
        <v>119</v>
      </c>
      <c r="D32" s="23" t="s">
        <v>105</v>
      </c>
      <c r="E32" s="23" t="s">
        <v>78</v>
      </c>
      <c r="F32" s="23" t="s">
        <v>120</v>
      </c>
      <c r="G32" s="23">
        <v>3906011</v>
      </c>
      <c r="H32" s="23" t="s">
        <v>464</v>
      </c>
      <c r="I32" s="23" t="s">
        <v>465</v>
      </c>
      <c r="J32" s="48" t="s">
        <v>41</v>
      </c>
      <c r="K32" s="129" t="s">
        <v>49</v>
      </c>
      <c r="L32" s="135">
        <v>0.4</v>
      </c>
      <c r="M32" s="135">
        <v>0.21639999999999998</v>
      </c>
      <c r="N32" s="131">
        <f t="shared" si="0"/>
        <v>0.54099999999999993</v>
      </c>
      <c r="O32" s="135">
        <v>0.21639999999999998</v>
      </c>
      <c r="P32" s="135">
        <v>0.21639999999999998</v>
      </c>
      <c r="Q32" s="131">
        <f t="shared" si="1"/>
        <v>1</v>
      </c>
      <c r="R32" s="23" t="s">
        <v>43</v>
      </c>
    </row>
    <row r="33" spans="2:18" s="138" customFormat="1" ht="55.2" x14ac:dyDescent="0.25">
      <c r="B33" s="23">
        <v>8117</v>
      </c>
      <c r="C33" s="23" t="s">
        <v>119</v>
      </c>
      <c r="D33" s="23" t="s">
        <v>105</v>
      </c>
      <c r="E33" s="23" t="s">
        <v>78</v>
      </c>
      <c r="F33" s="23" t="s">
        <v>120</v>
      </c>
      <c r="G33" s="23">
        <v>3906014</v>
      </c>
      <c r="H33" s="23" t="s">
        <v>466</v>
      </c>
      <c r="I33" s="23" t="s">
        <v>467</v>
      </c>
      <c r="J33" s="48" t="s">
        <v>48</v>
      </c>
      <c r="K33" s="129" t="s">
        <v>49</v>
      </c>
      <c r="L33" s="135">
        <v>5</v>
      </c>
      <c r="M33" s="135">
        <v>0</v>
      </c>
      <c r="N33" s="131">
        <f t="shared" si="0"/>
        <v>0</v>
      </c>
      <c r="O33" s="135">
        <v>0</v>
      </c>
      <c r="P33" s="135">
        <v>0</v>
      </c>
      <c r="Q33" s="131">
        <f t="shared" si="1"/>
        <v>0</v>
      </c>
      <c r="R33" s="23" t="s">
        <v>43</v>
      </c>
    </row>
    <row r="34" spans="2:18" s="138" customFormat="1" ht="55.2" x14ac:dyDescent="0.25">
      <c r="B34" s="23">
        <v>8117</v>
      </c>
      <c r="C34" s="23" t="s">
        <v>119</v>
      </c>
      <c r="D34" s="23" t="s">
        <v>105</v>
      </c>
      <c r="E34" s="23" t="s">
        <v>78</v>
      </c>
      <c r="F34" s="23" t="s">
        <v>120</v>
      </c>
      <c r="G34" s="23">
        <v>3906013</v>
      </c>
      <c r="H34" s="23" t="s">
        <v>468</v>
      </c>
      <c r="I34" s="23" t="s">
        <v>469</v>
      </c>
      <c r="J34" s="48" t="s">
        <v>48</v>
      </c>
      <c r="K34" s="129" t="s">
        <v>49</v>
      </c>
      <c r="L34" s="135">
        <v>2</v>
      </c>
      <c r="M34" s="135">
        <v>0</v>
      </c>
      <c r="N34" s="131">
        <f t="shared" si="0"/>
        <v>0</v>
      </c>
      <c r="O34" s="135">
        <v>0</v>
      </c>
      <c r="P34" s="135">
        <v>0</v>
      </c>
      <c r="Q34" s="131">
        <f t="shared" si="1"/>
        <v>0</v>
      </c>
      <c r="R34" s="23" t="s">
        <v>43</v>
      </c>
    </row>
    <row r="35" spans="2:18" s="138" customFormat="1" ht="55.2" x14ac:dyDescent="0.25">
      <c r="B35" s="23">
        <v>8117</v>
      </c>
      <c r="C35" s="23" t="s">
        <v>119</v>
      </c>
      <c r="D35" s="23" t="s">
        <v>105</v>
      </c>
      <c r="E35" s="23" t="s">
        <v>78</v>
      </c>
      <c r="F35" s="23" t="s">
        <v>120</v>
      </c>
      <c r="G35" s="23" t="s">
        <v>435</v>
      </c>
      <c r="H35" s="23" t="s">
        <v>435</v>
      </c>
      <c r="I35" s="23" t="s">
        <v>436</v>
      </c>
      <c r="J35" s="48" t="s">
        <v>61</v>
      </c>
      <c r="K35" s="129" t="s">
        <v>42</v>
      </c>
      <c r="L35" s="131">
        <v>1</v>
      </c>
      <c r="M35" s="252">
        <v>0.35304418300000001</v>
      </c>
      <c r="N35" s="131">
        <f t="shared" si="0"/>
        <v>0.35304418300000001</v>
      </c>
      <c r="O35" s="251" t="s">
        <v>435</v>
      </c>
      <c r="P35" s="251" t="s">
        <v>435</v>
      </c>
      <c r="Q35" s="252" t="s">
        <v>435</v>
      </c>
      <c r="R35" s="23" t="s">
        <v>43</v>
      </c>
    </row>
    <row r="36" spans="2:18" ht="138" x14ac:dyDescent="0.25">
      <c r="B36" s="23">
        <v>8118</v>
      </c>
      <c r="C36" s="129" t="s">
        <v>91</v>
      </c>
      <c r="D36" s="129" t="s">
        <v>377</v>
      </c>
      <c r="E36" s="129" t="s">
        <v>78</v>
      </c>
      <c r="F36" s="129" t="s">
        <v>79</v>
      </c>
      <c r="G36" s="23">
        <v>3302075</v>
      </c>
      <c r="H36" s="129" t="s">
        <v>470</v>
      </c>
      <c r="I36" s="129" t="s">
        <v>471</v>
      </c>
      <c r="J36" s="48" t="s">
        <v>61</v>
      </c>
      <c r="K36" s="129" t="s">
        <v>49</v>
      </c>
      <c r="L36" s="135">
        <v>58</v>
      </c>
      <c r="M36" s="135">
        <v>21</v>
      </c>
      <c r="N36" s="131">
        <f t="shared" si="0"/>
        <v>0.36206896551724138</v>
      </c>
      <c r="O36" s="135">
        <v>5</v>
      </c>
      <c r="P36" s="135">
        <v>21</v>
      </c>
      <c r="Q36" s="131">
        <f t="shared" si="1"/>
        <v>4.2</v>
      </c>
      <c r="R36" s="23" t="s">
        <v>472</v>
      </c>
    </row>
    <row r="37" spans="2:18" ht="262.2" x14ac:dyDescent="0.25">
      <c r="B37" s="23">
        <v>8118</v>
      </c>
      <c r="C37" s="129" t="s">
        <v>91</v>
      </c>
      <c r="D37" s="129" t="s">
        <v>387</v>
      </c>
      <c r="E37" s="129" t="s">
        <v>78</v>
      </c>
      <c r="F37" s="129" t="s">
        <v>79</v>
      </c>
      <c r="G37" s="23">
        <v>3302006</v>
      </c>
      <c r="H37" s="129" t="s">
        <v>473</v>
      </c>
      <c r="I37" s="129" t="s">
        <v>474</v>
      </c>
      <c r="J37" s="48" t="s">
        <v>48</v>
      </c>
      <c r="K37" s="129" t="s">
        <v>49</v>
      </c>
      <c r="L37" s="135">
        <v>30000</v>
      </c>
      <c r="M37" s="135">
        <v>5809</v>
      </c>
      <c r="N37" s="131">
        <f t="shared" si="0"/>
        <v>0.19363333333333332</v>
      </c>
      <c r="O37" s="135">
        <v>5475</v>
      </c>
      <c r="P37" s="135">
        <v>5809</v>
      </c>
      <c r="Q37" s="131">
        <f t="shared" si="1"/>
        <v>1.0610045662100456</v>
      </c>
      <c r="R37" s="23" t="s">
        <v>475</v>
      </c>
    </row>
    <row r="38" spans="2:18" ht="193.2" x14ac:dyDescent="0.25">
      <c r="B38" s="23">
        <v>8118</v>
      </c>
      <c r="C38" s="129" t="s">
        <v>91</v>
      </c>
      <c r="D38" s="129" t="s">
        <v>476</v>
      </c>
      <c r="E38" s="129" t="s">
        <v>78</v>
      </c>
      <c r="F38" s="129" t="s">
        <v>79</v>
      </c>
      <c r="G38" s="23">
        <v>3302070</v>
      </c>
      <c r="H38" s="129" t="s">
        <v>477</v>
      </c>
      <c r="I38" s="129" t="s">
        <v>478</v>
      </c>
      <c r="J38" s="48" t="s">
        <v>48</v>
      </c>
      <c r="K38" s="129" t="s">
        <v>49</v>
      </c>
      <c r="L38" s="135">
        <v>7000</v>
      </c>
      <c r="M38" s="135">
        <v>1752</v>
      </c>
      <c r="N38" s="131">
        <f t="shared" si="0"/>
        <v>0.25028571428571428</v>
      </c>
      <c r="O38" s="135">
        <v>1000</v>
      </c>
      <c r="P38" s="135">
        <v>1752</v>
      </c>
      <c r="Q38" s="131">
        <f t="shared" si="1"/>
        <v>1.752</v>
      </c>
      <c r="R38" s="23" t="s">
        <v>479</v>
      </c>
    </row>
    <row r="39" spans="2:18" ht="41.4" x14ac:dyDescent="0.25">
      <c r="B39" s="23">
        <v>8118</v>
      </c>
      <c r="C39" s="129" t="s">
        <v>91</v>
      </c>
      <c r="D39" s="129" t="s">
        <v>92</v>
      </c>
      <c r="E39" s="129" t="s">
        <v>78</v>
      </c>
      <c r="F39" s="129" t="s">
        <v>79</v>
      </c>
      <c r="G39" s="23" t="s">
        <v>435</v>
      </c>
      <c r="H39" s="129" t="s">
        <v>435</v>
      </c>
      <c r="I39" s="129" t="s">
        <v>436</v>
      </c>
      <c r="J39" s="48" t="s">
        <v>61</v>
      </c>
      <c r="K39" s="129" t="s">
        <v>42</v>
      </c>
      <c r="L39" s="131">
        <v>1</v>
      </c>
      <c r="M39" s="131">
        <v>0.308556316</v>
      </c>
      <c r="N39" s="131">
        <f t="shared" si="0"/>
        <v>0.308556316</v>
      </c>
      <c r="O39" s="251" t="s">
        <v>435</v>
      </c>
      <c r="P39" s="251" t="s">
        <v>435</v>
      </c>
      <c r="Q39" s="252" t="s">
        <v>435</v>
      </c>
      <c r="R39" s="23" t="s">
        <v>43</v>
      </c>
    </row>
    <row r="40" spans="2:18" ht="55.2" x14ac:dyDescent="0.25">
      <c r="B40" s="23">
        <v>8129</v>
      </c>
      <c r="C40" s="129" t="s">
        <v>131</v>
      </c>
      <c r="D40" s="129" t="s">
        <v>132</v>
      </c>
      <c r="E40" s="129" t="s">
        <v>78</v>
      </c>
      <c r="F40" s="137" t="s">
        <v>480</v>
      </c>
      <c r="G40" s="23">
        <v>4599019</v>
      </c>
      <c r="H40" s="129" t="s">
        <v>451</v>
      </c>
      <c r="I40" s="129" t="s">
        <v>459</v>
      </c>
      <c r="J40" s="48" t="s">
        <v>48</v>
      </c>
      <c r="K40" s="129" t="s">
        <v>49</v>
      </c>
      <c r="L40" s="135">
        <v>1</v>
      </c>
      <c r="M40" s="135">
        <v>0</v>
      </c>
      <c r="N40" s="131">
        <f t="shared" si="0"/>
        <v>0</v>
      </c>
      <c r="O40" s="135">
        <v>0</v>
      </c>
      <c r="P40" s="135">
        <v>0</v>
      </c>
      <c r="Q40" s="131">
        <f t="shared" si="1"/>
        <v>0</v>
      </c>
      <c r="R40" s="23" t="s">
        <v>43</v>
      </c>
    </row>
    <row r="41" spans="2:18" ht="55.2" x14ac:dyDescent="0.25">
      <c r="B41" s="23">
        <v>8129</v>
      </c>
      <c r="C41" s="129" t="s">
        <v>131</v>
      </c>
      <c r="D41" s="129" t="s">
        <v>132</v>
      </c>
      <c r="E41" s="129" t="s">
        <v>78</v>
      </c>
      <c r="F41" s="137" t="s">
        <v>480</v>
      </c>
      <c r="G41" s="23" t="s">
        <v>435</v>
      </c>
      <c r="H41" s="129" t="s">
        <v>435</v>
      </c>
      <c r="I41" s="129" t="s">
        <v>436</v>
      </c>
      <c r="J41" s="48" t="s">
        <v>61</v>
      </c>
      <c r="K41" s="129" t="s">
        <v>42</v>
      </c>
      <c r="L41" s="131">
        <v>1</v>
      </c>
      <c r="M41" s="131">
        <v>0.4599301815942029</v>
      </c>
      <c r="N41" s="131">
        <f t="shared" si="0"/>
        <v>0.4599301815942029</v>
      </c>
      <c r="O41" s="251" t="s">
        <v>435</v>
      </c>
      <c r="P41" s="251" t="s">
        <v>435</v>
      </c>
      <c r="Q41" s="252" t="s">
        <v>435</v>
      </c>
      <c r="R41" s="23" t="s">
        <v>43</v>
      </c>
    </row>
    <row r="42" spans="2:18" x14ac:dyDescent="0.25">
      <c r="L42" s="141"/>
      <c r="M42" s="141"/>
    </row>
  </sheetData>
  <sheetProtection algorithmName="SHA-512" hashValue="LE0WD+S6BKK62o2WYX69dbjpn9bCSupu4gBVCk4LRvGj9KKWv8RYMfN7/ZJfUsam9a5Q8057xVuSw0nh04fewg==" saltValue="Oqicm7NXNVRt07g+TccXnw==" spinCount="100000" sheet="1" objects="1" scenarios="1"/>
  <mergeCells count="3">
    <mergeCell ref="D1:H1"/>
    <mergeCell ref="D2:H2"/>
    <mergeCell ref="D3:H3"/>
  </mergeCells>
  <conditionalFormatting sqref="B15:B17">
    <cfRule type="containsBlanks" dxfId="43" priority="13">
      <formula>LEN(TRIM(B15))=0</formula>
    </cfRule>
  </conditionalFormatting>
  <conditionalFormatting sqref="B27:B29">
    <cfRule type="containsBlanks" dxfId="42" priority="16">
      <formula>LEN(TRIM(B27))=0</formula>
    </cfRule>
  </conditionalFormatting>
  <conditionalFormatting sqref="B34:C37">
    <cfRule type="containsBlanks" dxfId="41" priority="17">
      <formula>LEN(TRIM(B34))=0</formula>
    </cfRule>
  </conditionalFormatting>
  <conditionalFormatting sqref="C23:C29">
    <cfRule type="containsBlanks" dxfId="40" priority="15">
      <formula>LEN(TRIM(C23))=0</formula>
    </cfRule>
  </conditionalFormatting>
  <conditionalFormatting sqref="D23:D37">
    <cfRule type="containsBlanks" dxfId="39" priority="11">
      <formula>LEN(TRIM(D23))=0</formula>
    </cfRule>
  </conditionalFormatting>
  <conditionalFormatting sqref="E10:F17">
    <cfRule type="containsBlanks" dxfId="38" priority="12">
      <formula>LEN(TRIM(E10))=0</formula>
    </cfRule>
  </conditionalFormatting>
  <conditionalFormatting sqref="E6:K9 D6:D11 C6:C19 B10:B11 E18:E41 G35:K41 B38:D41 F40:F41">
    <cfRule type="containsBlanks" dxfId="37" priority="30">
      <formula>LEN(TRIM(B6))=0</formula>
    </cfRule>
  </conditionalFormatting>
  <conditionalFormatting sqref="F19:I19">
    <cfRule type="containsBlanks" dxfId="36" priority="8">
      <formula>LEN(TRIM(F19))=0</formula>
    </cfRule>
  </conditionalFormatting>
  <conditionalFormatting sqref="F18:K18 J19:K22">
    <cfRule type="containsBlanks" dxfId="35" priority="14">
      <formula>LEN(TRIM(F18))=0</formula>
    </cfRule>
  </conditionalFormatting>
  <conditionalFormatting sqref="G22:I22">
    <cfRule type="containsBlanks" dxfId="34" priority="7">
      <formula>LEN(TRIM(G22))=0</formula>
    </cfRule>
  </conditionalFormatting>
  <conditionalFormatting sqref="G10:J12">
    <cfRule type="containsBlanks" dxfId="33" priority="25">
      <formula>LEN(TRIM(G10))=0</formula>
    </cfRule>
  </conditionalFormatting>
  <conditionalFormatting sqref="G34:J34">
    <cfRule type="containsBlanks" dxfId="32" priority="26">
      <formula>LEN(TRIM(G34))=0</formula>
    </cfRule>
  </conditionalFormatting>
  <conditionalFormatting sqref="G13:K17">
    <cfRule type="containsBlanks" dxfId="31" priority="9">
      <formula>LEN(TRIM(G13))=0</formula>
    </cfRule>
  </conditionalFormatting>
  <conditionalFormatting sqref="G25:K25">
    <cfRule type="containsBlanks" dxfId="30" priority="6">
      <formula>LEN(TRIM(G25))=0</formula>
    </cfRule>
  </conditionalFormatting>
  <conditionalFormatting sqref="G28:K28">
    <cfRule type="containsBlanks" dxfId="29" priority="5">
      <formula>LEN(TRIM(G28))=0</formula>
    </cfRule>
  </conditionalFormatting>
  <conditionalFormatting sqref="G31:K31">
    <cfRule type="containsBlanks" dxfId="28" priority="4">
      <formula>LEN(TRIM(G31))=0</formula>
    </cfRule>
  </conditionalFormatting>
  <conditionalFormatting sqref="G26:L27 G29:L29">
    <cfRule type="containsBlanks" dxfId="27" priority="27">
      <formula>LEN(TRIM(G26))=0</formula>
    </cfRule>
  </conditionalFormatting>
  <conditionalFormatting sqref="G23:M24">
    <cfRule type="containsBlanks" dxfId="26" priority="3">
      <formula>LEN(TRIM(G23))=0</formula>
    </cfRule>
  </conditionalFormatting>
  <conditionalFormatting sqref="K12">
    <cfRule type="containsBlanks" dxfId="25" priority="24">
      <formula>LEN(TRIM(K12))=0</formula>
    </cfRule>
  </conditionalFormatting>
  <conditionalFormatting sqref="K10:L11">
    <cfRule type="containsBlanks" dxfId="24" priority="29">
      <formula>LEN(TRIM(K10))=0</formula>
    </cfRule>
  </conditionalFormatting>
  <conditionalFormatting sqref="L15:L16">
    <cfRule type="containsBlanks" dxfId="23" priority="28">
      <formula>LEN(TRIM(L15))=0</formula>
    </cfRule>
  </conditionalFormatting>
  <conditionalFormatting sqref="P23:P24">
    <cfRule type="containsBlanks" dxfId="22" priority="1">
      <formula>LEN(TRIM(P23))=0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1"/>
  <sheetViews>
    <sheetView topLeftCell="E1" zoomScale="80" zoomScaleNormal="80" workbookViewId="0">
      <selection activeCell="N8" sqref="N8"/>
    </sheetView>
  </sheetViews>
  <sheetFormatPr baseColWidth="10" defaultColWidth="10.88671875" defaultRowHeight="15" x14ac:dyDescent="0.25"/>
  <cols>
    <col min="1" max="1" width="2.88671875" style="168" customWidth="1"/>
    <col min="2" max="2" width="9.109375" style="173" customWidth="1"/>
    <col min="3" max="3" width="49.5546875" style="173" customWidth="1"/>
    <col min="4" max="4" width="78.5546875" style="254" customWidth="1"/>
    <col min="5" max="5" width="30.44140625" style="263" customWidth="1"/>
    <col min="6" max="6" width="28.33203125" style="257" customWidth="1"/>
    <col min="7" max="7" width="23.88671875" style="263" customWidth="1"/>
    <col min="8" max="8" width="21" style="257" customWidth="1"/>
    <col min="9" max="16384" width="10.88671875" style="168"/>
  </cols>
  <sheetData>
    <row r="1" spans="2:8" ht="15.6" thickBot="1" x14ac:dyDescent="0.3"/>
    <row r="2" spans="2:8" ht="18.75" customHeight="1" x14ac:dyDescent="0.25">
      <c r="B2" s="560"/>
      <c r="C2" s="561"/>
      <c r="D2" s="258" t="s">
        <v>14</v>
      </c>
      <c r="E2" s="264"/>
      <c r="F2" s="259"/>
      <c r="G2" s="264"/>
      <c r="H2" s="259"/>
    </row>
    <row r="3" spans="2:8" ht="19.5" customHeight="1" x14ac:dyDescent="0.25">
      <c r="B3" s="562"/>
      <c r="C3" s="563"/>
      <c r="D3" s="260" t="s">
        <v>481</v>
      </c>
      <c r="E3" s="264"/>
      <c r="F3" s="259"/>
      <c r="G3" s="264"/>
      <c r="H3" s="259"/>
    </row>
    <row r="4" spans="2:8" ht="18.75" customHeight="1" x14ac:dyDescent="0.25">
      <c r="B4" s="562"/>
      <c r="C4" s="563"/>
      <c r="D4" s="260" t="s">
        <v>482</v>
      </c>
      <c r="E4" s="264"/>
      <c r="F4" s="259"/>
      <c r="G4" s="264"/>
      <c r="H4" s="261" t="s">
        <v>483</v>
      </c>
    </row>
    <row r="6" spans="2:8" s="169" customFormat="1" ht="69" customHeight="1" x14ac:dyDescent="0.3">
      <c r="B6" s="279" t="s">
        <v>484</v>
      </c>
      <c r="C6" s="280" t="s">
        <v>485</v>
      </c>
      <c r="D6" s="281" t="s">
        <v>486</v>
      </c>
      <c r="E6" s="282" t="s">
        <v>487</v>
      </c>
      <c r="F6" s="283" t="s">
        <v>488</v>
      </c>
      <c r="G6" s="282" t="s">
        <v>489</v>
      </c>
      <c r="H6" s="283" t="s">
        <v>490</v>
      </c>
    </row>
    <row r="7" spans="2:8" s="256" customFormat="1" ht="73.5" customHeight="1" x14ac:dyDescent="0.3">
      <c r="B7" s="170">
        <v>8094</v>
      </c>
      <c r="C7" s="284" t="s">
        <v>34</v>
      </c>
      <c r="D7" s="255">
        <v>39497556000</v>
      </c>
      <c r="E7" s="490">
        <v>39472053811</v>
      </c>
      <c r="F7" s="262">
        <f>+E7/D7</f>
        <v>0.9993543350125258</v>
      </c>
      <c r="G7" s="490">
        <v>33324879435</v>
      </c>
      <c r="H7" s="262">
        <f>+G7/D7</f>
        <v>0.8437200376397973</v>
      </c>
    </row>
    <row r="8" spans="2:8" s="256" customFormat="1" ht="43.5" customHeight="1" x14ac:dyDescent="0.3">
      <c r="B8" s="170">
        <v>8098</v>
      </c>
      <c r="C8" s="171" t="s">
        <v>220</v>
      </c>
      <c r="D8" s="255">
        <v>11336639300</v>
      </c>
      <c r="E8" s="490">
        <v>11202135553</v>
      </c>
      <c r="F8" s="262">
        <f t="shared" ref="F8:F17" si="0">+E8/D8</f>
        <v>0.98813548323796452</v>
      </c>
      <c r="G8" s="490">
        <v>9825434354</v>
      </c>
      <c r="H8" s="262">
        <f t="shared" ref="H8:H17" si="1">+G8/D8</f>
        <v>0.86669727191549617</v>
      </c>
    </row>
    <row r="9" spans="2:8" s="256" customFormat="1" ht="60.75" customHeight="1" x14ac:dyDescent="0.3">
      <c r="B9" s="170">
        <v>8109</v>
      </c>
      <c r="C9" s="174" t="s">
        <v>104</v>
      </c>
      <c r="D9" s="255">
        <v>8200000000</v>
      </c>
      <c r="E9" s="490">
        <v>8176416256</v>
      </c>
      <c r="F9" s="262">
        <f t="shared" si="0"/>
        <v>0.99712393365853658</v>
      </c>
      <c r="G9" s="490">
        <v>6549075857</v>
      </c>
      <c r="H9" s="262">
        <f t="shared" si="1"/>
        <v>0.79866778743902433</v>
      </c>
    </row>
    <row r="10" spans="2:8" s="256" customFormat="1" ht="52.5" customHeight="1" x14ac:dyDescent="0.3">
      <c r="B10" s="170">
        <v>8110</v>
      </c>
      <c r="C10" s="174" t="s">
        <v>283</v>
      </c>
      <c r="D10" s="255">
        <v>12800000000</v>
      </c>
      <c r="E10" s="490">
        <v>12596848931</v>
      </c>
      <c r="F10" s="262">
        <f t="shared" si="0"/>
        <v>0.98412882273437496</v>
      </c>
      <c r="G10" s="490">
        <v>11047734091</v>
      </c>
      <c r="H10" s="262">
        <f t="shared" si="1"/>
        <v>0.86310422585937496</v>
      </c>
    </row>
    <row r="11" spans="2:8" s="256" customFormat="1" ht="52.5" customHeight="1" x14ac:dyDescent="0.3">
      <c r="B11" s="170">
        <v>8111</v>
      </c>
      <c r="C11" s="174" t="s">
        <v>97</v>
      </c>
      <c r="D11" s="255">
        <v>6343174564</v>
      </c>
      <c r="E11" s="490">
        <v>6298276557</v>
      </c>
      <c r="F11" s="262">
        <f t="shared" si="0"/>
        <v>0.99292183960144909</v>
      </c>
      <c r="G11" s="490">
        <v>5604371731</v>
      </c>
      <c r="H11" s="262">
        <f t="shared" si="1"/>
        <v>0.88352790459323072</v>
      </c>
    </row>
    <row r="12" spans="2:8" s="256" customFormat="1" ht="48" customHeight="1" x14ac:dyDescent="0.3">
      <c r="B12" s="170">
        <v>8112</v>
      </c>
      <c r="C12" s="172" t="s">
        <v>65</v>
      </c>
      <c r="D12" s="255">
        <v>2000000000</v>
      </c>
      <c r="E12" s="490">
        <v>1949433458</v>
      </c>
      <c r="F12" s="262">
        <f t="shared" si="0"/>
        <v>0.97471672899999995</v>
      </c>
      <c r="G12" s="490">
        <v>1478174095</v>
      </c>
      <c r="H12" s="262">
        <f t="shared" si="1"/>
        <v>0.73908704749999998</v>
      </c>
    </row>
    <row r="13" spans="2:8" s="256" customFormat="1" ht="55.5" customHeight="1" x14ac:dyDescent="0.3">
      <c r="B13" s="170">
        <v>8115</v>
      </c>
      <c r="C13" s="171" t="s">
        <v>83</v>
      </c>
      <c r="D13" s="255">
        <v>3500000000</v>
      </c>
      <c r="E13" s="490">
        <v>3283959933</v>
      </c>
      <c r="F13" s="262">
        <f t="shared" si="0"/>
        <v>0.93827426657142854</v>
      </c>
      <c r="G13" s="490">
        <v>2096787868</v>
      </c>
      <c r="H13" s="262">
        <f t="shared" si="1"/>
        <v>0.59908224799999998</v>
      </c>
    </row>
    <row r="14" spans="2:8" s="256" customFormat="1" ht="64.5" customHeight="1" x14ac:dyDescent="0.3">
      <c r="B14" s="170">
        <v>8116</v>
      </c>
      <c r="C14" s="171" t="s">
        <v>76</v>
      </c>
      <c r="D14" s="255">
        <v>20800000000</v>
      </c>
      <c r="E14" s="490">
        <v>20653510963</v>
      </c>
      <c r="F14" s="262">
        <f t="shared" si="0"/>
        <v>0.99295725783653843</v>
      </c>
      <c r="G14" s="490">
        <v>15925245017</v>
      </c>
      <c r="H14" s="262">
        <f t="shared" si="1"/>
        <v>0.76563677966346155</v>
      </c>
    </row>
    <row r="15" spans="2:8" s="256" customFormat="1" ht="60.75" customHeight="1" x14ac:dyDescent="0.3">
      <c r="B15" s="170">
        <v>8117</v>
      </c>
      <c r="C15" s="171" t="s">
        <v>119</v>
      </c>
      <c r="D15" s="255">
        <v>2000000000</v>
      </c>
      <c r="E15" s="490">
        <v>1997927390</v>
      </c>
      <c r="F15" s="262">
        <f t="shared" si="0"/>
        <v>0.99896369500000004</v>
      </c>
      <c r="G15" s="490">
        <v>1823679717</v>
      </c>
      <c r="H15" s="262">
        <f t="shared" si="1"/>
        <v>0.91183985850000004</v>
      </c>
    </row>
    <row r="16" spans="2:8" s="256" customFormat="1" ht="56.4" customHeight="1" x14ac:dyDescent="0.3">
      <c r="B16" s="170">
        <v>8118</v>
      </c>
      <c r="C16" s="171" t="s">
        <v>91</v>
      </c>
      <c r="D16" s="255">
        <v>6207731436</v>
      </c>
      <c r="E16" s="490">
        <v>5806583171</v>
      </c>
      <c r="F16" s="262">
        <f t="shared" si="0"/>
        <v>0.93537924938671591</v>
      </c>
      <c r="G16" s="490">
        <v>5047430794</v>
      </c>
      <c r="H16" s="262">
        <f t="shared" si="1"/>
        <v>0.8130878157403586</v>
      </c>
    </row>
    <row r="17" spans="2:8" s="256" customFormat="1" ht="49.5" customHeight="1" x14ac:dyDescent="0.3">
      <c r="B17" s="170">
        <v>8129</v>
      </c>
      <c r="C17" s="171" t="s">
        <v>131</v>
      </c>
      <c r="D17" s="255">
        <v>6900000000</v>
      </c>
      <c r="E17" s="490">
        <v>6877169518</v>
      </c>
      <c r="F17" s="262">
        <f t="shared" si="0"/>
        <v>0.99669123449275365</v>
      </c>
      <c r="G17" s="490">
        <v>5861619396</v>
      </c>
      <c r="H17" s="262">
        <f t="shared" si="1"/>
        <v>0.84951005739130436</v>
      </c>
    </row>
    <row r="18" spans="2:8" ht="15.6" x14ac:dyDescent="0.25">
      <c r="B18" s="564" t="s">
        <v>491</v>
      </c>
      <c r="C18" s="565"/>
      <c r="D18" s="492">
        <f>SUM(D7:D17)</f>
        <v>119585101300</v>
      </c>
      <c r="E18" s="493">
        <f>SUM(E7:E17)</f>
        <v>118314315541</v>
      </c>
      <c r="F18" s="493"/>
      <c r="G18" s="493">
        <f t="shared" ref="G18" si="2">SUM(G7:G17)</f>
        <v>98584432355</v>
      </c>
      <c r="H18" s="493"/>
    </row>
    <row r="20" spans="2:8" x14ac:dyDescent="0.25">
      <c r="B20" s="173" t="s">
        <v>492</v>
      </c>
      <c r="C20" s="168"/>
    </row>
    <row r="21" spans="2:8" x14ac:dyDescent="0.25">
      <c r="B21" s="566" t="s">
        <v>493</v>
      </c>
      <c r="C21" s="566"/>
      <c r="D21" s="566"/>
    </row>
  </sheetData>
  <sheetProtection algorithmName="SHA-512" hashValue="julXPopa1/OeDA1Vgxiys5PgJKp61balJtGF7TCPDL1MRQmz+UEyMsFPz7TVfFdYJcXHIUYcgUU6wCU5gJvoHQ==" saltValue="LJRR+u7FzMCx2uKyHyEovg==" spinCount="100000" sheet="1" autoFilter="0"/>
  <mergeCells count="3">
    <mergeCell ref="B2:C4"/>
    <mergeCell ref="B18:C18"/>
    <mergeCell ref="B21:D21"/>
  </mergeCells>
  <conditionalFormatting sqref="B10">
    <cfRule type="containsBlanks" dxfId="21" priority="2">
      <formula>LEN(TRIM(B10))=0</formula>
    </cfRule>
  </conditionalFormatting>
  <conditionalFormatting sqref="C7">
    <cfRule type="containsBlanks" dxfId="20" priority="1">
      <formula>LEN(TRIM(C7))=0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6382-4447-41BD-A56E-F5FC25447722}">
  <dimension ref="B1:BZ156"/>
  <sheetViews>
    <sheetView topLeftCell="G1" workbookViewId="0">
      <selection activeCell="G4" sqref="G4:I4"/>
    </sheetView>
  </sheetViews>
  <sheetFormatPr baseColWidth="10" defaultColWidth="11.44140625" defaultRowHeight="64.349999999999994" customHeight="1" x14ac:dyDescent="0.25"/>
  <cols>
    <col min="1" max="1" width="3.109375" style="6" customWidth="1"/>
    <col min="2" max="3" width="15.109375" style="4" customWidth="1"/>
    <col min="4" max="4" width="17.33203125" style="4" customWidth="1"/>
    <col min="5" max="5" width="12.6640625" style="4" customWidth="1"/>
    <col min="6" max="6" width="13.5546875" style="4" customWidth="1"/>
    <col min="7" max="7" width="20.44140625" style="51" customWidth="1"/>
    <col min="8" max="8" width="27.88671875" style="51" customWidth="1"/>
    <col min="9" max="9" width="27" style="51" customWidth="1"/>
    <col min="10" max="10" width="36.88671875" style="51" customWidth="1"/>
    <col min="11" max="11" width="32.109375" style="51" customWidth="1"/>
    <col min="12" max="14" width="29.44140625" style="51" customWidth="1"/>
    <col min="15" max="15" width="13" style="36" customWidth="1"/>
    <col min="16" max="16" width="15.109375" style="36" customWidth="1"/>
    <col min="17" max="18" width="13" style="36" customWidth="1"/>
    <col min="19" max="19" width="38.44140625" style="4" customWidth="1"/>
    <col min="20" max="20" width="37.6640625" style="4" customWidth="1"/>
    <col min="21" max="21" width="21" style="4" customWidth="1"/>
    <col min="22" max="28" width="18.5546875" style="36" customWidth="1"/>
    <col min="29" max="31" width="15.33203125" style="36" customWidth="1"/>
    <col min="32" max="32" width="25.33203125" style="4" customWidth="1"/>
    <col min="33" max="33" width="17.33203125" style="36" customWidth="1"/>
    <col min="34" max="34" width="34.6640625" style="4" customWidth="1"/>
    <col min="35" max="42" width="14.33203125" style="4" customWidth="1"/>
    <col min="43" max="43" width="14.33203125" style="5" customWidth="1"/>
    <col min="44" max="46" width="14.33203125" style="4" customWidth="1"/>
    <col min="47" max="58" width="32.109375" style="4" customWidth="1"/>
    <col min="59" max="64" width="24.5546875" style="4" customWidth="1"/>
    <col min="65" max="72" width="23.33203125" style="4" customWidth="1"/>
    <col min="73" max="78" width="28.44140625" style="4" customWidth="1"/>
    <col min="79" max="16384" width="11.44140625" style="6"/>
  </cols>
  <sheetData>
    <row r="1" spans="2:43" s="4" customFormat="1" ht="23.1" customHeight="1" x14ac:dyDescent="0.25">
      <c r="G1" s="51"/>
      <c r="H1" s="51"/>
      <c r="I1" s="51"/>
      <c r="J1" s="51"/>
      <c r="K1" s="51"/>
      <c r="L1" s="51"/>
      <c r="M1" s="51"/>
      <c r="N1" s="51"/>
      <c r="O1" s="36"/>
      <c r="P1" s="36"/>
      <c r="Q1" s="36"/>
      <c r="R1" s="36"/>
      <c r="V1" s="36"/>
      <c r="W1" s="36"/>
      <c r="X1" s="36"/>
      <c r="Y1" s="36"/>
      <c r="Z1" s="36"/>
      <c r="AA1" s="36"/>
      <c r="AB1" s="36"/>
      <c r="AC1" s="36"/>
      <c r="AD1" s="36"/>
      <c r="AE1" s="36"/>
      <c r="AG1" s="36"/>
      <c r="AQ1" s="5"/>
    </row>
    <row r="2" spans="2:43" s="1" customFormat="1" ht="23.4" customHeight="1" x14ac:dyDescent="0.25">
      <c r="B2" s="25"/>
      <c r="C2" s="26"/>
      <c r="D2" s="26"/>
      <c r="E2" s="26"/>
      <c r="F2" s="26"/>
      <c r="G2" s="567" t="s">
        <v>494</v>
      </c>
      <c r="H2" s="567"/>
      <c r="I2" s="567"/>
      <c r="J2" s="27"/>
      <c r="K2" s="27"/>
      <c r="L2" s="27"/>
      <c r="M2" s="27"/>
      <c r="N2" s="27"/>
      <c r="O2" s="52"/>
      <c r="P2" s="53"/>
      <c r="Q2" s="54"/>
      <c r="R2" s="54"/>
      <c r="S2" s="17"/>
      <c r="T2" s="17"/>
      <c r="U2" s="17"/>
      <c r="V2" s="54"/>
      <c r="W2" s="54"/>
      <c r="X2" s="54"/>
      <c r="Y2" s="3"/>
      <c r="Z2" s="3"/>
      <c r="AA2" s="3"/>
      <c r="AB2" s="3"/>
      <c r="AC2" s="3"/>
      <c r="AD2" s="3"/>
      <c r="AE2" s="3"/>
      <c r="AG2" s="3"/>
    </row>
    <row r="3" spans="2:43" s="1" customFormat="1" ht="23.4" customHeight="1" x14ac:dyDescent="0.25">
      <c r="B3" s="28"/>
      <c r="C3" s="18"/>
      <c r="D3" s="18"/>
      <c r="E3" s="18"/>
      <c r="F3" s="18"/>
      <c r="G3" s="568" t="s">
        <v>495</v>
      </c>
      <c r="H3" s="568"/>
      <c r="I3" s="568"/>
      <c r="J3" s="16"/>
      <c r="K3" s="16"/>
      <c r="L3" s="16"/>
      <c r="M3" s="16"/>
      <c r="N3" s="16"/>
      <c r="O3" s="55"/>
      <c r="P3" s="56"/>
      <c r="Q3" s="54"/>
      <c r="R3" s="54"/>
      <c r="S3" s="17"/>
      <c r="T3" s="17"/>
      <c r="U3" s="17"/>
      <c r="V3" s="54"/>
      <c r="W3" s="54"/>
      <c r="X3" s="54"/>
      <c r="Y3" s="3"/>
      <c r="Z3" s="3"/>
      <c r="AA3" s="3"/>
      <c r="AB3" s="3"/>
      <c r="AC3" s="3"/>
      <c r="AD3" s="3"/>
      <c r="AE3" s="3"/>
      <c r="AG3" s="3"/>
    </row>
    <row r="4" spans="2:43" s="1" customFormat="1" ht="43.5" customHeight="1" thickBot="1" x14ac:dyDescent="0.3">
      <c r="B4" s="28"/>
      <c r="C4" s="18"/>
      <c r="D4" s="18"/>
      <c r="E4" s="18"/>
      <c r="F4" s="18"/>
      <c r="G4" s="568" t="s">
        <v>496</v>
      </c>
      <c r="H4" s="568"/>
      <c r="I4" s="568"/>
      <c r="J4" s="16"/>
      <c r="K4" s="16"/>
      <c r="L4" s="16"/>
      <c r="M4" s="16"/>
      <c r="N4" s="16"/>
      <c r="O4" s="24"/>
      <c r="P4" s="56"/>
      <c r="Q4" s="54"/>
      <c r="R4" s="54"/>
      <c r="S4" s="17">
        <v>22</v>
      </c>
      <c r="T4" s="17"/>
      <c r="U4" s="17"/>
      <c r="V4" s="54"/>
      <c r="W4" s="54"/>
      <c r="X4" s="54"/>
      <c r="Y4" s="3"/>
      <c r="Z4" s="3"/>
      <c r="AA4" s="3"/>
      <c r="AB4" s="3"/>
      <c r="AC4" s="3"/>
      <c r="AD4" s="3"/>
      <c r="AE4" s="3"/>
      <c r="AG4" s="3"/>
    </row>
    <row r="5" spans="2:43" s="1" customFormat="1" ht="13.2" x14ac:dyDescent="0.25">
      <c r="D5" s="8"/>
      <c r="G5" s="2"/>
      <c r="H5" s="2"/>
      <c r="I5" s="2"/>
      <c r="J5" s="2"/>
      <c r="K5" s="2"/>
      <c r="L5" s="2"/>
      <c r="M5" s="2"/>
      <c r="N5" s="11"/>
      <c r="O5" s="3"/>
      <c r="P5" s="3"/>
      <c r="Q5" s="3"/>
      <c r="R5" s="3"/>
      <c r="S5" s="8"/>
      <c r="T5" s="8"/>
      <c r="U5" s="8"/>
      <c r="V5" s="3"/>
      <c r="W5" s="3"/>
      <c r="X5" s="3"/>
      <c r="Y5" s="3"/>
      <c r="Z5" s="3"/>
      <c r="AA5" s="3"/>
      <c r="AB5" s="3"/>
      <c r="AC5" s="3"/>
      <c r="AD5" s="3"/>
      <c r="AE5" s="3"/>
      <c r="AG5" s="3"/>
    </row>
    <row r="6" spans="2:43" s="4" customFormat="1" ht="13.2" x14ac:dyDescent="0.25">
      <c r="G6" s="51"/>
      <c r="H6" s="51"/>
      <c r="I6" s="51"/>
      <c r="J6" s="51"/>
      <c r="K6" s="51"/>
      <c r="L6" s="51"/>
      <c r="M6" s="51"/>
      <c r="N6" s="51"/>
      <c r="O6" s="36"/>
      <c r="P6" s="36"/>
      <c r="Q6" s="36"/>
      <c r="R6" s="36"/>
      <c r="V6" s="36"/>
      <c r="W6" s="36"/>
      <c r="X6" s="36"/>
      <c r="Y6" s="36"/>
      <c r="Z6" s="36"/>
      <c r="AA6" s="36"/>
      <c r="AB6" s="36"/>
      <c r="AC6" s="36"/>
      <c r="AD6" s="36"/>
      <c r="AE6" s="36"/>
      <c r="AG6" s="36"/>
      <c r="AQ6" s="5"/>
    </row>
    <row r="7" spans="2:43" s="4" customFormat="1" ht="66" x14ac:dyDescent="0.25">
      <c r="B7" s="49" t="s">
        <v>497</v>
      </c>
      <c r="C7" s="49" t="s">
        <v>498</v>
      </c>
      <c r="D7" s="49" t="s">
        <v>499</v>
      </c>
      <c r="E7" s="49" t="s">
        <v>500</v>
      </c>
      <c r="F7" s="49" t="s">
        <v>501</v>
      </c>
      <c r="G7" s="49" t="s">
        <v>502</v>
      </c>
      <c r="H7" s="49" t="s">
        <v>503</v>
      </c>
      <c r="I7" s="49" t="s">
        <v>504</v>
      </c>
      <c r="J7" s="49" t="s">
        <v>505</v>
      </c>
      <c r="K7" s="49" t="s">
        <v>506</v>
      </c>
      <c r="L7" s="49" t="s">
        <v>507</v>
      </c>
      <c r="M7" s="49" t="s">
        <v>508</v>
      </c>
      <c r="N7" s="49" t="s">
        <v>509</v>
      </c>
      <c r="O7" s="49" t="s">
        <v>510</v>
      </c>
      <c r="P7" s="49" t="s">
        <v>511</v>
      </c>
      <c r="Q7" s="49" t="s">
        <v>512</v>
      </c>
      <c r="R7" s="49" t="s">
        <v>513</v>
      </c>
      <c r="S7" s="49" t="s">
        <v>514</v>
      </c>
      <c r="T7" s="49" t="s">
        <v>515</v>
      </c>
      <c r="U7" s="49" t="s">
        <v>516</v>
      </c>
      <c r="V7" s="49" t="s">
        <v>517</v>
      </c>
      <c r="W7" s="49" t="s">
        <v>518</v>
      </c>
      <c r="X7" s="49" t="s">
        <v>519</v>
      </c>
      <c r="Y7" s="49" t="s">
        <v>520</v>
      </c>
      <c r="Z7" s="49" t="s">
        <v>521</v>
      </c>
      <c r="AA7" s="49" t="s">
        <v>522</v>
      </c>
      <c r="AB7" s="49" t="s">
        <v>523</v>
      </c>
      <c r="AC7" s="49" t="s">
        <v>524</v>
      </c>
      <c r="AD7" s="49" t="s">
        <v>525</v>
      </c>
      <c r="AE7" s="49" t="s">
        <v>526</v>
      </c>
      <c r="AF7" s="49" t="s">
        <v>527</v>
      </c>
      <c r="AG7" s="299" t="s">
        <v>528</v>
      </c>
      <c r="AH7" s="299" t="s">
        <v>529</v>
      </c>
      <c r="AQ7" s="5"/>
    </row>
    <row r="8" spans="2:43" s="4" customFormat="1" ht="117" customHeight="1" x14ac:dyDescent="0.25">
      <c r="B8" s="57">
        <v>77</v>
      </c>
      <c r="C8" s="289" t="s">
        <v>530</v>
      </c>
      <c r="D8" s="287" t="s">
        <v>531</v>
      </c>
      <c r="E8" s="289">
        <v>4</v>
      </c>
      <c r="F8" s="289">
        <v>2025</v>
      </c>
      <c r="G8" s="292" t="s">
        <v>532</v>
      </c>
      <c r="H8" s="292" t="s">
        <v>533</v>
      </c>
      <c r="I8" s="292" t="s">
        <v>534</v>
      </c>
      <c r="J8" s="287" t="s">
        <v>535</v>
      </c>
      <c r="K8" s="287" t="s">
        <v>536</v>
      </c>
      <c r="L8" s="287" t="s">
        <v>537</v>
      </c>
      <c r="M8" s="287" t="s">
        <v>538</v>
      </c>
      <c r="N8" s="287" t="s">
        <v>539</v>
      </c>
      <c r="O8" s="289" t="s">
        <v>42</v>
      </c>
      <c r="P8" s="289" t="s">
        <v>540</v>
      </c>
      <c r="Q8" s="289" t="s">
        <v>541</v>
      </c>
      <c r="R8" s="289" t="s">
        <v>542</v>
      </c>
      <c r="S8" s="287" t="s">
        <v>543</v>
      </c>
      <c r="T8" s="287" t="s">
        <v>544</v>
      </c>
      <c r="U8" s="287" t="s">
        <v>545</v>
      </c>
      <c r="V8" s="290">
        <v>1</v>
      </c>
      <c r="W8" s="290">
        <v>1</v>
      </c>
      <c r="X8" s="291">
        <v>0.99</v>
      </c>
      <c r="Y8" s="289" t="s">
        <v>61</v>
      </c>
      <c r="Z8" s="289" t="s">
        <v>546</v>
      </c>
      <c r="AA8" s="289" t="s">
        <v>547</v>
      </c>
      <c r="AB8" s="289" t="s">
        <v>548</v>
      </c>
      <c r="AC8" s="290">
        <v>1</v>
      </c>
      <c r="AD8" s="289" t="s">
        <v>42</v>
      </c>
      <c r="AE8" s="288">
        <v>45596</v>
      </c>
      <c r="AF8" s="287" t="s">
        <v>549</v>
      </c>
      <c r="AG8" s="504">
        <v>1</v>
      </c>
      <c r="AH8" s="505" t="s">
        <v>550</v>
      </c>
      <c r="AQ8" s="5"/>
    </row>
    <row r="9" spans="2:43" s="4" customFormat="1" ht="101.25" customHeight="1" x14ac:dyDescent="0.25">
      <c r="B9" s="57">
        <v>78</v>
      </c>
      <c r="C9" s="289" t="s">
        <v>551</v>
      </c>
      <c r="D9" s="287" t="s">
        <v>531</v>
      </c>
      <c r="E9" s="289">
        <v>3</v>
      </c>
      <c r="F9" s="289">
        <v>2025</v>
      </c>
      <c r="G9" s="292" t="s">
        <v>532</v>
      </c>
      <c r="H9" s="292" t="s">
        <v>533</v>
      </c>
      <c r="I9" s="292" t="s">
        <v>534</v>
      </c>
      <c r="J9" s="287" t="s">
        <v>552</v>
      </c>
      <c r="K9" s="287" t="s">
        <v>553</v>
      </c>
      <c r="L9" s="287" t="s">
        <v>554</v>
      </c>
      <c r="M9" s="287" t="s">
        <v>555</v>
      </c>
      <c r="N9" s="287" t="s">
        <v>556</v>
      </c>
      <c r="O9" s="289" t="s">
        <v>42</v>
      </c>
      <c r="P9" s="289" t="s">
        <v>540</v>
      </c>
      <c r="Q9" s="289" t="s">
        <v>557</v>
      </c>
      <c r="R9" s="289" t="s">
        <v>542</v>
      </c>
      <c r="S9" s="287" t="s">
        <v>558</v>
      </c>
      <c r="T9" s="287" t="s">
        <v>544</v>
      </c>
      <c r="U9" s="287" t="s">
        <v>559</v>
      </c>
      <c r="V9" s="290">
        <v>1</v>
      </c>
      <c r="W9" s="290">
        <v>1</v>
      </c>
      <c r="X9" s="291">
        <v>0.99</v>
      </c>
      <c r="Y9" s="289" t="s">
        <v>61</v>
      </c>
      <c r="Z9" s="289" t="s">
        <v>546</v>
      </c>
      <c r="AA9" s="289" t="s">
        <v>547</v>
      </c>
      <c r="AB9" s="289" t="s">
        <v>548</v>
      </c>
      <c r="AC9" s="290">
        <v>1</v>
      </c>
      <c r="AD9" s="289" t="s">
        <v>42</v>
      </c>
      <c r="AE9" s="288">
        <v>44956</v>
      </c>
      <c r="AF9" s="287" t="s">
        <v>560</v>
      </c>
      <c r="AG9" s="504">
        <v>1</v>
      </c>
      <c r="AH9" s="505" t="s">
        <v>561</v>
      </c>
      <c r="AQ9" s="5"/>
    </row>
    <row r="10" spans="2:43" s="4" customFormat="1" ht="75.75" customHeight="1" x14ac:dyDescent="0.25">
      <c r="B10" s="57">
        <v>79</v>
      </c>
      <c r="C10" s="289" t="s">
        <v>562</v>
      </c>
      <c r="D10" s="287" t="s">
        <v>563</v>
      </c>
      <c r="E10" s="289">
        <v>3</v>
      </c>
      <c r="F10" s="289">
        <v>2025</v>
      </c>
      <c r="G10" s="292" t="s">
        <v>564</v>
      </c>
      <c r="H10" s="292" t="s">
        <v>565</v>
      </c>
      <c r="I10" s="292" t="s">
        <v>236</v>
      </c>
      <c r="J10" s="287" t="s">
        <v>566</v>
      </c>
      <c r="K10" s="287" t="s">
        <v>567</v>
      </c>
      <c r="L10" s="287" t="s">
        <v>568</v>
      </c>
      <c r="M10" s="287" t="s">
        <v>569</v>
      </c>
      <c r="N10" s="287" t="s">
        <v>570</v>
      </c>
      <c r="O10" s="289" t="s">
        <v>42</v>
      </c>
      <c r="P10" s="289" t="s">
        <v>540</v>
      </c>
      <c r="Q10" s="289" t="s">
        <v>541</v>
      </c>
      <c r="R10" s="289" t="s">
        <v>542</v>
      </c>
      <c r="S10" s="287" t="s">
        <v>571</v>
      </c>
      <c r="T10" s="287" t="s">
        <v>572</v>
      </c>
      <c r="U10" s="287" t="s">
        <v>573</v>
      </c>
      <c r="V10" s="290">
        <v>1</v>
      </c>
      <c r="W10" s="290">
        <v>1</v>
      </c>
      <c r="X10" s="291">
        <v>0.95</v>
      </c>
      <c r="Y10" s="289" t="s">
        <v>61</v>
      </c>
      <c r="Z10" s="289" t="s">
        <v>546</v>
      </c>
      <c r="AA10" s="289" t="s">
        <v>547</v>
      </c>
      <c r="AB10" s="289" t="s">
        <v>548</v>
      </c>
      <c r="AC10" s="290">
        <v>1</v>
      </c>
      <c r="AD10" s="289" t="s">
        <v>42</v>
      </c>
      <c r="AE10" s="288">
        <v>45657</v>
      </c>
      <c r="AF10" s="287" t="s">
        <v>574</v>
      </c>
      <c r="AG10" s="504">
        <v>1</v>
      </c>
      <c r="AH10" s="505" t="s">
        <v>575</v>
      </c>
      <c r="AQ10" s="5"/>
    </row>
    <row r="11" spans="2:43" s="4" customFormat="1" ht="75" customHeight="1" x14ac:dyDescent="0.25">
      <c r="B11" s="57">
        <v>80</v>
      </c>
      <c r="C11" s="289" t="s">
        <v>576</v>
      </c>
      <c r="D11" s="287" t="s">
        <v>577</v>
      </c>
      <c r="E11" s="289">
        <v>2</v>
      </c>
      <c r="F11" s="289">
        <v>2025</v>
      </c>
      <c r="G11" s="292" t="s">
        <v>578</v>
      </c>
      <c r="H11" s="292" t="s">
        <v>579</v>
      </c>
      <c r="I11" s="292" t="s">
        <v>580</v>
      </c>
      <c r="J11" s="287" t="s">
        <v>581</v>
      </c>
      <c r="K11" s="287" t="s">
        <v>582</v>
      </c>
      <c r="L11" s="287" t="s">
        <v>583</v>
      </c>
      <c r="M11" s="287" t="s">
        <v>584</v>
      </c>
      <c r="N11" s="287" t="s">
        <v>585</v>
      </c>
      <c r="O11" s="289" t="s">
        <v>42</v>
      </c>
      <c r="P11" s="289" t="s">
        <v>540</v>
      </c>
      <c r="Q11" s="289" t="s">
        <v>541</v>
      </c>
      <c r="R11" s="289" t="s">
        <v>542</v>
      </c>
      <c r="S11" s="287" t="s">
        <v>586</v>
      </c>
      <c r="T11" s="287" t="s">
        <v>587</v>
      </c>
      <c r="U11" s="287" t="s">
        <v>588</v>
      </c>
      <c r="V11" s="290">
        <v>1</v>
      </c>
      <c r="W11" s="290">
        <v>1</v>
      </c>
      <c r="X11" s="291">
        <v>0.9</v>
      </c>
      <c r="Y11" s="289" t="s">
        <v>61</v>
      </c>
      <c r="Z11" s="289" t="s">
        <v>546</v>
      </c>
      <c r="AA11" s="289" t="s">
        <v>547</v>
      </c>
      <c r="AB11" s="289" t="s">
        <v>589</v>
      </c>
      <c r="AC11" s="290">
        <v>1</v>
      </c>
      <c r="AD11" s="289" t="s">
        <v>42</v>
      </c>
      <c r="AE11" s="288">
        <v>44865</v>
      </c>
      <c r="AF11" s="287" t="s">
        <v>590</v>
      </c>
      <c r="AG11" s="504">
        <v>1</v>
      </c>
      <c r="AH11" s="505" t="s">
        <v>591</v>
      </c>
      <c r="AQ11" s="5"/>
    </row>
    <row r="12" spans="2:43" s="4" customFormat="1" ht="101.25" customHeight="1" x14ac:dyDescent="0.25">
      <c r="B12" s="57">
        <v>82</v>
      </c>
      <c r="C12" s="289" t="s">
        <v>592</v>
      </c>
      <c r="D12" s="287" t="s">
        <v>593</v>
      </c>
      <c r="E12" s="289">
        <v>3</v>
      </c>
      <c r="F12" s="289">
        <v>2025</v>
      </c>
      <c r="G12" s="292" t="s">
        <v>594</v>
      </c>
      <c r="H12" s="292" t="s">
        <v>595</v>
      </c>
      <c r="I12" s="292" t="s">
        <v>476</v>
      </c>
      <c r="J12" s="287" t="s">
        <v>596</v>
      </c>
      <c r="K12" s="287" t="s">
        <v>597</v>
      </c>
      <c r="L12" s="287" t="s">
        <v>598</v>
      </c>
      <c r="M12" s="287" t="s">
        <v>599</v>
      </c>
      <c r="N12" s="287" t="s">
        <v>600</v>
      </c>
      <c r="O12" s="289" t="s">
        <v>42</v>
      </c>
      <c r="P12" s="289" t="s">
        <v>540</v>
      </c>
      <c r="Q12" s="289" t="s">
        <v>557</v>
      </c>
      <c r="R12" s="289" t="s">
        <v>542</v>
      </c>
      <c r="S12" s="287" t="s">
        <v>601</v>
      </c>
      <c r="T12" s="287" t="s">
        <v>602</v>
      </c>
      <c r="U12" s="287" t="s">
        <v>603</v>
      </c>
      <c r="V12" s="290">
        <v>0.8</v>
      </c>
      <c r="W12" s="290">
        <v>1</v>
      </c>
      <c r="X12" s="291">
        <v>0.79</v>
      </c>
      <c r="Y12" s="289" t="s">
        <v>61</v>
      </c>
      <c r="Z12" s="289" t="s">
        <v>546</v>
      </c>
      <c r="AA12" s="289" t="s">
        <v>547</v>
      </c>
      <c r="AB12" s="289" t="s">
        <v>589</v>
      </c>
      <c r="AC12" s="290">
        <v>0.87770000000000004</v>
      </c>
      <c r="AD12" s="289" t="s">
        <v>42</v>
      </c>
      <c r="AE12" s="288">
        <v>45626</v>
      </c>
      <c r="AF12" s="287" t="s">
        <v>604</v>
      </c>
      <c r="AG12" s="504">
        <v>0.96712480491365849</v>
      </c>
      <c r="AH12" s="505" t="s">
        <v>605</v>
      </c>
      <c r="AQ12" s="5"/>
    </row>
    <row r="13" spans="2:43" s="4" customFormat="1" ht="117.75" customHeight="1" x14ac:dyDescent="0.25">
      <c r="B13" s="57">
        <v>84</v>
      </c>
      <c r="C13" s="289" t="s">
        <v>606</v>
      </c>
      <c r="D13" s="287" t="s">
        <v>593</v>
      </c>
      <c r="E13" s="289">
        <v>4</v>
      </c>
      <c r="F13" s="289">
        <v>2024</v>
      </c>
      <c r="G13" s="292" t="s">
        <v>594</v>
      </c>
      <c r="H13" s="292" t="s">
        <v>595</v>
      </c>
      <c r="I13" s="292" t="s">
        <v>98</v>
      </c>
      <c r="J13" s="287" t="s">
        <v>607</v>
      </c>
      <c r="K13" s="287" t="s">
        <v>608</v>
      </c>
      <c r="L13" s="287" t="s">
        <v>609</v>
      </c>
      <c r="M13" s="287" t="s">
        <v>610</v>
      </c>
      <c r="N13" s="287" t="s">
        <v>611</v>
      </c>
      <c r="O13" s="289" t="s">
        <v>42</v>
      </c>
      <c r="P13" s="57" t="s">
        <v>612</v>
      </c>
      <c r="Q13" s="289" t="s">
        <v>541</v>
      </c>
      <c r="R13" s="289">
        <v>1</v>
      </c>
      <c r="S13" s="287" t="s">
        <v>613</v>
      </c>
      <c r="T13" s="287" t="s">
        <v>614</v>
      </c>
      <c r="U13" s="287" t="s">
        <v>615</v>
      </c>
      <c r="V13" s="290">
        <v>0.9</v>
      </c>
      <c r="W13" s="290">
        <v>1</v>
      </c>
      <c r="X13" s="291">
        <v>0.89990000000000003</v>
      </c>
      <c r="Y13" s="289" t="s">
        <v>48</v>
      </c>
      <c r="Z13" s="289" t="s">
        <v>546</v>
      </c>
      <c r="AA13" s="289" t="s">
        <v>547</v>
      </c>
      <c r="AB13" s="289" t="s">
        <v>616</v>
      </c>
      <c r="AC13" s="290">
        <v>1</v>
      </c>
      <c r="AD13" s="289" t="s">
        <v>42</v>
      </c>
      <c r="AE13" s="288">
        <v>45657</v>
      </c>
      <c r="AF13" s="287" t="s">
        <v>617</v>
      </c>
      <c r="AG13" s="504">
        <v>1</v>
      </c>
      <c r="AH13" s="505" t="s">
        <v>618</v>
      </c>
      <c r="AQ13" s="5"/>
    </row>
    <row r="14" spans="2:43" s="4" customFormat="1" ht="78.75" customHeight="1" x14ac:dyDescent="0.25">
      <c r="B14" s="57">
        <v>86</v>
      </c>
      <c r="C14" s="289" t="s">
        <v>619</v>
      </c>
      <c r="D14" s="287" t="s">
        <v>620</v>
      </c>
      <c r="E14" s="289">
        <v>3</v>
      </c>
      <c r="F14" s="289">
        <v>2025</v>
      </c>
      <c r="G14" s="292" t="s">
        <v>621</v>
      </c>
      <c r="H14" s="292" t="s">
        <v>565</v>
      </c>
      <c r="I14" s="292" t="s">
        <v>236</v>
      </c>
      <c r="J14" s="287" t="s">
        <v>622</v>
      </c>
      <c r="K14" s="287" t="s">
        <v>623</v>
      </c>
      <c r="L14" s="287" t="s">
        <v>624</v>
      </c>
      <c r="M14" s="287" t="s">
        <v>625</v>
      </c>
      <c r="N14" s="287" t="s">
        <v>626</v>
      </c>
      <c r="O14" s="289" t="s">
        <v>42</v>
      </c>
      <c r="P14" s="57" t="s">
        <v>612</v>
      </c>
      <c r="Q14" s="289" t="s">
        <v>541</v>
      </c>
      <c r="R14" s="289" t="s">
        <v>542</v>
      </c>
      <c r="S14" s="287" t="s">
        <v>627</v>
      </c>
      <c r="T14" s="287" t="s">
        <v>628</v>
      </c>
      <c r="U14" s="287" t="s">
        <v>629</v>
      </c>
      <c r="V14" s="290">
        <v>1</v>
      </c>
      <c r="W14" s="290">
        <v>1</v>
      </c>
      <c r="X14" s="291">
        <v>0.95</v>
      </c>
      <c r="Y14" s="289" t="s">
        <v>48</v>
      </c>
      <c r="Z14" s="289" t="s">
        <v>546</v>
      </c>
      <c r="AA14" s="289" t="s">
        <v>547</v>
      </c>
      <c r="AB14" s="289" t="s">
        <v>616</v>
      </c>
      <c r="AC14" s="290">
        <v>1</v>
      </c>
      <c r="AD14" s="289" t="s">
        <v>42</v>
      </c>
      <c r="AE14" s="288">
        <v>45657</v>
      </c>
      <c r="AF14" s="287" t="s">
        <v>630</v>
      </c>
      <c r="AG14" s="504">
        <v>1</v>
      </c>
      <c r="AH14" s="505" t="s">
        <v>631</v>
      </c>
      <c r="AQ14" s="5"/>
    </row>
    <row r="15" spans="2:43" s="4" customFormat="1" ht="90" customHeight="1" x14ac:dyDescent="0.25">
      <c r="B15" s="57">
        <v>88</v>
      </c>
      <c r="C15" s="289" t="s">
        <v>632</v>
      </c>
      <c r="D15" s="287" t="s">
        <v>633</v>
      </c>
      <c r="E15" s="289">
        <v>3</v>
      </c>
      <c r="F15" s="289">
        <v>2025</v>
      </c>
      <c r="G15" s="292" t="s">
        <v>621</v>
      </c>
      <c r="H15" s="292" t="s">
        <v>565</v>
      </c>
      <c r="I15" s="292" t="s">
        <v>634</v>
      </c>
      <c r="J15" s="287" t="s">
        <v>635</v>
      </c>
      <c r="K15" s="287" t="s">
        <v>636</v>
      </c>
      <c r="L15" s="287" t="s">
        <v>637</v>
      </c>
      <c r="M15" s="287" t="s">
        <v>638</v>
      </c>
      <c r="N15" s="287" t="s">
        <v>639</v>
      </c>
      <c r="O15" s="289" t="s">
        <v>42</v>
      </c>
      <c r="P15" s="289" t="s">
        <v>540</v>
      </c>
      <c r="Q15" s="289" t="s">
        <v>557</v>
      </c>
      <c r="R15" s="289" t="s">
        <v>542</v>
      </c>
      <c r="S15" s="287" t="s">
        <v>640</v>
      </c>
      <c r="T15" s="287" t="s">
        <v>641</v>
      </c>
      <c r="U15" s="287" t="s">
        <v>642</v>
      </c>
      <c r="V15" s="290">
        <v>1</v>
      </c>
      <c r="W15" s="290">
        <v>1</v>
      </c>
      <c r="X15" s="291">
        <v>0.8</v>
      </c>
      <c r="Y15" s="289" t="s">
        <v>61</v>
      </c>
      <c r="Z15" s="289" t="s">
        <v>546</v>
      </c>
      <c r="AA15" s="289" t="s">
        <v>547</v>
      </c>
      <c r="AB15" s="289" t="s">
        <v>616</v>
      </c>
      <c r="AC15" s="290">
        <v>1</v>
      </c>
      <c r="AD15" s="289" t="s">
        <v>42</v>
      </c>
      <c r="AE15" s="288">
        <v>45657</v>
      </c>
      <c r="AF15" s="287" t="s">
        <v>643</v>
      </c>
      <c r="AG15" s="504">
        <v>1</v>
      </c>
      <c r="AH15" s="505" t="s">
        <v>644</v>
      </c>
      <c r="AQ15" s="5"/>
    </row>
    <row r="16" spans="2:43" s="4" customFormat="1" ht="72" customHeight="1" x14ac:dyDescent="0.25">
      <c r="B16" s="57">
        <v>89</v>
      </c>
      <c r="C16" s="289" t="s">
        <v>645</v>
      </c>
      <c r="D16" s="287" t="s">
        <v>646</v>
      </c>
      <c r="E16" s="289">
        <v>4</v>
      </c>
      <c r="F16" s="289">
        <v>2025</v>
      </c>
      <c r="G16" s="292" t="s">
        <v>647</v>
      </c>
      <c r="H16" s="292" t="s">
        <v>648</v>
      </c>
      <c r="I16" s="292" t="s">
        <v>66</v>
      </c>
      <c r="J16" s="287" t="s">
        <v>649</v>
      </c>
      <c r="K16" s="287" t="s">
        <v>650</v>
      </c>
      <c r="L16" s="287" t="s">
        <v>651</v>
      </c>
      <c r="M16" s="287" t="s">
        <v>652</v>
      </c>
      <c r="N16" s="287" t="s">
        <v>653</v>
      </c>
      <c r="O16" s="289" t="s">
        <v>42</v>
      </c>
      <c r="P16" s="57" t="s">
        <v>612</v>
      </c>
      <c r="Q16" s="289" t="s">
        <v>557</v>
      </c>
      <c r="R16" s="289" t="s">
        <v>542</v>
      </c>
      <c r="S16" s="287" t="s">
        <v>654</v>
      </c>
      <c r="T16" s="287" t="s">
        <v>655</v>
      </c>
      <c r="U16" s="287" t="s">
        <v>656</v>
      </c>
      <c r="V16" s="290">
        <v>1</v>
      </c>
      <c r="W16" s="290">
        <v>1</v>
      </c>
      <c r="X16" s="291">
        <v>0.95</v>
      </c>
      <c r="Y16" s="289" t="s">
        <v>61</v>
      </c>
      <c r="Z16" s="289" t="s">
        <v>546</v>
      </c>
      <c r="AA16" s="289" t="s">
        <v>547</v>
      </c>
      <c r="AB16" s="289" t="s">
        <v>657</v>
      </c>
      <c r="AC16" s="290">
        <v>1</v>
      </c>
      <c r="AD16" s="289" t="s">
        <v>658</v>
      </c>
      <c r="AE16" s="288">
        <v>45616</v>
      </c>
      <c r="AF16" s="287" t="s">
        <v>659</v>
      </c>
      <c r="AG16" s="504">
        <v>1</v>
      </c>
      <c r="AH16" s="505" t="s">
        <v>660</v>
      </c>
      <c r="AQ16" s="5"/>
    </row>
    <row r="17" spans="2:43" s="4" customFormat="1" ht="148.5" customHeight="1" x14ac:dyDescent="0.25">
      <c r="B17" s="57">
        <v>90</v>
      </c>
      <c r="C17" s="289" t="s">
        <v>661</v>
      </c>
      <c r="D17" s="287" t="s">
        <v>662</v>
      </c>
      <c r="E17" s="289">
        <v>3</v>
      </c>
      <c r="F17" s="289">
        <v>2025</v>
      </c>
      <c r="G17" s="292" t="s">
        <v>663</v>
      </c>
      <c r="H17" s="292" t="s">
        <v>664</v>
      </c>
      <c r="I17" s="292" t="s">
        <v>665</v>
      </c>
      <c r="J17" s="287" t="s">
        <v>666</v>
      </c>
      <c r="K17" s="287" t="s">
        <v>667</v>
      </c>
      <c r="L17" s="287" t="s">
        <v>668</v>
      </c>
      <c r="M17" s="287" t="s">
        <v>669</v>
      </c>
      <c r="N17" s="287" t="s">
        <v>670</v>
      </c>
      <c r="O17" s="289" t="s">
        <v>42</v>
      </c>
      <c r="P17" s="289" t="s">
        <v>540</v>
      </c>
      <c r="Q17" s="289" t="s">
        <v>541</v>
      </c>
      <c r="R17" s="289" t="s">
        <v>542</v>
      </c>
      <c r="S17" s="287" t="s">
        <v>671</v>
      </c>
      <c r="T17" s="287" t="s">
        <v>672</v>
      </c>
      <c r="U17" s="287" t="s">
        <v>673</v>
      </c>
      <c r="V17" s="290">
        <v>1</v>
      </c>
      <c r="W17" s="290">
        <v>1</v>
      </c>
      <c r="X17" s="291">
        <v>0.95</v>
      </c>
      <c r="Y17" s="289" t="s">
        <v>61</v>
      </c>
      <c r="Z17" s="289" t="s">
        <v>546</v>
      </c>
      <c r="AA17" s="289" t="s">
        <v>547</v>
      </c>
      <c r="AB17" s="289" t="s">
        <v>657</v>
      </c>
      <c r="AC17" s="290">
        <v>0.95</v>
      </c>
      <c r="AD17" s="289" t="s">
        <v>42</v>
      </c>
      <c r="AE17" s="288">
        <v>45566</v>
      </c>
      <c r="AF17" s="287" t="s">
        <v>674</v>
      </c>
      <c r="AG17" s="504">
        <v>0.94789915966386551</v>
      </c>
      <c r="AH17" s="505" t="s">
        <v>675</v>
      </c>
      <c r="AQ17" s="5"/>
    </row>
    <row r="18" spans="2:43" s="4" customFormat="1" ht="104.25" customHeight="1" x14ac:dyDescent="0.25">
      <c r="B18" s="57">
        <v>91</v>
      </c>
      <c r="C18" s="289" t="s">
        <v>676</v>
      </c>
      <c r="D18" s="287" t="s">
        <v>677</v>
      </c>
      <c r="E18" s="289">
        <v>3</v>
      </c>
      <c r="F18" s="289">
        <v>2025</v>
      </c>
      <c r="G18" s="292" t="s">
        <v>663</v>
      </c>
      <c r="H18" s="292" t="s">
        <v>664</v>
      </c>
      <c r="I18" s="292" t="s">
        <v>665</v>
      </c>
      <c r="J18" s="287" t="s">
        <v>678</v>
      </c>
      <c r="K18" s="287" t="s">
        <v>679</v>
      </c>
      <c r="L18" s="287" t="s">
        <v>680</v>
      </c>
      <c r="M18" s="287" t="s">
        <v>681</v>
      </c>
      <c r="N18" s="287" t="s">
        <v>682</v>
      </c>
      <c r="O18" s="289" t="s">
        <v>42</v>
      </c>
      <c r="P18" s="289" t="s">
        <v>540</v>
      </c>
      <c r="Q18" s="289" t="s">
        <v>541</v>
      </c>
      <c r="R18" s="289" t="s">
        <v>542</v>
      </c>
      <c r="S18" s="287" t="s">
        <v>683</v>
      </c>
      <c r="T18" s="287" t="s">
        <v>684</v>
      </c>
      <c r="U18" s="287" t="s">
        <v>685</v>
      </c>
      <c r="V18" s="290">
        <v>1</v>
      </c>
      <c r="W18" s="290">
        <v>1</v>
      </c>
      <c r="X18" s="291">
        <v>0.95</v>
      </c>
      <c r="Y18" s="289" t="s">
        <v>61</v>
      </c>
      <c r="Z18" s="289" t="s">
        <v>546</v>
      </c>
      <c r="AA18" s="289" t="s">
        <v>547</v>
      </c>
      <c r="AB18" s="289" t="s">
        <v>686</v>
      </c>
      <c r="AC18" s="290">
        <v>0.95</v>
      </c>
      <c r="AD18" s="289" t="s">
        <v>42</v>
      </c>
      <c r="AE18" s="288">
        <v>45566</v>
      </c>
      <c r="AF18" s="287" t="s">
        <v>687</v>
      </c>
      <c r="AG18" s="504">
        <v>1</v>
      </c>
      <c r="AH18" s="505" t="s">
        <v>688</v>
      </c>
      <c r="AQ18" s="5"/>
    </row>
    <row r="19" spans="2:43" s="4" customFormat="1" ht="126" customHeight="1" x14ac:dyDescent="0.25">
      <c r="B19" s="57">
        <v>92</v>
      </c>
      <c r="C19" s="289" t="s">
        <v>689</v>
      </c>
      <c r="D19" s="287" t="s">
        <v>677</v>
      </c>
      <c r="E19" s="289">
        <v>3</v>
      </c>
      <c r="F19" s="289">
        <v>2025</v>
      </c>
      <c r="G19" s="292" t="s">
        <v>663</v>
      </c>
      <c r="H19" s="292" t="s">
        <v>664</v>
      </c>
      <c r="I19" s="292" t="s">
        <v>665</v>
      </c>
      <c r="J19" s="287" t="s">
        <v>690</v>
      </c>
      <c r="K19" s="287" t="s">
        <v>691</v>
      </c>
      <c r="L19" s="287" t="s">
        <v>692</v>
      </c>
      <c r="M19" s="287" t="s">
        <v>693</v>
      </c>
      <c r="N19" s="287" t="s">
        <v>694</v>
      </c>
      <c r="O19" s="289" t="s">
        <v>42</v>
      </c>
      <c r="P19" s="289" t="s">
        <v>540</v>
      </c>
      <c r="Q19" s="289" t="s">
        <v>541</v>
      </c>
      <c r="R19" s="289" t="s">
        <v>542</v>
      </c>
      <c r="S19" s="287" t="s">
        <v>695</v>
      </c>
      <c r="T19" s="287" t="s">
        <v>684</v>
      </c>
      <c r="U19" s="287" t="s">
        <v>696</v>
      </c>
      <c r="V19" s="290">
        <v>1</v>
      </c>
      <c r="W19" s="290">
        <v>1</v>
      </c>
      <c r="X19" s="291">
        <v>0.95</v>
      </c>
      <c r="Y19" s="289" t="s">
        <v>61</v>
      </c>
      <c r="Z19" s="289" t="s">
        <v>546</v>
      </c>
      <c r="AA19" s="289" t="s">
        <v>547</v>
      </c>
      <c r="AB19" s="289" t="s">
        <v>657</v>
      </c>
      <c r="AC19" s="290">
        <v>0.93</v>
      </c>
      <c r="AD19" s="289" t="s">
        <v>42</v>
      </c>
      <c r="AE19" s="288">
        <v>45566</v>
      </c>
      <c r="AF19" s="287" t="s">
        <v>697</v>
      </c>
      <c r="AG19" s="504">
        <v>0.99006622516556286</v>
      </c>
      <c r="AH19" s="505" t="s">
        <v>698</v>
      </c>
      <c r="AQ19" s="5"/>
    </row>
    <row r="20" spans="2:43" s="4" customFormat="1" ht="56.25" customHeight="1" x14ac:dyDescent="0.25">
      <c r="B20" s="57">
        <v>94</v>
      </c>
      <c r="C20" s="289" t="s">
        <v>699</v>
      </c>
      <c r="D20" s="287" t="s">
        <v>700</v>
      </c>
      <c r="E20" s="289">
        <v>4</v>
      </c>
      <c r="F20" s="289">
        <v>2025</v>
      </c>
      <c r="G20" s="292" t="s">
        <v>701</v>
      </c>
      <c r="H20" s="292" t="s">
        <v>702</v>
      </c>
      <c r="I20" s="292" t="s">
        <v>703</v>
      </c>
      <c r="J20" s="287" t="s">
        <v>704</v>
      </c>
      <c r="K20" s="287" t="s">
        <v>705</v>
      </c>
      <c r="L20" s="287" t="s">
        <v>706</v>
      </c>
      <c r="M20" s="287" t="s">
        <v>707</v>
      </c>
      <c r="N20" s="287" t="s">
        <v>708</v>
      </c>
      <c r="O20" s="289" t="s">
        <v>42</v>
      </c>
      <c r="P20" s="289" t="s">
        <v>540</v>
      </c>
      <c r="Q20" s="289" t="s">
        <v>557</v>
      </c>
      <c r="R20" s="289" t="s">
        <v>542</v>
      </c>
      <c r="S20" s="287" t="s">
        <v>709</v>
      </c>
      <c r="T20" s="287" t="s">
        <v>710</v>
      </c>
      <c r="U20" s="287" t="s">
        <v>711</v>
      </c>
      <c r="V20" s="290">
        <v>0.95</v>
      </c>
      <c r="W20" s="290">
        <v>1</v>
      </c>
      <c r="X20" s="291">
        <v>0.85</v>
      </c>
      <c r="Y20" s="289" t="s">
        <v>61</v>
      </c>
      <c r="Z20" s="289" t="s">
        <v>546</v>
      </c>
      <c r="AA20" s="289" t="s">
        <v>547</v>
      </c>
      <c r="AB20" s="289" t="s">
        <v>548</v>
      </c>
      <c r="AC20" s="290">
        <v>0.998</v>
      </c>
      <c r="AD20" s="289" t="s">
        <v>42</v>
      </c>
      <c r="AE20" s="288">
        <v>45596</v>
      </c>
      <c r="AF20" s="287" t="s">
        <v>712</v>
      </c>
      <c r="AG20" s="504">
        <v>1</v>
      </c>
      <c r="AH20" s="505" t="s">
        <v>713</v>
      </c>
      <c r="AQ20" s="5"/>
    </row>
    <row r="21" spans="2:43" s="4" customFormat="1" ht="56.25" customHeight="1" x14ac:dyDescent="0.25">
      <c r="B21" s="57">
        <v>95</v>
      </c>
      <c r="C21" s="289" t="s">
        <v>714</v>
      </c>
      <c r="D21" s="287" t="s">
        <v>700</v>
      </c>
      <c r="E21" s="289">
        <v>3</v>
      </c>
      <c r="F21" s="289">
        <v>2025</v>
      </c>
      <c r="G21" s="292" t="s">
        <v>701</v>
      </c>
      <c r="H21" s="292" t="s">
        <v>702</v>
      </c>
      <c r="I21" s="292" t="s">
        <v>703</v>
      </c>
      <c r="J21" s="287" t="s">
        <v>715</v>
      </c>
      <c r="K21" s="287" t="s">
        <v>716</v>
      </c>
      <c r="L21" s="287" t="s">
        <v>717</v>
      </c>
      <c r="M21" s="287" t="s">
        <v>718</v>
      </c>
      <c r="N21" s="287" t="s">
        <v>719</v>
      </c>
      <c r="O21" s="289" t="s">
        <v>42</v>
      </c>
      <c r="P21" s="57" t="s">
        <v>612</v>
      </c>
      <c r="Q21" s="289" t="s">
        <v>541</v>
      </c>
      <c r="R21" s="289" t="s">
        <v>542</v>
      </c>
      <c r="S21" s="287" t="s">
        <v>720</v>
      </c>
      <c r="T21" s="287" t="s">
        <v>721</v>
      </c>
      <c r="U21" s="287" t="s">
        <v>722</v>
      </c>
      <c r="V21" s="290">
        <v>0.85</v>
      </c>
      <c r="W21" s="290">
        <v>1</v>
      </c>
      <c r="X21" s="291">
        <v>0.65</v>
      </c>
      <c r="Y21" s="289" t="s">
        <v>61</v>
      </c>
      <c r="Z21" s="289" t="s">
        <v>546</v>
      </c>
      <c r="AA21" s="289" t="s">
        <v>547</v>
      </c>
      <c r="AB21" s="289" t="s">
        <v>548</v>
      </c>
      <c r="AC21" s="290">
        <v>0.89</v>
      </c>
      <c r="AD21" s="289" t="s">
        <v>42</v>
      </c>
      <c r="AE21" s="288">
        <v>45473</v>
      </c>
      <c r="AF21" s="287" t="s">
        <v>723</v>
      </c>
      <c r="AG21" s="504">
        <v>0.90637416049164299</v>
      </c>
      <c r="AH21" s="505" t="s">
        <v>724</v>
      </c>
      <c r="AQ21" s="5"/>
    </row>
    <row r="22" spans="2:43" s="4" customFormat="1" ht="137.25" customHeight="1" x14ac:dyDescent="0.25">
      <c r="B22" s="57">
        <v>97</v>
      </c>
      <c r="C22" s="289" t="s">
        <v>725</v>
      </c>
      <c r="D22" s="287" t="s">
        <v>700</v>
      </c>
      <c r="E22" s="289">
        <v>4</v>
      </c>
      <c r="F22" s="289">
        <v>2025</v>
      </c>
      <c r="G22" s="292" t="s">
        <v>701</v>
      </c>
      <c r="H22" s="292" t="s">
        <v>702</v>
      </c>
      <c r="I22" s="292" t="s">
        <v>703</v>
      </c>
      <c r="J22" s="287" t="s">
        <v>726</v>
      </c>
      <c r="K22" s="287" t="s">
        <v>727</v>
      </c>
      <c r="L22" s="287" t="s">
        <v>728</v>
      </c>
      <c r="M22" s="287" t="s">
        <v>729</v>
      </c>
      <c r="N22" s="287" t="s">
        <v>730</v>
      </c>
      <c r="O22" s="289" t="s">
        <v>42</v>
      </c>
      <c r="P22" s="289" t="s">
        <v>731</v>
      </c>
      <c r="Q22" s="289" t="s">
        <v>557</v>
      </c>
      <c r="R22" s="289" t="s">
        <v>542</v>
      </c>
      <c r="S22" s="287" t="s">
        <v>732</v>
      </c>
      <c r="T22" s="287" t="s">
        <v>733</v>
      </c>
      <c r="U22" s="287" t="s">
        <v>734</v>
      </c>
      <c r="V22" s="290">
        <v>0.7</v>
      </c>
      <c r="W22" s="290">
        <v>1</v>
      </c>
      <c r="X22" s="291">
        <v>0.69</v>
      </c>
      <c r="Y22" s="289" t="s">
        <v>61</v>
      </c>
      <c r="Z22" s="289" t="s">
        <v>546</v>
      </c>
      <c r="AA22" s="289" t="s">
        <v>547</v>
      </c>
      <c r="AB22" s="289" t="s">
        <v>548</v>
      </c>
      <c r="AC22" s="290">
        <v>0.51</v>
      </c>
      <c r="AD22" s="289" t="s">
        <v>42</v>
      </c>
      <c r="AE22" s="288">
        <v>45565</v>
      </c>
      <c r="AF22" s="287" t="s">
        <v>735</v>
      </c>
      <c r="AG22" s="504">
        <v>0.82156611039794614</v>
      </c>
      <c r="AH22" s="505" t="s">
        <v>736</v>
      </c>
      <c r="AQ22" s="5"/>
    </row>
    <row r="23" spans="2:43" s="4" customFormat="1" ht="101.25" customHeight="1" x14ac:dyDescent="0.25">
      <c r="B23" s="57">
        <v>98</v>
      </c>
      <c r="C23" s="289" t="s">
        <v>737</v>
      </c>
      <c r="D23" s="287" t="s">
        <v>738</v>
      </c>
      <c r="E23" s="289">
        <v>3</v>
      </c>
      <c r="F23" s="289">
        <v>2025</v>
      </c>
      <c r="G23" s="292" t="s">
        <v>739</v>
      </c>
      <c r="H23" s="292" t="s">
        <v>702</v>
      </c>
      <c r="I23" s="292" t="s">
        <v>703</v>
      </c>
      <c r="J23" s="287" t="s">
        <v>740</v>
      </c>
      <c r="K23" s="287" t="s">
        <v>741</v>
      </c>
      <c r="L23" s="287" t="s">
        <v>742</v>
      </c>
      <c r="M23" s="287" t="s">
        <v>743</v>
      </c>
      <c r="N23" s="287" t="s">
        <v>744</v>
      </c>
      <c r="O23" s="289" t="s">
        <v>42</v>
      </c>
      <c r="P23" s="289" t="s">
        <v>540</v>
      </c>
      <c r="Q23" s="289" t="s">
        <v>557</v>
      </c>
      <c r="R23" s="289" t="s">
        <v>542</v>
      </c>
      <c r="S23" s="287" t="s">
        <v>745</v>
      </c>
      <c r="T23" s="287" t="s">
        <v>733</v>
      </c>
      <c r="U23" s="287" t="s">
        <v>746</v>
      </c>
      <c r="V23" s="290">
        <v>0.95</v>
      </c>
      <c r="W23" s="290">
        <v>1</v>
      </c>
      <c r="X23" s="291">
        <v>0.9</v>
      </c>
      <c r="Y23" s="289" t="s">
        <v>61</v>
      </c>
      <c r="Z23" s="289" t="s">
        <v>546</v>
      </c>
      <c r="AA23" s="289" t="s">
        <v>547</v>
      </c>
      <c r="AB23" s="289" t="s">
        <v>548</v>
      </c>
      <c r="AC23" s="290">
        <v>0.98</v>
      </c>
      <c r="AD23" s="289" t="s">
        <v>42</v>
      </c>
      <c r="AE23" s="288">
        <v>45596</v>
      </c>
      <c r="AF23" s="287" t="s">
        <v>747</v>
      </c>
      <c r="AG23" s="504">
        <v>1</v>
      </c>
      <c r="AH23" s="505" t="s">
        <v>748</v>
      </c>
      <c r="AQ23" s="5"/>
    </row>
    <row r="24" spans="2:43" s="4" customFormat="1" ht="336.6" x14ac:dyDescent="0.25">
      <c r="B24" s="57">
        <v>109</v>
      </c>
      <c r="C24" s="289" t="s">
        <v>749</v>
      </c>
      <c r="D24" s="287" t="s">
        <v>750</v>
      </c>
      <c r="E24" s="289">
        <v>3</v>
      </c>
      <c r="F24" s="289">
        <v>2025</v>
      </c>
      <c r="G24" s="292" t="s">
        <v>739</v>
      </c>
      <c r="H24" s="292" t="s">
        <v>702</v>
      </c>
      <c r="I24" s="292" t="s">
        <v>284</v>
      </c>
      <c r="J24" s="287" t="s">
        <v>751</v>
      </c>
      <c r="K24" s="287" t="s">
        <v>752</v>
      </c>
      <c r="L24" s="287" t="s">
        <v>753</v>
      </c>
      <c r="M24" s="287" t="s">
        <v>754</v>
      </c>
      <c r="N24" s="287" t="s">
        <v>755</v>
      </c>
      <c r="O24" s="289" t="s">
        <v>42</v>
      </c>
      <c r="P24" s="289" t="s">
        <v>540</v>
      </c>
      <c r="Q24" s="289" t="s">
        <v>557</v>
      </c>
      <c r="R24" s="289" t="s">
        <v>542</v>
      </c>
      <c r="S24" s="287" t="s">
        <v>756</v>
      </c>
      <c r="T24" s="287" t="s">
        <v>757</v>
      </c>
      <c r="U24" s="287" t="s">
        <v>758</v>
      </c>
      <c r="V24" s="290">
        <v>0.96</v>
      </c>
      <c r="W24" s="290">
        <v>1</v>
      </c>
      <c r="X24" s="291">
        <v>0.96</v>
      </c>
      <c r="Y24" s="289" t="s">
        <v>61</v>
      </c>
      <c r="Z24" s="289" t="s">
        <v>546</v>
      </c>
      <c r="AA24" s="289" t="s">
        <v>547</v>
      </c>
      <c r="AB24" s="289" t="s">
        <v>589</v>
      </c>
      <c r="AC24" s="290">
        <v>0.94</v>
      </c>
      <c r="AD24" s="289" t="s">
        <v>42</v>
      </c>
      <c r="AE24" s="288">
        <v>45488</v>
      </c>
      <c r="AF24" s="287" t="s">
        <v>759</v>
      </c>
      <c r="AG24" s="504">
        <v>1</v>
      </c>
      <c r="AH24" s="505" t="s">
        <v>760</v>
      </c>
      <c r="AQ24" s="5"/>
    </row>
    <row r="25" spans="2:43" s="4" customFormat="1" ht="112.5" customHeight="1" x14ac:dyDescent="0.25">
      <c r="B25" s="57">
        <v>101</v>
      </c>
      <c r="C25" s="289" t="s">
        <v>761</v>
      </c>
      <c r="D25" s="287" t="s">
        <v>762</v>
      </c>
      <c r="E25" s="289">
        <v>4</v>
      </c>
      <c r="F25" s="289">
        <v>2025</v>
      </c>
      <c r="G25" s="292" t="s">
        <v>739</v>
      </c>
      <c r="H25" s="292" t="s">
        <v>702</v>
      </c>
      <c r="I25" s="292" t="s">
        <v>763</v>
      </c>
      <c r="J25" s="287" t="s">
        <v>764</v>
      </c>
      <c r="K25" s="287" t="s">
        <v>765</v>
      </c>
      <c r="L25" s="287" t="s">
        <v>766</v>
      </c>
      <c r="M25" s="287" t="s">
        <v>767</v>
      </c>
      <c r="N25" s="287" t="s">
        <v>768</v>
      </c>
      <c r="O25" s="289" t="s">
        <v>42</v>
      </c>
      <c r="P25" s="289" t="s">
        <v>731</v>
      </c>
      <c r="Q25" s="289" t="s">
        <v>557</v>
      </c>
      <c r="R25" s="289" t="s">
        <v>542</v>
      </c>
      <c r="S25" s="287" t="s">
        <v>769</v>
      </c>
      <c r="T25" s="287" t="s">
        <v>770</v>
      </c>
      <c r="U25" s="287" t="s">
        <v>771</v>
      </c>
      <c r="V25" s="290">
        <v>0.8</v>
      </c>
      <c r="W25" s="290">
        <v>0.8</v>
      </c>
      <c r="X25" s="291">
        <v>0.75</v>
      </c>
      <c r="Y25" s="289" t="s">
        <v>41</v>
      </c>
      <c r="Z25" s="289" t="s">
        <v>546</v>
      </c>
      <c r="AA25" s="289" t="s">
        <v>547</v>
      </c>
      <c r="AB25" s="289" t="s">
        <v>686</v>
      </c>
      <c r="AC25" s="290">
        <v>0.75</v>
      </c>
      <c r="AD25" s="289" t="s">
        <v>772</v>
      </c>
      <c r="AE25" s="288">
        <v>45631</v>
      </c>
      <c r="AF25" s="287" t="s">
        <v>773</v>
      </c>
      <c r="AG25" s="504">
        <v>0.98781249999999987</v>
      </c>
      <c r="AH25" s="505" t="s">
        <v>774</v>
      </c>
      <c r="AQ25" s="5"/>
    </row>
    <row r="26" spans="2:43" s="4" customFormat="1" ht="56.25" customHeight="1" x14ac:dyDescent="0.25">
      <c r="B26" s="57">
        <v>102</v>
      </c>
      <c r="C26" s="289" t="s">
        <v>775</v>
      </c>
      <c r="D26" s="287" t="s">
        <v>762</v>
      </c>
      <c r="E26" s="289">
        <v>4</v>
      </c>
      <c r="F26" s="289">
        <v>2025</v>
      </c>
      <c r="G26" s="292" t="s">
        <v>739</v>
      </c>
      <c r="H26" s="292" t="s">
        <v>702</v>
      </c>
      <c r="I26" s="292" t="s">
        <v>763</v>
      </c>
      <c r="J26" s="287" t="s">
        <v>776</v>
      </c>
      <c r="K26" s="287" t="s">
        <v>777</v>
      </c>
      <c r="L26" s="287" t="s">
        <v>778</v>
      </c>
      <c r="M26" s="287" t="s">
        <v>779</v>
      </c>
      <c r="N26" s="287" t="s">
        <v>780</v>
      </c>
      <c r="O26" s="289" t="s">
        <v>42</v>
      </c>
      <c r="P26" s="289" t="s">
        <v>731</v>
      </c>
      <c r="Q26" s="289" t="s">
        <v>541</v>
      </c>
      <c r="R26" s="289" t="s">
        <v>542</v>
      </c>
      <c r="S26" s="287" t="s">
        <v>781</v>
      </c>
      <c r="T26" s="287" t="s">
        <v>782</v>
      </c>
      <c r="U26" s="287" t="s">
        <v>783</v>
      </c>
      <c r="V26" s="290">
        <v>0.99</v>
      </c>
      <c r="W26" s="290">
        <v>1</v>
      </c>
      <c r="X26" s="291">
        <v>0.95</v>
      </c>
      <c r="Y26" s="289" t="s">
        <v>61</v>
      </c>
      <c r="Z26" s="289" t="s">
        <v>546</v>
      </c>
      <c r="AA26" s="289" t="s">
        <v>547</v>
      </c>
      <c r="AB26" s="289" t="s">
        <v>686</v>
      </c>
      <c r="AC26" s="290">
        <v>1</v>
      </c>
      <c r="AD26" s="289" t="s">
        <v>772</v>
      </c>
      <c r="AE26" s="288" t="s">
        <v>43</v>
      </c>
      <c r="AF26" s="287" t="s">
        <v>773</v>
      </c>
      <c r="AG26" s="504">
        <v>1</v>
      </c>
      <c r="AH26" s="505" t="s">
        <v>784</v>
      </c>
      <c r="AQ26" s="5"/>
    </row>
    <row r="27" spans="2:43" s="4" customFormat="1" ht="78.75" customHeight="1" x14ac:dyDescent="0.25">
      <c r="B27" s="57">
        <v>103</v>
      </c>
      <c r="C27" s="289" t="s">
        <v>785</v>
      </c>
      <c r="D27" s="287" t="s">
        <v>786</v>
      </c>
      <c r="E27" s="289">
        <v>3</v>
      </c>
      <c r="F27" s="289">
        <v>2025</v>
      </c>
      <c r="G27" s="292" t="s">
        <v>739</v>
      </c>
      <c r="H27" s="292" t="s">
        <v>702</v>
      </c>
      <c r="I27" s="292" t="s">
        <v>703</v>
      </c>
      <c r="J27" s="287" t="s">
        <v>787</v>
      </c>
      <c r="K27" s="287" t="s">
        <v>788</v>
      </c>
      <c r="L27" s="287" t="s">
        <v>789</v>
      </c>
      <c r="M27" s="287" t="s">
        <v>790</v>
      </c>
      <c r="N27" s="287" t="s">
        <v>791</v>
      </c>
      <c r="O27" s="289" t="s">
        <v>42</v>
      </c>
      <c r="P27" s="289" t="s">
        <v>731</v>
      </c>
      <c r="Q27" s="289" t="s">
        <v>541</v>
      </c>
      <c r="R27" s="289" t="s">
        <v>542</v>
      </c>
      <c r="S27" s="287" t="s">
        <v>792</v>
      </c>
      <c r="T27" s="287" t="s">
        <v>793</v>
      </c>
      <c r="U27" s="287" t="s">
        <v>794</v>
      </c>
      <c r="V27" s="290">
        <v>1</v>
      </c>
      <c r="W27" s="290">
        <v>1</v>
      </c>
      <c r="X27" s="291">
        <v>0.8</v>
      </c>
      <c r="Y27" s="289" t="s">
        <v>41</v>
      </c>
      <c r="Z27" s="289" t="s">
        <v>546</v>
      </c>
      <c r="AA27" s="289" t="s">
        <v>547</v>
      </c>
      <c r="AB27" s="289" t="s">
        <v>61</v>
      </c>
      <c r="AC27" s="290">
        <v>100</v>
      </c>
      <c r="AD27" s="289" t="s">
        <v>772</v>
      </c>
      <c r="AE27" s="288">
        <v>45565</v>
      </c>
      <c r="AF27" s="287" t="s">
        <v>795</v>
      </c>
      <c r="AG27" s="504">
        <v>1</v>
      </c>
      <c r="AH27" s="505" t="s">
        <v>796</v>
      </c>
      <c r="AQ27" s="5"/>
    </row>
    <row r="28" spans="2:43" s="4" customFormat="1" ht="127.5" customHeight="1" x14ac:dyDescent="0.25">
      <c r="B28" s="57">
        <v>106</v>
      </c>
      <c r="C28" s="289" t="s">
        <v>797</v>
      </c>
      <c r="D28" s="287" t="s">
        <v>798</v>
      </c>
      <c r="E28" s="289">
        <v>4</v>
      </c>
      <c r="F28" s="289">
        <v>2025</v>
      </c>
      <c r="G28" s="292" t="s">
        <v>799</v>
      </c>
      <c r="H28" s="292" t="s">
        <v>800</v>
      </c>
      <c r="I28" s="292" t="s">
        <v>801</v>
      </c>
      <c r="J28" s="287" t="s">
        <v>802</v>
      </c>
      <c r="K28" s="287" t="s">
        <v>803</v>
      </c>
      <c r="L28" s="287" t="s">
        <v>804</v>
      </c>
      <c r="M28" s="287" t="s">
        <v>805</v>
      </c>
      <c r="N28" s="287" t="s">
        <v>806</v>
      </c>
      <c r="O28" s="289" t="s">
        <v>42</v>
      </c>
      <c r="P28" s="289" t="s">
        <v>540</v>
      </c>
      <c r="Q28" s="289" t="s">
        <v>541</v>
      </c>
      <c r="R28" s="289" t="s">
        <v>542</v>
      </c>
      <c r="S28" s="287" t="s">
        <v>807</v>
      </c>
      <c r="T28" s="287" t="s">
        <v>808</v>
      </c>
      <c r="U28" s="287" t="s">
        <v>809</v>
      </c>
      <c r="V28" s="290">
        <v>1</v>
      </c>
      <c r="W28" s="290">
        <v>1</v>
      </c>
      <c r="X28" s="291">
        <v>0.99990000000000001</v>
      </c>
      <c r="Y28" s="289" t="s">
        <v>61</v>
      </c>
      <c r="Z28" s="289" t="s">
        <v>546</v>
      </c>
      <c r="AA28" s="289" t="s">
        <v>547</v>
      </c>
      <c r="AB28" s="289" t="s">
        <v>810</v>
      </c>
      <c r="AC28" s="290">
        <v>1</v>
      </c>
      <c r="AD28" s="289" t="s">
        <v>42</v>
      </c>
      <c r="AE28" s="288">
        <v>45626</v>
      </c>
      <c r="AF28" s="287" t="s">
        <v>811</v>
      </c>
      <c r="AG28" s="504">
        <v>1</v>
      </c>
      <c r="AH28" s="505" t="s">
        <v>812</v>
      </c>
      <c r="AQ28" s="5"/>
    </row>
    <row r="29" spans="2:43" s="4" customFormat="1" ht="99.75" customHeight="1" x14ac:dyDescent="0.25">
      <c r="B29" s="57">
        <v>104</v>
      </c>
      <c r="C29" s="289" t="s">
        <v>813</v>
      </c>
      <c r="D29" s="287" t="s">
        <v>814</v>
      </c>
      <c r="E29" s="289">
        <v>3</v>
      </c>
      <c r="F29" s="289">
        <v>2025</v>
      </c>
      <c r="G29" s="292" t="s">
        <v>815</v>
      </c>
      <c r="H29" s="292" t="s">
        <v>816</v>
      </c>
      <c r="I29" s="292" t="s">
        <v>817</v>
      </c>
      <c r="J29" s="287" t="s">
        <v>818</v>
      </c>
      <c r="K29" s="287" t="s">
        <v>819</v>
      </c>
      <c r="L29" s="287" t="s">
        <v>820</v>
      </c>
      <c r="M29" s="287" t="s">
        <v>821</v>
      </c>
      <c r="N29" s="287" t="s">
        <v>43</v>
      </c>
      <c r="O29" s="289" t="s">
        <v>822</v>
      </c>
      <c r="P29" s="289" t="s">
        <v>540</v>
      </c>
      <c r="Q29" s="289" t="s">
        <v>557</v>
      </c>
      <c r="R29" s="289" t="s">
        <v>542</v>
      </c>
      <c r="S29" s="287" t="s">
        <v>823</v>
      </c>
      <c r="T29" s="287" t="s">
        <v>824</v>
      </c>
      <c r="U29" s="287" t="s">
        <v>825</v>
      </c>
      <c r="V29" s="290">
        <v>6</v>
      </c>
      <c r="W29" s="290">
        <v>6</v>
      </c>
      <c r="X29" s="291">
        <v>3</v>
      </c>
      <c r="Y29" s="289" t="s">
        <v>61</v>
      </c>
      <c r="Z29" s="289" t="s">
        <v>546</v>
      </c>
      <c r="AA29" s="289" t="s">
        <v>826</v>
      </c>
      <c r="AB29" s="289" t="s">
        <v>810</v>
      </c>
      <c r="AC29" s="290">
        <v>5.66</v>
      </c>
      <c r="AD29" s="289" t="s">
        <v>827</v>
      </c>
      <c r="AE29" s="288">
        <v>45626</v>
      </c>
      <c r="AF29" s="287" t="s">
        <v>828</v>
      </c>
      <c r="AG29" s="504">
        <v>0.87705555555555559</v>
      </c>
      <c r="AH29" s="505" t="s">
        <v>829</v>
      </c>
      <c r="AQ29" s="5"/>
    </row>
    <row r="30" spans="2:43" s="4" customFormat="1" ht="56.25" customHeight="1" x14ac:dyDescent="0.25">
      <c r="B30" s="57">
        <v>199</v>
      </c>
      <c r="C30" s="289" t="s">
        <v>830</v>
      </c>
      <c r="D30" s="287" t="s">
        <v>831</v>
      </c>
      <c r="E30" s="289">
        <v>3</v>
      </c>
      <c r="F30" s="289">
        <v>2025</v>
      </c>
      <c r="G30" s="292" t="s">
        <v>815</v>
      </c>
      <c r="H30" s="292" t="s">
        <v>816</v>
      </c>
      <c r="I30" s="292" t="s">
        <v>817</v>
      </c>
      <c r="J30" s="287" t="s">
        <v>832</v>
      </c>
      <c r="K30" s="287" t="s">
        <v>833</v>
      </c>
      <c r="L30" s="287" t="s">
        <v>834</v>
      </c>
      <c r="M30" s="287" t="s">
        <v>835</v>
      </c>
      <c r="N30" s="287" t="s">
        <v>836</v>
      </c>
      <c r="O30" s="289" t="s">
        <v>42</v>
      </c>
      <c r="P30" s="289" t="s">
        <v>837</v>
      </c>
      <c r="Q30" s="289" t="s">
        <v>541</v>
      </c>
      <c r="R30" s="289" t="s">
        <v>542</v>
      </c>
      <c r="S30" s="287" t="s">
        <v>838</v>
      </c>
      <c r="T30" s="287" t="s">
        <v>839</v>
      </c>
      <c r="U30" s="287" t="s">
        <v>840</v>
      </c>
      <c r="V30" s="290">
        <v>1</v>
      </c>
      <c r="W30" s="290">
        <v>1</v>
      </c>
      <c r="X30" s="291">
        <v>0.85</v>
      </c>
      <c r="Y30" s="289" t="s">
        <v>61</v>
      </c>
      <c r="Z30" s="289" t="s">
        <v>546</v>
      </c>
      <c r="AA30" s="289" t="s">
        <v>547</v>
      </c>
      <c r="AB30" s="289" t="s">
        <v>810</v>
      </c>
      <c r="AC30" s="290">
        <v>0.8</v>
      </c>
      <c r="AD30" s="289" t="s">
        <v>42</v>
      </c>
      <c r="AE30" s="288">
        <v>45626</v>
      </c>
      <c r="AF30" s="287" t="s">
        <v>828</v>
      </c>
      <c r="AG30" s="504">
        <v>1</v>
      </c>
      <c r="AH30" s="505" t="s">
        <v>841</v>
      </c>
      <c r="AQ30" s="5"/>
    </row>
    <row r="31" spans="2:43" s="4" customFormat="1" ht="146.25" customHeight="1" x14ac:dyDescent="0.25">
      <c r="B31" s="57">
        <v>109</v>
      </c>
      <c r="C31" s="289" t="s">
        <v>842</v>
      </c>
      <c r="D31" s="287" t="s">
        <v>831</v>
      </c>
      <c r="E31" s="289">
        <v>3</v>
      </c>
      <c r="F31" s="289">
        <v>2025</v>
      </c>
      <c r="G31" s="292" t="s">
        <v>815</v>
      </c>
      <c r="H31" s="292" t="s">
        <v>816</v>
      </c>
      <c r="I31" s="292" t="s">
        <v>817</v>
      </c>
      <c r="J31" s="287" t="s">
        <v>843</v>
      </c>
      <c r="K31" s="287" t="s">
        <v>844</v>
      </c>
      <c r="L31" s="287" t="s">
        <v>845</v>
      </c>
      <c r="M31" s="287" t="s">
        <v>846</v>
      </c>
      <c r="N31" s="287" t="s">
        <v>847</v>
      </c>
      <c r="O31" s="289" t="s">
        <v>42</v>
      </c>
      <c r="P31" s="289" t="s">
        <v>540</v>
      </c>
      <c r="Q31" s="289" t="s">
        <v>541</v>
      </c>
      <c r="R31" s="289" t="s">
        <v>542</v>
      </c>
      <c r="S31" s="287" t="s">
        <v>848</v>
      </c>
      <c r="T31" s="287" t="s">
        <v>849</v>
      </c>
      <c r="U31" s="287" t="s">
        <v>850</v>
      </c>
      <c r="V31" s="290">
        <v>1</v>
      </c>
      <c r="W31" s="290">
        <v>1</v>
      </c>
      <c r="X31" s="291">
        <v>0.85</v>
      </c>
      <c r="Y31" s="289" t="s">
        <v>61</v>
      </c>
      <c r="Z31" s="289" t="s">
        <v>546</v>
      </c>
      <c r="AA31" s="289" t="s">
        <v>547</v>
      </c>
      <c r="AB31" s="289" t="s">
        <v>810</v>
      </c>
      <c r="AC31" s="290">
        <v>0.8</v>
      </c>
      <c r="AD31" s="289" t="s">
        <v>42</v>
      </c>
      <c r="AE31" s="288">
        <v>45626</v>
      </c>
      <c r="AF31" s="287" t="s">
        <v>828</v>
      </c>
      <c r="AG31" s="504">
        <v>1</v>
      </c>
      <c r="AH31" s="505" t="s">
        <v>851</v>
      </c>
      <c r="AQ31" s="5"/>
    </row>
    <row r="32" spans="2:43" s="4" customFormat="1" ht="67.5" customHeight="1" x14ac:dyDescent="0.25">
      <c r="B32" s="57">
        <v>111</v>
      </c>
      <c r="C32" s="289" t="s">
        <v>852</v>
      </c>
      <c r="D32" s="287" t="s">
        <v>853</v>
      </c>
      <c r="E32" s="289">
        <v>2</v>
      </c>
      <c r="F32" s="289">
        <v>2025</v>
      </c>
      <c r="G32" s="292" t="s">
        <v>854</v>
      </c>
      <c r="H32" s="292" t="s">
        <v>855</v>
      </c>
      <c r="I32" s="292" t="s">
        <v>856</v>
      </c>
      <c r="J32" s="287" t="s">
        <v>857</v>
      </c>
      <c r="K32" s="287" t="s">
        <v>858</v>
      </c>
      <c r="L32" s="287" t="s">
        <v>859</v>
      </c>
      <c r="M32" s="287" t="s">
        <v>860</v>
      </c>
      <c r="N32" s="287" t="s">
        <v>861</v>
      </c>
      <c r="O32" s="289" t="s">
        <v>42</v>
      </c>
      <c r="P32" s="289" t="s">
        <v>540</v>
      </c>
      <c r="Q32" s="289" t="s">
        <v>557</v>
      </c>
      <c r="R32" s="289" t="s">
        <v>542</v>
      </c>
      <c r="S32" s="287" t="s">
        <v>862</v>
      </c>
      <c r="T32" s="287" t="s">
        <v>863</v>
      </c>
      <c r="U32" s="287" t="s">
        <v>864</v>
      </c>
      <c r="V32" s="290">
        <v>1</v>
      </c>
      <c r="W32" s="290">
        <v>1</v>
      </c>
      <c r="X32" s="291">
        <v>0.99</v>
      </c>
      <c r="Y32" s="289" t="s">
        <v>242</v>
      </c>
      <c r="Z32" s="289" t="s">
        <v>546</v>
      </c>
      <c r="AA32" s="289" t="s">
        <v>865</v>
      </c>
      <c r="AB32" s="289" t="s">
        <v>810</v>
      </c>
      <c r="AC32" s="290">
        <v>1</v>
      </c>
      <c r="AD32" s="289" t="s">
        <v>42</v>
      </c>
      <c r="AE32" s="288">
        <v>45657</v>
      </c>
      <c r="AF32" s="287" t="s">
        <v>866</v>
      </c>
      <c r="AG32" s="504">
        <v>1</v>
      </c>
      <c r="AH32" s="505" t="s">
        <v>867</v>
      </c>
      <c r="AQ32" s="5"/>
    </row>
    <row r="33" spans="2:43" s="4" customFormat="1" ht="85.95" customHeight="1" x14ac:dyDescent="0.25">
      <c r="B33" s="57">
        <v>112</v>
      </c>
      <c r="C33" s="289" t="s">
        <v>868</v>
      </c>
      <c r="D33" s="287" t="s">
        <v>853</v>
      </c>
      <c r="E33" s="289">
        <v>2</v>
      </c>
      <c r="F33" s="289">
        <v>2025</v>
      </c>
      <c r="G33" s="292" t="s">
        <v>854</v>
      </c>
      <c r="H33" s="292" t="s">
        <v>855</v>
      </c>
      <c r="I33" s="292" t="s">
        <v>856</v>
      </c>
      <c r="J33" s="287" t="s">
        <v>869</v>
      </c>
      <c r="K33" s="287" t="s">
        <v>870</v>
      </c>
      <c r="L33" s="287" t="s">
        <v>871</v>
      </c>
      <c r="M33" s="287" t="s">
        <v>872</v>
      </c>
      <c r="N33" s="287" t="s">
        <v>873</v>
      </c>
      <c r="O33" s="289" t="s">
        <v>42</v>
      </c>
      <c r="P33" s="57" t="s">
        <v>874</v>
      </c>
      <c r="Q33" s="289" t="s">
        <v>557</v>
      </c>
      <c r="R33" s="289" t="s">
        <v>542</v>
      </c>
      <c r="S33" s="287" t="s">
        <v>875</v>
      </c>
      <c r="T33" s="287" t="s">
        <v>876</v>
      </c>
      <c r="U33" s="287" t="s">
        <v>877</v>
      </c>
      <c r="V33" s="290">
        <v>1</v>
      </c>
      <c r="W33" s="290">
        <v>1</v>
      </c>
      <c r="X33" s="291">
        <v>0.99</v>
      </c>
      <c r="Y33" s="289" t="s">
        <v>242</v>
      </c>
      <c r="Z33" s="289" t="s">
        <v>546</v>
      </c>
      <c r="AA33" s="289" t="s">
        <v>865</v>
      </c>
      <c r="AB33" s="289" t="s">
        <v>810</v>
      </c>
      <c r="AC33" s="290">
        <v>1</v>
      </c>
      <c r="AD33" s="289" t="s">
        <v>42</v>
      </c>
      <c r="AE33" s="288">
        <v>45657</v>
      </c>
      <c r="AF33" s="287" t="s">
        <v>878</v>
      </c>
      <c r="AG33" s="504">
        <v>1</v>
      </c>
      <c r="AH33" s="505" t="s">
        <v>879</v>
      </c>
      <c r="AQ33" s="5"/>
    </row>
    <row r="34" spans="2:43" s="4" customFormat="1" ht="78.75" customHeight="1" x14ac:dyDescent="0.25">
      <c r="B34" s="57">
        <v>113</v>
      </c>
      <c r="C34" s="289" t="s">
        <v>880</v>
      </c>
      <c r="D34" s="287" t="s">
        <v>853</v>
      </c>
      <c r="E34" s="289">
        <v>2</v>
      </c>
      <c r="F34" s="289">
        <v>2025</v>
      </c>
      <c r="G34" s="292" t="s">
        <v>854</v>
      </c>
      <c r="H34" s="292" t="s">
        <v>855</v>
      </c>
      <c r="I34" s="292" t="s">
        <v>856</v>
      </c>
      <c r="J34" s="287" t="s">
        <v>881</v>
      </c>
      <c r="K34" s="287" t="s">
        <v>882</v>
      </c>
      <c r="L34" s="287" t="s">
        <v>883</v>
      </c>
      <c r="M34" s="287" t="s">
        <v>884</v>
      </c>
      <c r="N34" s="287" t="s">
        <v>885</v>
      </c>
      <c r="O34" s="289" t="s">
        <v>42</v>
      </c>
      <c r="P34" s="289" t="s">
        <v>540</v>
      </c>
      <c r="Q34" s="289" t="s">
        <v>557</v>
      </c>
      <c r="R34" s="289" t="s">
        <v>542</v>
      </c>
      <c r="S34" s="287" t="s">
        <v>886</v>
      </c>
      <c r="T34" s="287" t="s">
        <v>876</v>
      </c>
      <c r="U34" s="287" t="s">
        <v>887</v>
      </c>
      <c r="V34" s="290">
        <v>1</v>
      </c>
      <c r="W34" s="290">
        <v>1</v>
      </c>
      <c r="X34" s="291">
        <v>0.99</v>
      </c>
      <c r="Y34" s="289" t="s">
        <v>242</v>
      </c>
      <c r="Z34" s="289" t="s">
        <v>546</v>
      </c>
      <c r="AA34" s="289" t="s">
        <v>865</v>
      </c>
      <c r="AB34" s="289" t="s">
        <v>810</v>
      </c>
      <c r="AC34" s="290">
        <v>1</v>
      </c>
      <c r="AD34" s="289" t="s">
        <v>42</v>
      </c>
      <c r="AE34" s="288">
        <v>45657</v>
      </c>
      <c r="AF34" s="287" t="s">
        <v>888</v>
      </c>
      <c r="AG34" s="504">
        <v>1</v>
      </c>
      <c r="AH34" s="505" t="s">
        <v>889</v>
      </c>
      <c r="AQ34" s="5"/>
    </row>
    <row r="35" spans="2:43" s="4" customFormat="1" ht="95.25" customHeight="1" x14ac:dyDescent="0.25">
      <c r="B35" s="57">
        <v>114</v>
      </c>
      <c r="C35" s="289" t="s">
        <v>890</v>
      </c>
      <c r="D35" s="287" t="s">
        <v>853</v>
      </c>
      <c r="E35" s="289">
        <v>2</v>
      </c>
      <c r="F35" s="289">
        <v>2025</v>
      </c>
      <c r="G35" s="292" t="s">
        <v>854</v>
      </c>
      <c r="H35" s="292" t="s">
        <v>855</v>
      </c>
      <c r="I35" s="292" t="s">
        <v>856</v>
      </c>
      <c r="J35" s="287" t="s">
        <v>891</v>
      </c>
      <c r="K35" s="287" t="s">
        <v>892</v>
      </c>
      <c r="L35" s="287" t="s">
        <v>893</v>
      </c>
      <c r="M35" s="287" t="s">
        <v>894</v>
      </c>
      <c r="N35" s="287" t="s">
        <v>895</v>
      </c>
      <c r="O35" s="289" t="s">
        <v>42</v>
      </c>
      <c r="P35" s="289" t="s">
        <v>540</v>
      </c>
      <c r="Q35" s="289" t="s">
        <v>541</v>
      </c>
      <c r="R35" s="289" t="s">
        <v>542</v>
      </c>
      <c r="S35" s="287" t="s">
        <v>896</v>
      </c>
      <c r="T35" s="287" t="s">
        <v>897</v>
      </c>
      <c r="U35" s="287" t="s">
        <v>898</v>
      </c>
      <c r="V35" s="290">
        <v>1</v>
      </c>
      <c r="W35" s="290">
        <v>1</v>
      </c>
      <c r="X35" s="291">
        <v>0.99</v>
      </c>
      <c r="Y35" s="289" t="s">
        <v>242</v>
      </c>
      <c r="Z35" s="289" t="s">
        <v>546</v>
      </c>
      <c r="AA35" s="289" t="s">
        <v>865</v>
      </c>
      <c r="AB35" s="289" t="s">
        <v>810</v>
      </c>
      <c r="AC35" s="290">
        <v>1</v>
      </c>
      <c r="AD35" s="289" t="s">
        <v>42</v>
      </c>
      <c r="AE35" s="288">
        <v>45657</v>
      </c>
      <c r="AF35" s="287" t="s">
        <v>899</v>
      </c>
      <c r="AG35" s="504">
        <v>1</v>
      </c>
      <c r="AH35" s="505" t="s">
        <v>900</v>
      </c>
      <c r="AQ35" s="5"/>
    </row>
    <row r="36" spans="2:43" s="4" customFormat="1" ht="138" customHeight="1" x14ac:dyDescent="0.25">
      <c r="B36" s="57">
        <v>115</v>
      </c>
      <c r="C36" s="289" t="s">
        <v>901</v>
      </c>
      <c r="D36" s="287" t="s">
        <v>902</v>
      </c>
      <c r="E36" s="289">
        <v>4</v>
      </c>
      <c r="F36" s="289">
        <v>2025</v>
      </c>
      <c r="G36" s="292" t="s">
        <v>903</v>
      </c>
      <c r="H36" s="292" t="s">
        <v>904</v>
      </c>
      <c r="I36" s="292" t="s">
        <v>905</v>
      </c>
      <c r="J36" s="287" t="s">
        <v>906</v>
      </c>
      <c r="K36" s="287" t="s">
        <v>907</v>
      </c>
      <c r="L36" s="287" t="s">
        <v>908</v>
      </c>
      <c r="M36" s="287" t="s">
        <v>909</v>
      </c>
      <c r="N36" s="287" t="s">
        <v>910</v>
      </c>
      <c r="O36" s="289" t="s">
        <v>42</v>
      </c>
      <c r="P36" s="57" t="s">
        <v>612</v>
      </c>
      <c r="Q36" s="289" t="s">
        <v>911</v>
      </c>
      <c r="R36" s="289" t="s">
        <v>912</v>
      </c>
      <c r="S36" s="287" t="s">
        <v>913</v>
      </c>
      <c r="T36" s="287" t="s">
        <v>914</v>
      </c>
      <c r="U36" s="287" t="s">
        <v>915</v>
      </c>
      <c r="V36" s="290">
        <v>1</v>
      </c>
      <c r="W36" s="290">
        <v>1</v>
      </c>
      <c r="X36" s="291">
        <v>0.99990000000000001</v>
      </c>
      <c r="Y36" s="289" t="s">
        <v>61</v>
      </c>
      <c r="Z36" s="289" t="s">
        <v>546</v>
      </c>
      <c r="AA36" s="289" t="s">
        <v>547</v>
      </c>
      <c r="AB36" s="289" t="s">
        <v>589</v>
      </c>
      <c r="AC36" s="290">
        <v>1</v>
      </c>
      <c r="AD36" s="289" t="s">
        <v>42</v>
      </c>
      <c r="AE36" s="288">
        <v>45657</v>
      </c>
      <c r="AF36" s="287" t="s">
        <v>916</v>
      </c>
      <c r="AG36" s="504">
        <v>1</v>
      </c>
      <c r="AH36" s="505" t="s">
        <v>917</v>
      </c>
      <c r="AQ36" s="5"/>
    </row>
    <row r="37" spans="2:43" s="4" customFormat="1" ht="152.25" customHeight="1" x14ac:dyDescent="0.25">
      <c r="B37" s="57">
        <v>118</v>
      </c>
      <c r="C37" s="289" t="s">
        <v>918</v>
      </c>
      <c r="D37" s="287" t="s">
        <v>919</v>
      </c>
      <c r="E37" s="289">
        <v>4</v>
      </c>
      <c r="F37" s="289">
        <v>2025</v>
      </c>
      <c r="G37" s="292" t="s">
        <v>903</v>
      </c>
      <c r="H37" s="292" t="s">
        <v>904</v>
      </c>
      <c r="I37" s="292" t="s">
        <v>920</v>
      </c>
      <c r="J37" s="287" t="s">
        <v>921</v>
      </c>
      <c r="K37" s="287" t="s">
        <v>922</v>
      </c>
      <c r="L37" s="287" t="s">
        <v>923</v>
      </c>
      <c r="M37" s="287" t="s">
        <v>924</v>
      </c>
      <c r="N37" s="287" t="s">
        <v>925</v>
      </c>
      <c r="O37" s="289" t="s">
        <v>42</v>
      </c>
      <c r="P37" s="289" t="s">
        <v>540</v>
      </c>
      <c r="Q37" s="289" t="s">
        <v>541</v>
      </c>
      <c r="R37" s="289" t="s">
        <v>542</v>
      </c>
      <c r="S37" s="287" t="s">
        <v>926</v>
      </c>
      <c r="T37" s="287" t="s">
        <v>927</v>
      </c>
      <c r="U37" s="287" t="s">
        <v>928</v>
      </c>
      <c r="V37" s="290">
        <v>0.97</v>
      </c>
      <c r="W37" s="290">
        <v>1</v>
      </c>
      <c r="X37" s="291">
        <v>0.95</v>
      </c>
      <c r="Y37" s="289" t="s">
        <v>61</v>
      </c>
      <c r="Z37" s="289" t="s">
        <v>546</v>
      </c>
      <c r="AA37" s="289" t="s">
        <v>547</v>
      </c>
      <c r="AB37" s="289" t="s">
        <v>810</v>
      </c>
      <c r="AC37" s="290">
        <v>0.99650000000000005</v>
      </c>
      <c r="AD37" s="289" t="s">
        <v>42</v>
      </c>
      <c r="AE37" s="288">
        <v>45657</v>
      </c>
      <c r="AF37" s="287" t="s">
        <v>929</v>
      </c>
      <c r="AG37" s="504">
        <v>1</v>
      </c>
      <c r="AH37" s="505" t="s">
        <v>930</v>
      </c>
      <c r="AQ37" s="5"/>
    </row>
    <row r="38" spans="2:43" s="4" customFormat="1" ht="131.25" customHeight="1" x14ac:dyDescent="0.25">
      <c r="B38" s="57">
        <v>119</v>
      </c>
      <c r="C38" s="289" t="s">
        <v>931</v>
      </c>
      <c r="D38" s="287" t="s">
        <v>932</v>
      </c>
      <c r="E38" s="289">
        <v>4</v>
      </c>
      <c r="F38" s="289">
        <v>2025</v>
      </c>
      <c r="G38" s="292" t="s">
        <v>933</v>
      </c>
      <c r="H38" s="292" t="s">
        <v>934</v>
      </c>
      <c r="I38" s="292" t="s">
        <v>935</v>
      </c>
      <c r="J38" s="287" t="s">
        <v>936</v>
      </c>
      <c r="K38" s="287" t="s">
        <v>937</v>
      </c>
      <c r="L38" s="58" t="s">
        <v>938</v>
      </c>
      <c r="M38" s="287" t="s">
        <v>939</v>
      </c>
      <c r="N38" s="287" t="s">
        <v>940</v>
      </c>
      <c r="O38" s="289" t="s">
        <v>42</v>
      </c>
      <c r="P38" s="289" t="s">
        <v>731</v>
      </c>
      <c r="Q38" s="289" t="s">
        <v>541</v>
      </c>
      <c r="R38" s="289" t="s">
        <v>542</v>
      </c>
      <c r="S38" s="287" t="s">
        <v>941</v>
      </c>
      <c r="T38" s="287" t="s">
        <v>942</v>
      </c>
      <c r="U38" s="287" t="s">
        <v>943</v>
      </c>
      <c r="V38" s="290">
        <v>1</v>
      </c>
      <c r="W38" s="290">
        <v>1</v>
      </c>
      <c r="X38" s="291">
        <v>0.99990000000000001</v>
      </c>
      <c r="Y38" s="289" t="s">
        <v>61</v>
      </c>
      <c r="Z38" s="289" t="s">
        <v>546</v>
      </c>
      <c r="AA38" s="289" t="s">
        <v>547</v>
      </c>
      <c r="AB38" s="289" t="s">
        <v>548</v>
      </c>
      <c r="AC38" s="290">
        <v>1</v>
      </c>
      <c r="AD38" s="289" t="s">
        <v>42</v>
      </c>
      <c r="AE38" s="288">
        <v>45635</v>
      </c>
      <c r="AF38" s="287" t="s">
        <v>944</v>
      </c>
      <c r="AG38" s="506">
        <v>0.75</v>
      </c>
      <c r="AH38" s="507" t="s">
        <v>945</v>
      </c>
      <c r="AQ38" s="5"/>
    </row>
    <row r="39" spans="2:43" s="4" customFormat="1" ht="110.25" customHeight="1" x14ac:dyDescent="0.25">
      <c r="B39" s="57">
        <v>120</v>
      </c>
      <c r="C39" s="289" t="s">
        <v>946</v>
      </c>
      <c r="D39" s="287" t="s">
        <v>947</v>
      </c>
      <c r="E39" s="289">
        <v>4</v>
      </c>
      <c r="F39" s="289">
        <v>2025</v>
      </c>
      <c r="G39" s="292" t="s">
        <v>933</v>
      </c>
      <c r="H39" s="292" t="s">
        <v>934</v>
      </c>
      <c r="I39" s="292" t="s">
        <v>935</v>
      </c>
      <c r="J39" s="287" t="s">
        <v>948</v>
      </c>
      <c r="K39" s="287" t="s">
        <v>949</v>
      </c>
      <c r="L39" s="58" t="s">
        <v>950</v>
      </c>
      <c r="M39" s="287" t="s">
        <v>951</v>
      </c>
      <c r="N39" s="287" t="s">
        <v>952</v>
      </c>
      <c r="O39" s="289" t="s">
        <v>42</v>
      </c>
      <c r="P39" s="57" t="s">
        <v>612</v>
      </c>
      <c r="Q39" s="289" t="s">
        <v>541</v>
      </c>
      <c r="R39" s="289" t="s">
        <v>542</v>
      </c>
      <c r="S39" s="287" t="s">
        <v>953</v>
      </c>
      <c r="T39" s="287" t="s">
        <v>954</v>
      </c>
      <c r="U39" s="287" t="s">
        <v>955</v>
      </c>
      <c r="V39" s="290">
        <v>1</v>
      </c>
      <c r="W39" s="290">
        <v>1</v>
      </c>
      <c r="X39" s="291">
        <v>0.99990000000000001</v>
      </c>
      <c r="Y39" s="289" t="s">
        <v>61</v>
      </c>
      <c r="Z39" s="289" t="s">
        <v>546</v>
      </c>
      <c r="AA39" s="289" t="s">
        <v>547</v>
      </c>
      <c r="AB39" s="289" t="s">
        <v>548</v>
      </c>
      <c r="AC39" s="290">
        <v>1</v>
      </c>
      <c r="AD39" s="289" t="s">
        <v>42</v>
      </c>
      <c r="AE39" s="288">
        <v>45635</v>
      </c>
      <c r="AF39" s="287" t="s">
        <v>944</v>
      </c>
      <c r="AG39" s="506">
        <v>0.92</v>
      </c>
      <c r="AH39" s="507" t="s">
        <v>956</v>
      </c>
      <c r="AQ39" s="5"/>
    </row>
    <row r="40" spans="2:43" s="4" customFormat="1" ht="118.5" customHeight="1" x14ac:dyDescent="0.25">
      <c r="B40" s="57">
        <v>131</v>
      </c>
      <c r="C40" s="289" t="s">
        <v>957</v>
      </c>
      <c r="D40" s="287" t="s">
        <v>593</v>
      </c>
      <c r="E40" s="289">
        <v>3</v>
      </c>
      <c r="F40" s="289">
        <v>2025</v>
      </c>
      <c r="G40" s="292" t="s">
        <v>594</v>
      </c>
      <c r="H40" s="292" t="s">
        <v>595</v>
      </c>
      <c r="I40" s="292" t="s">
        <v>958</v>
      </c>
      <c r="J40" s="287" t="s">
        <v>959</v>
      </c>
      <c r="K40" s="287" t="s">
        <v>960</v>
      </c>
      <c r="L40" s="287" t="s">
        <v>961</v>
      </c>
      <c r="M40" s="287" t="s">
        <v>962</v>
      </c>
      <c r="N40" s="287" t="s">
        <v>43</v>
      </c>
      <c r="O40" s="289" t="s">
        <v>822</v>
      </c>
      <c r="P40" s="289" t="s">
        <v>731</v>
      </c>
      <c r="Q40" s="289" t="s">
        <v>541</v>
      </c>
      <c r="R40" s="289" t="s">
        <v>542</v>
      </c>
      <c r="S40" s="287" t="s">
        <v>963</v>
      </c>
      <c r="T40" s="287" t="s">
        <v>964</v>
      </c>
      <c r="U40" s="287" t="s">
        <v>965</v>
      </c>
      <c r="V40" s="297">
        <v>30000</v>
      </c>
      <c r="W40" s="297">
        <v>30000</v>
      </c>
      <c r="X40" s="298">
        <v>29999</v>
      </c>
      <c r="Y40" s="289" t="s">
        <v>48</v>
      </c>
      <c r="Z40" s="289" t="s">
        <v>546</v>
      </c>
      <c r="AA40" s="289" t="s">
        <v>547</v>
      </c>
      <c r="AB40" s="289" t="s">
        <v>966</v>
      </c>
      <c r="AC40" s="297">
        <v>20000</v>
      </c>
      <c r="AD40" s="289" t="s">
        <v>967</v>
      </c>
      <c r="AE40" s="288">
        <v>45657</v>
      </c>
      <c r="AF40" s="287" t="s">
        <v>968</v>
      </c>
      <c r="AG40" s="504">
        <v>1</v>
      </c>
      <c r="AH40" s="505" t="s">
        <v>969</v>
      </c>
      <c r="AQ40" s="5"/>
    </row>
    <row r="41" spans="2:43" s="4" customFormat="1" ht="160.5" customHeight="1" x14ac:dyDescent="0.25">
      <c r="B41" s="57">
        <v>138</v>
      </c>
      <c r="C41" s="289" t="s">
        <v>970</v>
      </c>
      <c r="D41" s="287" t="s">
        <v>971</v>
      </c>
      <c r="E41" s="289">
        <v>3</v>
      </c>
      <c r="F41" s="289">
        <v>2025</v>
      </c>
      <c r="G41" s="292" t="s">
        <v>972</v>
      </c>
      <c r="H41" s="292" t="s">
        <v>565</v>
      </c>
      <c r="I41" s="292" t="s">
        <v>236</v>
      </c>
      <c r="J41" s="287" t="s">
        <v>973</v>
      </c>
      <c r="K41" s="287" t="s">
        <v>974</v>
      </c>
      <c r="L41" s="296" t="s">
        <v>975</v>
      </c>
      <c r="M41" s="287" t="s">
        <v>976</v>
      </c>
      <c r="N41" s="287" t="s">
        <v>977</v>
      </c>
      <c r="O41" s="289" t="s">
        <v>978</v>
      </c>
      <c r="P41" s="289" t="s">
        <v>731</v>
      </c>
      <c r="Q41" s="289" t="s">
        <v>557</v>
      </c>
      <c r="R41" s="289" t="s">
        <v>542</v>
      </c>
      <c r="S41" s="287" t="s">
        <v>979</v>
      </c>
      <c r="T41" s="287" t="s">
        <v>980</v>
      </c>
      <c r="U41" s="287" t="s">
        <v>981</v>
      </c>
      <c r="V41" s="290">
        <v>8</v>
      </c>
      <c r="W41" s="290">
        <v>11</v>
      </c>
      <c r="X41" s="291">
        <v>4</v>
      </c>
      <c r="Y41" s="289" t="s">
        <v>61</v>
      </c>
      <c r="Z41" s="289" t="s">
        <v>546</v>
      </c>
      <c r="AA41" s="289" t="s">
        <v>982</v>
      </c>
      <c r="AB41" s="289" t="s">
        <v>589</v>
      </c>
      <c r="AC41" s="290">
        <v>7</v>
      </c>
      <c r="AD41" s="289" t="s">
        <v>983</v>
      </c>
      <c r="AE41" s="288">
        <v>45657</v>
      </c>
      <c r="AF41" s="287" t="s">
        <v>984</v>
      </c>
      <c r="AG41" s="504">
        <v>1</v>
      </c>
      <c r="AH41" s="505" t="s">
        <v>985</v>
      </c>
      <c r="AQ41" s="5"/>
    </row>
    <row r="42" spans="2:43" s="286" customFormat="1" ht="142.80000000000001" x14ac:dyDescent="0.25">
      <c r="B42" s="295">
        <v>176</v>
      </c>
      <c r="C42" s="289" t="s">
        <v>986</v>
      </c>
      <c r="D42" s="287" t="s">
        <v>987</v>
      </c>
      <c r="E42" s="289">
        <v>3</v>
      </c>
      <c r="F42" s="289">
        <v>2025</v>
      </c>
      <c r="G42" s="292" t="s">
        <v>933</v>
      </c>
      <c r="H42" s="292" t="s">
        <v>934</v>
      </c>
      <c r="I42" s="292" t="s">
        <v>935</v>
      </c>
      <c r="J42" s="287" t="s">
        <v>988</v>
      </c>
      <c r="K42" s="287" t="s">
        <v>989</v>
      </c>
      <c r="L42" s="58" t="s">
        <v>990</v>
      </c>
      <c r="M42" s="287" t="s">
        <v>991</v>
      </c>
      <c r="N42" s="287" t="s">
        <v>992</v>
      </c>
      <c r="O42" s="289" t="s">
        <v>42</v>
      </c>
      <c r="P42" s="289" t="s">
        <v>731</v>
      </c>
      <c r="Q42" s="289" t="s">
        <v>541</v>
      </c>
      <c r="R42" s="289" t="s">
        <v>542</v>
      </c>
      <c r="S42" s="287" t="s">
        <v>993</v>
      </c>
      <c r="T42" s="287" t="s">
        <v>994</v>
      </c>
      <c r="U42" s="287" t="s">
        <v>995</v>
      </c>
      <c r="V42" s="290">
        <v>1</v>
      </c>
      <c r="W42" s="290">
        <v>1</v>
      </c>
      <c r="X42" s="291">
        <v>0.99990000000000001</v>
      </c>
      <c r="Y42" s="289" t="s">
        <v>61</v>
      </c>
      <c r="Z42" s="289" t="s">
        <v>546</v>
      </c>
      <c r="AA42" s="289" t="s">
        <v>547</v>
      </c>
      <c r="AB42" s="289" t="s">
        <v>548</v>
      </c>
      <c r="AC42" s="290">
        <v>1</v>
      </c>
      <c r="AD42" s="289" t="s">
        <v>42</v>
      </c>
      <c r="AE42" s="288">
        <v>45635</v>
      </c>
      <c r="AF42" s="287" t="s">
        <v>944</v>
      </c>
      <c r="AG42" s="506">
        <v>1</v>
      </c>
      <c r="AH42" s="507" t="s">
        <v>996</v>
      </c>
      <c r="AQ42" s="419"/>
    </row>
    <row r="43" spans="2:43" s="286" customFormat="1" ht="63" customHeight="1" x14ac:dyDescent="0.25">
      <c r="B43" s="294">
        <v>181</v>
      </c>
      <c r="C43" s="289" t="s">
        <v>997</v>
      </c>
      <c r="D43" s="287" t="s">
        <v>998</v>
      </c>
      <c r="E43" s="289">
        <v>2</v>
      </c>
      <c r="F43" s="289">
        <v>2025</v>
      </c>
      <c r="G43" s="292" t="s">
        <v>999</v>
      </c>
      <c r="H43" s="292" t="s">
        <v>1000</v>
      </c>
      <c r="I43" s="292" t="s">
        <v>1001</v>
      </c>
      <c r="J43" s="287" t="s">
        <v>1002</v>
      </c>
      <c r="K43" s="287" t="s">
        <v>1003</v>
      </c>
      <c r="L43" s="287" t="s">
        <v>1004</v>
      </c>
      <c r="M43" s="287" t="s">
        <v>1005</v>
      </c>
      <c r="N43" s="287" t="s">
        <v>1006</v>
      </c>
      <c r="O43" s="289" t="s">
        <v>42</v>
      </c>
      <c r="P43" s="289" t="s">
        <v>731</v>
      </c>
      <c r="Q43" s="289" t="s">
        <v>1007</v>
      </c>
      <c r="R43" s="289" t="s">
        <v>1008</v>
      </c>
      <c r="S43" s="287" t="s">
        <v>1009</v>
      </c>
      <c r="T43" s="287" t="s">
        <v>1010</v>
      </c>
      <c r="U43" s="287" t="s">
        <v>1011</v>
      </c>
      <c r="V43" s="290">
        <v>0.8</v>
      </c>
      <c r="W43" s="290">
        <v>1</v>
      </c>
      <c r="X43" s="291">
        <v>0.8</v>
      </c>
      <c r="Y43" s="289" t="s">
        <v>61</v>
      </c>
      <c r="Z43" s="289" t="s">
        <v>546</v>
      </c>
      <c r="AA43" s="289" t="s">
        <v>547</v>
      </c>
      <c r="AB43" s="289" t="s">
        <v>966</v>
      </c>
      <c r="AC43" s="290">
        <v>0.9708</v>
      </c>
      <c r="AD43" s="289" t="s">
        <v>42</v>
      </c>
      <c r="AE43" s="288">
        <v>45565</v>
      </c>
      <c r="AF43" s="287" t="s">
        <v>1012</v>
      </c>
      <c r="AG43" s="506">
        <v>1</v>
      </c>
      <c r="AH43" s="507" t="s">
        <v>1013</v>
      </c>
      <c r="AQ43" s="419"/>
    </row>
    <row r="44" spans="2:43" s="286" customFormat="1" ht="164.25" customHeight="1" x14ac:dyDescent="0.25">
      <c r="B44" s="294">
        <v>182</v>
      </c>
      <c r="C44" s="289" t="s">
        <v>1014</v>
      </c>
      <c r="D44" s="287" t="s">
        <v>998</v>
      </c>
      <c r="E44" s="289">
        <v>2</v>
      </c>
      <c r="F44" s="289">
        <v>2025</v>
      </c>
      <c r="G44" s="292" t="s">
        <v>999</v>
      </c>
      <c r="H44" s="292" t="s">
        <v>1000</v>
      </c>
      <c r="I44" s="292" t="s">
        <v>1001</v>
      </c>
      <c r="J44" s="287" t="s">
        <v>1015</v>
      </c>
      <c r="K44" s="287" t="s">
        <v>1016</v>
      </c>
      <c r="L44" s="287" t="s">
        <v>1017</v>
      </c>
      <c r="M44" s="287" t="s">
        <v>1018</v>
      </c>
      <c r="N44" s="287" t="s">
        <v>1019</v>
      </c>
      <c r="O44" s="289" t="s">
        <v>42</v>
      </c>
      <c r="P44" s="289" t="s">
        <v>731</v>
      </c>
      <c r="Q44" s="289" t="s">
        <v>1007</v>
      </c>
      <c r="R44" s="289" t="s">
        <v>1008</v>
      </c>
      <c r="S44" s="287" t="s">
        <v>1020</v>
      </c>
      <c r="T44" s="287" t="s">
        <v>1021</v>
      </c>
      <c r="U44" s="287" t="s">
        <v>1022</v>
      </c>
      <c r="V44" s="290">
        <v>0.8</v>
      </c>
      <c r="W44" s="290">
        <v>1</v>
      </c>
      <c r="X44" s="291">
        <v>0.8</v>
      </c>
      <c r="Y44" s="289" t="s">
        <v>61</v>
      </c>
      <c r="Z44" s="289" t="s">
        <v>546</v>
      </c>
      <c r="AA44" s="289" t="s">
        <v>547</v>
      </c>
      <c r="AB44" s="289" t="s">
        <v>548</v>
      </c>
      <c r="AC44" s="290">
        <v>0.91090000000000004</v>
      </c>
      <c r="AD44" s="289" t="s">
        <v>42</v>
      </c>
      <c r="AE44" s="288">
        <v>45565</v>
      </c>
      <c r="AF44" s="287" t="s">
        <v>1023</v>
      </c>
      <c r="AG44" s="506">
        <v>1</v>
      </c>
      <c r="AH44" s="507" t="s">
        <v>1024</v>
      </c>
      <c r="AQ44" s="419"/>
    </row>
    <row r="45" spans="2:43" s="286" customFormat="1" ht="165.75" customHeight="1" x14ac:dyDescent="0.25">
      <c r="B45" s="294">
        <v>183</v>
      </c>
      <c r="C45" s="289" t="s">
        <v>1025</v>
      </c>
      <c r="D45" s="287" t="s">
        <v>998</v>
      </c>
      <c r="E45" s="289">
        <v>2</v>
      </c>
      <c r="F45" s="289">
        <v>2025</v>
      </c>
      <c r="G45" s="292" t="s">
        <v>999</v>
      </c>
      <c r="H45" s="292" t="s">
        <v>1000</v>
      </c>
      <c r="I45" s="292" t="s">
        <v>1001</v>
      </c>
      <c r="J45" s="287" t="s">
        <v>1026</v>
      </c>
      <c r="K45" s="287" t="s">
        <v>1027</v>
      </c>
      <c r="L45" s="287" t="s">
        <v>1028</v>
      </c>
      <c r="M45" s="287" t="s">
        <v>1029</v>
      </c>
      <c r="N45" s="287" t="s">
        <v>1030</v>
      </c>
      <c r="O45" s="289" t="s">
        <v>42</v>
      </c>
      <c r="P45" s="289" t="s">
        <v>731</v>
      </c>
      <c r="Q45" s="289" t="s">
        <v>541</v>
      </c>
      <c r="R45" s="289" t="s">
        <v>542</v>
      </c>
      <c r="S45" s="287" t="s">
        <v>1031</v>
      </c>
      <c r="T45" s="287" t="s">
        <v>1032</v>
      </c>
      <c r="U45" s="287" t="s">
        <v>1033</v>
      </c>
      <c r="V45" s="290">
        <v>0.8</v>
      </c>
      <c r="W45" s="290">
        <v>1</v>
      </c>
      <c r="X45" s="291">
        <v>1</v>
      </c>
      <c r="Y45" s="289" t="s">
        <v>61</v>
      </c>
      <c r="Z45" s="289" t="s">
        <v>546</v>
      </c>
      <c r="AA45" s="289" t="s">
        <v>61</v>
      </c>
      <c r="AB45" s="289" t="s">
        <v>548</v>
      </c>
      <c r="AC45" s="290">
        <v>1</v>
      </c>
      <c r="AD45" s="289" t="s">
        <v>42</v>
      </c>
      <c r="AE45" s="288">
        <v>45565</v>
      </c>
      <c r="AF45" s="287" t="s">
        <v>1034</v>
      </c>
      <c r="AG45" s="506">
        <v>1</v>
      </c>
      <c r="AH45" s="507" t="s">
        <v>1035</v>
      </c>
      <c r="AQ45" s="419"/>
    </row>
    <row r="46" spans="2:43" s="417" customFormat="1" ht="108" customHeight="1" x14ac:dyDescent="0.25">
      <c r="B46" s="293">
        <v>187</v>
      </c>
      <c r="C46" s="289" t="s">
        <v>1036</v>
      </c>
      <c r="D46" s="287" t="s">
        <v>1037</v>
      </c>
      <c r="E46" s="289">
        <v>2</v>
      </c>
      <c r="F46" s="289">
        <v>2024</v>
      </c>
      <c r="G46" s="292" t="s">
        <v>972</v>
      </c>
      <c r="H46" s="292" t="s">
        <v>1038</v>
      </c>
      <c r="I46" s="292" t="s">
        <v>236</v>
      </c>
      <c r="J46" s="287" t="s">
        <v>1039</v>
      </c>
      <c r="K46" s="287" t="s">
        <v>1040</v>
      </c>
      <c r="L46" s="287" t="s">
        <v>1041</v>
      </c>
      <c r="M46" s="287" t="s">
        <v>1042</v>
      </c>
      <c r="N46" s="287" t="s">
        <v>1043</v>
      </c>
      <c r="O46" s="289" t="s">
        <v>42</v>
      </c>
      <c r="P46" s="57" t="s">
        <v>1044</v>
      </c>
      <c r="Q46" s="289" t="s">
        <v>541</v>
      </c>
      <c r="R46" s="289" t="s">
        <v>542</v>
      </c>
      <c r="S46" s="287" t="s">
        <v>1045</v>
      </c>
      <c r="T46" s="287" t="s">
        <v>1046</v>
      </c>
      <c r="U46" s="287" t="s">
        <v>1047</v>
      </c>
      <c r="V46" s="290">
        <v>0.95</v>
      </c>
      <c r="W46" s="290">
        <v>1</v>
      </c>
      <c r="X46" s="291">
        <v>0.92</v>
      </c>
      <c r="Y46" s="289" t="s">
        <v>61</v>
      </c>
      <c r="Z46" s="289" t="s">
        <v>546</v>
      </c>
      <c r="AA46" s="289" t="s">
        <v>547</v>
      </c>
      <c r="AB46" s="289" t="s">
        <v>810</v>
      </c>
      <c r="AC46" s="290">
        <v>0.92</v>
      </c>
      <c r="AD46" s="289" t="s">
        <v>1048</v>
      </c>
      <c r="AE46" s="288" t="s">
        <v>1049</v>
      </c>
      <c r="AF46" s="287" t="s">
        <v>1046</v>
      </c>
      <c r="AG46" s="506">
        <v>1</v>
      </c>
      <c r="AH46" s="507" t="s">
        <v>1050</v>
      </c>
      <c r="AQ46" s="418"/>
    </row>
    <row r="47" spans="2:43" s="417" customFormat="1" ht="84" customHeight="1" x14ac:dyDescent="0.25">
      <c r="B47" s="293">
        <v>214</v>
      </c>
      <c r="C47" s="289" t="s">
        <v>1051</v>
      </c>
      <c r="D47" s="287" t="s">
        <v>593</v>
      </c>
      <c r="E47" s="289">
        <v>1</v>
      </c>
      <c r="F47" s="289">
        <v>2025</v>
      </c>
      <c r="G47" s="292" t="s">
        <v>594</v>
      </c>
      <c r="H47" s="292" t="s">
        <v>595</v>
      </c>
      <c r="I47" s="292" t="s">
        <v>476</v>
      </c>
      <c r="J47" s="287" t="s">
        <v>1052</v>
      </c>
      <c r="K47" s="287" t="s">
        <v>1053</v>
      </c>
      <c r="L47" s="287" t="s">
        <v>1054</v>
      </c>
      <c r="M47" s="287" t="s">
        <v>1055</v>
      </c>
      <c r="N47" s="287" t="s">
        <v>1056</v>
      </c>
      <c r="O47" s="289" t="s">
        <v>42</v>
      </c>
      <c r="P47" s="289" t="s">
        <v>540</v>
      </c>
      <c r="Q47" s="289" t="s">
        <v>557</v>
      </c>
      <c r="R47" s="289" t="s">
        <v>542</v>
      </c>
      <c r="S47" s="287" t="s">
        <v>1057</v>
      </c>
      <c r="T47" s="287" t="s">
        <v>1058</v>
      </c>
      <c r="U47" s="287" t="s">
        <v>1059</v>
      </c>
      <c r="V47" s="290">
        <v>0.75</v>
      </c>
      <c r="W47" s="290">
        <v>1</v>
      </c>
      <c r="X47" s="291">
        <v>0.74990000000000001</v>
      </c>
      <c r="Y47" s="289" t="s">
        <v>61</v>
      </c>
      <c r="Z47" s="289" t="s">
        <v>546</v>
      </c>
      <c r="AA47" s="289" t="s">
        <v>547</v>
      </c>
      <c r="AB47" s="289" t="s">
        <v>686</v>
      </c>
      <c r="AC47" s="290">
        <v>0.71399999999999997</v>
      </c>
      <c r="AD47" s="289" t="s">
        <v>1048</v>
      </c>
      <c r="AE47" s="288">
        <v>45657</v>
      </c>
      <c r="AF47" s="287" t="s">
        <v>1060</v>
      </c>
      <c r="AG47" s="506">
        <v>0.90066305003013847</v>
      </c>
      <c r="AH47" s="508" t="s">
        <v>1061</v>
      </c>
      <c r="AQ47" s="418"/>
    </row>
    <row r="48" spans="2:43" s="4" customFormat="1" ht="64.349999999999994" customHeight="1" x14ac:dyDescent="0.25">
      <c r="B48" s="293">
        <v>211</v>
      </c>
      <c r="C48" s="289" t="s">
        <v>1062</v>
      </c>
      <c r="D48" s="287" t="s">
        <v>1063</v>
      </c>
      <c r="E48" s="289">
        <v>1</v>
      </c>
      <c r="F48" s="289">
        <v>2025</v>
      </c>
      <c r="G48" s="292" t="s">
        <v>564</v>
      </c>
      <c r="H48" s="292" t="s">
        <v>565</v>
      </c>
      <c r="I48" s="292" t="s">
        <v>1064</v>
      </c>
      <c r="J48" s="287" t="s">
        <v>1065</v>
      </c>
      <c r="K48" s="287" t="s">
        <v>1066</v>
      </c>
      <c r="L48" s="287" t="s">
        <v>1067</v>
      </c>
      <c r="M48" s="287" t="s">
        <v>1068</v>
      </c>
      <c r="N48" s="287" t="s">
        <v>1069</v>
      </c>
      <c r="O48" s="289" t="s">
        <v>42</v>
      </c>
      <c r="P48" s="289" t="s">
        <v>731</v>
      </c>
      <c r="Q48" s="289" t="s">
        <v>557</v>
      </c>
      <c r="R48" s="289" t="s">
        <v>542</v>
      </c>
      <c r="S48" s="287" t="s">
        <v>1070</v>
      </c>
      <c r="T48" s="287" t="s">
        <v>1071</v>
      </c>
      <c r="U48" s="287" t="s">
        <v>1072</v>
      </c>
      <c r="V48" s="290">
        <v>0.99</v>
      </c>
      <c r="W48" s="290">
        <v>1</v>
      </c>
      <c r="X48" s="291">
        <v>0.9899</v>
      </c>
      <c r="Y48" s="289" t="s">
        <v>61</v>
      </c>
      <c r="Z48" s="289" t="s">
        <v>546</v>
      </c>
      <c r="AA48" s="289" t="s">
        <v>547</v>
      </c>
      <c r="AB48" s="289" t="s">
        <v>548</v>
      </c>
      <c r="AC48" s="290">
        <v>0.98</v>
      </c>
      <c r="AD48" s="289" t="s">
        <v>1048</v>
      </c>
      <c r="AE48" s="288">
        <v>45657</v>
      </c>
      <c r="AF48" s="287" t="s">
        <v>1073</v>
      </c>
      <c r="AG48" s="506">
        <v>1</v>
      </c>
      <c r="AH48" s="508" t="s">
        <v>1074</v>
      </c>
      <c r="AQ48" s="5"/>
    </row>
    <row r="49" spans="2:43" s="4" customFormat="1" ht="125.25" customHeight="1" x14ac:dyDescent="0.25">
      <c r="B49" s="293">
        <v>231</v>
      </c>
      <c r="C49" s="289" t="s">
        <v>1075</v>
      </c>
      <c r="D49" s="287" t="s">
        <v>1076</v>
      </c>
      <c r="E49" s="289">
        <v>1</v>
      </c>
      <c r="F49" s="289">
        <v>2025</v>
      </c>
      <c r="G49" s="292" t="s">
        <v>933</v>
      </c>
      <c r="H49" s="292" t="s">
        <v>934</v>
      </c>
      <c r="I49" s="292" t="s">
        <v>935</v>
      </c>
      <c r="J49" s="287" t="s">
        <v>1077</v>
      </c>
      <c r="K49" s="287" t="s">
        <v>1078</v>
      </c>
      <c r="L49" s="287" t="s">
        <v>1079</v>
      </c>
      <c r="M49" s="287" t="s">
        <v>1080</v>
      </c>
      <c r="N49" s="287" t="s">
        <v>1081</v>
      </c>
      <c r="O49" s="289" t="s">
        <v>42</v>
      </c>
      <c r="P49" s="289" t="s">
        <v>540</v>
      </c>
      <c r="Q49" s="289" t="s">
        <v>911</v>
      </c>
      <c r="R49" s="289" t="s">
        <v>912</v>
      </c>
      <c r="S49" s="287" t="s">
        <v>1082</v>
      </c>
      <c r="T49" s="287" t="s">
        <v>1083</v>
      </c>
      <c r="U49" s="287" t="s">
        <v>1084</v>
      </c>
      <c r="V49" s="290">
        <v>1</v>
      </c>
      <c r="W49" s="290">
        <v>1</v>
      </c>
      <c r="X49" s="291" t="s">
        <v>1085</v>
      </c>
      <c r="Y49" s="289" t="s">
        <v>61</v>
      </c>
      <c r="Z49" s="289" t="s">
        <v>546</v>
      </c>
      <c r="AA49" s="289" t="s">
        <v>547</v>
      </c>
      <c r="AB49" s="289" t="s">
        <v>548</v>
      </c>
      <c r="AC49" s="290">
        <v>1</v>
      </c>
      <c r="AD49" s="289" t="s">
        <v>1048</v>
      </c>
      <c r="AE49" s="288">
        <v>45630</v>
      </c>
      <c r="AF49" s="287" t="s">
        <v>1086</v>
      </c>
      <c r="AG49" s="506">
        <v>1</v>
      </c>
      <c r="AH49" s="508" t="s">
        <v>1087</v>
      </c>
      <c r="AQ49" s="5"/>
    </row>
    <row r="50" spans="2:43" s="4" customFormat="1" ht="64.349999999999994" customHeight="1" x14ac:dyDescent="0.25">
      <c r="G50" s="51"/>
      <c r="H50" s="51"/>
      <c r="I50" s="51"/>
      <c r="J50" s="51"/>
      <c r="K50" s="51"/>
      <c r="L50" s="51"/>
      <c r="M50" s="51"/>
      <c r="N50" s="51"/>
      <c r="O50" s="36"/>
      <c r="P50" s="36"/>
      <c r="Q50" s="36"/>
      <c r="R50" s="36"/>
      <c r="V50" s="36"/>
      <c r="W50" s="36"/>
      <c r="X50" s="36"/>
      <c r="Y50" s="36"/>
      <c r="Z50" s="36"/>
      <c r="AA50" s="36"/>
      <c r="AB50" s="36"/>
      <c r="AC50" s="36"/>
      <c r="AD50" s="36"/>
      <c r="AE50" s="36"/>
      <c r="AF50" s="416"/>
      <c r="AG50" s="415"/>
      <c r="AH50" s="415"/>
      <c r="AQ50" s="5"/>
    </row>
    <row r="51" spans="2:43" s="4" customFormat="1" ht="64.349999999999994" customHeight="1" x14ac:dyDescent="0.25">
      <c r="G51" s="51"/>
      <c r="H51" s="51"/>
      <c r="I51" s="51"/>
      <c r="J51" s="51"/>
      <c r="K51" s="51"/>
      <c r="L51" s="51"/>
      <c r="M51" s="51"/>
      <c r="N51" s="51"/>
      <c r="O51" s="36"/>
      <c r="P51" s="36"/>
      <c r="Q51" s="36"/>
      <c r="R51" s="36"/>
      <c r="V51" s="36"/>
      <c r="W51" s="36"/>
      <c r="X51" s="36"/>
      <c r="Y51" s="36"/>
      <c r="Z51" s="36"/>
      <c r="AA51" s="36"/>
      <c r="AB51" s="36"/>
      <c r="AC51" s="36"/>
      <c r="AD51" s="36"/>
      <c r="AE51" s="36"/>
      <c r="AG51" s="414"/>
      <c r="AH51" s="414"/>
      <c r="AQ51" s="5"/>
    </row>
    <row r="52" spans="2:43" s="4" customFormat="1" ht="64.349999999999994" customHeight="1" x14ac:dyDescent="0.25">
      <c r="G52" s="51"/>
      <c r="H52" s="51"/>
      <c r="I52" s="51"/>
      <c r="J52" s="51"/>
      <c r="K52" s="51"/>
      <c r="L52" s="51"/>
      <c r="M52" s="51"/>
      <c r="N52" s="51"/>
      <c r="O52" s="36"/>
      <c r="P52" s="36"/>
      <c r="Q52" s="36"/>
      <c r="R52" s="36"/>
      <c r="V52" s="36"/>
      <c r="W52" s="36"/>
      <c r="X52" s="36"/>
      <c r="Y52" s="36"/>
      <c r="Z52" s="36"/>
      <c r="AA52" s="36"/>
      <c r="AB52" s="36"/>
      <c r="AC52" s="36"/>
      <c r="AD52" s="36"/>
      <c r="AE52" s="36"/>
      <c r="AG52" s="414"/>
      <c r="AH52" s="414"/>
      <c r="AQ52" s="5"/>
    </row>
    <row r="53" spans="2:43" s="4" customFormat="1" ht="64.349999999999994" customHeight="1" x14ac:dyDescent="0.25">
      <c r="G53" s="51"/>
      <c r="H53" s="51"/>
      <c r="I53" s="51"/>
      <c r="J53" s="51"/>
      <c r="K53" s="51"/>
      <c r="L53" s="51"/>
      <c r="M53" s="51"/>
      <c r="N53" s="51"/>
      <c r="O53" s="36"/>
      <c r="P53" s="36"/>
      <c r="Q53" s="36"/>
      <c r="R53" s="36"/>
      <c r="V53" s="36"/>
      <c r="W53" s="36"/>
      <c r="X53" s="36"/>
      <c r="Y53" s="36"/>
      <c r="Z53" s="36"/>
      <c r="AA53" s="36"/>
      <c r="AB53" s="36"/>
      <c r="AC53" s="36"/>
      <c r="AD53" s="36"/>
      <c r="AE53" s="36"/>
      <c r="AG53" s="413"/>
      <c r="AH53" s="413"/>
      <c r="AQ53" s="5"/>
    </row>
    <row r="54" spans="2:43" s="4" customFormat="1" ht="64.349999999999994" customHeight="1" x14ac:dyDescent="0.25">
      <c r="G54" s="51"/>
      <c r="H54" s="51"/>
      <c r="I54" s="51"/>
      <c r="J54" s="51"/>
      <c r="K54" s="51"/>
      <c r="L54" s="51"/>
      <c r="M54" s="51"/>
      <c r="N54" s="51"/>
      <c r="O54" s="36"/>
      <c r="P54" s="36"/>
      <c r="Q54" s="36"/>
      <c r="R54" s="36"/>
      <c r="V54" s="36"/>
      <c r="W54" s="36"/>
      <c r="X54" s="36"/>
      <c r="Y54" s="36"/>
      <c r="Z54" s="36"/>
      <c r="AA54" s="36"/>
      <c r="AB54" s="36"/>
      <c r="AC54" s="36"/>
      <c r="AD54" s="36"/>
      <c r="AE54" s="36"/>
      <c r="AG54" s="413"/>
      <c r="AH54" s="413"/>
      <c r="AQ54" s="5"/>
    </row>
    <row r="55" spans="2:43" s="4" customFormat="1" ht="64.349999999999994" customHeight="1" x14ac:dyDescent="0.25">
      <c r="G55" s="51"/>
      <c r="H55" s="51"/>
      <c r="I55" s="51"/>
      <c r="J55" s="51"/>
      <c r="K55" s="51"/>
      <c r="L55" s="51"/>
      <c r="M55" s="51"/>
      <c r="N55" s="51"/>
      <c r="O55" s="36"/>
      <c r="P55" s="36"/>
      <c r="Q55" s="36"/>
      <c r="R55" s="36"/>
      <c r="V55" s="36"/>
      <c r="W55" s="36"/>
      <c r="X55" s="36"/>
      <c r="Y55" s="36"/>
      <c r="Z55" s="36"/>
      <c r="AA55" s="36"/>
      <c r="AB55" s="36"/>
      <c r="AC55" s="36"/>
      <c r="AD55" s="36"/>
      <c r="AE55" s="36"/>
      <c r="AG55" s="36"/>
      <c r="AQ55" s="5"/>
    </row>
    <row r="56" spans="2:43" s="4" customFormat="1" ht="64.349999999999994" customHeight="1" x14ac:dyDescent="0.25">
      <c r="G56" s="51"/>
      <c r="H56" s="51"/>
      <c r="I56" s="51"/>
      <c r="J56" s="51"/>
      <c r="K56" s="51"/>
      <c r="L56" s="51"/>
      <c r="M56" s="51"/>
      <c r="N56" s="51"/>
      <c r="O56" s="36"/>
      <c r="P56" s="36"/>
      <c r="Q56" s="36"/>
      <c r="R56" s="36"/>
      <c r="V56" s="36"/>
      <c r="W56" s="36"/>
      <c r="X56" s="36"/>
      <c r="Y56" s="36"/>
      <c r="Z56" s="36"/>
      <c r="AA56" s="36"/>
      <c r="AB56" s="36"/>
      <c r="AC56" s="36"/>
      <c r="AD56" s="36"/>
      <c r="AE56" s="36"/>
      <c r="AG56" s="36"/>
      <c r="AQ56" s="5"/>
    </row>
    <row r="57" spans="2:43" s="4" customFormat="1" ht="64.349999999999994" customHeight="1" x14ac:dyDescent="0.25">
      <c r="G57" s="51"/>
      <c r="H57" s="51"/>
      <c r="I57" s="51"/>
      <c r="J57" s="51"/>
      <c r="K57" s="51"/>
      <c r="L57" s="51"/>
      <c r="M57" s="51"/>
      <c r="N57" s="51"/>
      <c r="O57" s="36"/>
      <c r="P57" s="36"/>
      <c r="Q57" s="36"/>
      <c r="R57" s="36"/>
      <c r="V57" s="36"/>
      <c r="W57" s="36"/>
      <c r="X57" s="36"/>
      <c r="Y57" s="36"/>
      <c r="Z57" s="36"/>
      <c r="AA57" s="36"/>
      <c r="AB57" s="36"/>
      <c r="AC57" s="36"/>
      <c r="AD57" s="36"/>
      <c r="AE57" s="36"/>
      <c r="AG57" s="36"/>
      <c r="AQ57" s="5"/>
    </row>
    <row r="58" spans="2:43" s="4" customFormat="1" ht="64.349999999999994" customHeight="1" x14ac:dyDescent="0.25">
      <c r="G58" s="51"/>
      <c r="H58" s="51"/>
      <c r="I58" s="51"/>
      <c r="J58" s="51"/>
      <c r="K58" s="51"/>
      <c r="L58" s="51"/>
      <c r="M58" s="51"/>
      <c r="N58" s="51"/>
      <c r="O58" s="36"/>
      <c r="P58" s="36"/>
      <c r="Q58" s="36"/>
      <c r="R58" s="36"/>
      <c r="V58" s="36"/>
      <c r="W58" s="36"/>
      <c r="X58" s="36"/>
      <c r="Y58" s="36"/>
      <c r="Z58" s="36"/>
      <c r="AA58" s="36"/>
      <c r="AB58" s="36"/>
      <c r="AC58" s="36"/>
      <c r="AD58" s="36"/>
      <c r="AE58" s="36"/>
      <c r="AG58" s="36"/>
      <c r="AQ58" s="5"/>
    </row>
    <row r="59" spans="2:43" s="4" customFormat="1" ht="64.349999999999994" customHeight="1" x14ac:dyDescent="0.25">
      <c r="G59" s="51"/>
      <c r="H59" s="51"/>
      <c r="I59" s="51"/>
      <c r="J59" s="51"/>
      <c r="K59" s="51"/>
      <c r="L59" s="51"/>
      <c r="M59" s="51"/>
      <c r="N59" s="51"/>
      <c r="O59" s="36"/>
      <c r="P59" s="36"/>
      <c r="Q59" s="36"/>
      <c r="R59" s="36"/>
      <c r="V59" s="36"/>
      <c r="W59" s="36"/>
      <c r="X59" s="36"/>
      <c r="Y59" s="36"/>
      <c r="Z59" s="36"/>
      <c r="AA59" s="36"/>
      <c r="AB59" s="36"/>
      <c r="AC59" s="36"/>
      <c r="AD59" s="36"/>
      <c r="AE59" s="36"/>
      <c r="AG59" s="36"/>
      <c r="AQ59" s="5"/>
    </row>
    <row r="60" spans="2:43" s="4" customFormat="1" ht="64.349999999999994" customHeight="1" x14ac:dyDescent="0.25">
      <c r="G60" s="51"/>
      <c r="H60" s="51"/>
      <c r="I60" s="51"/>
      <c r="J60" s="51"/>
      <c r="K60" s="51"/>
      <c r="L60" s="51"/>
      <c r="M60" s="51"/>
      <c r="N60" s="51"/>
      <c r="O60" s="36"/>
      <c r="P60" s="36"/>
      <c r="Q60" s="36"/>
      <c r="R60" s="36"/>
      <c r="V60" s="36"/>
      <c r="W60" s="36"/>
      <c r="X60" s="36"/>
      <c r="Y60" s="36"/>
      <c r="Z60" s="36"/>
      <c r="AA60" s="36"/>
      <c r="AB60" s="36"/>
      <c r="AC60" s="36"/>
      <c r="AD60" s="36"/>
      <c r="AE60" s="36"/>
      <c r="AG60" s="36"/>
      <c r="AQ60" s="5"/>
    </row>
    <row r="61" spans="2:43" s="4" customFormat="1" ht="64.349999999999994" customHeight="1" x14ac:dyDescent="0.25">
      <c r="G61" s="51"/>
      <c r="H61" s="51"/>
      <c r="I61" s="51"/>
      <c r="J61" s="51"/>
      <c r="K61" s="51"/>
      <c r="L61" s="51"/>
      <c r="M61" s="51"/>
      <c r="N61" s="51"/>
      <c r="O61" s="36"/>
      <c r="P61" s="36"/>
      <c r="Q61" s="36"/>
      <c r="R61" s="36"/>
      <c r="V61" s="36"/>
      <c r="W61" s="36"/>
      <c r="X61" s="36"/>
      <c r="Y61" s="36"/>
      <c r="Z61" s="36"/>
      <c r="AA61" s="36"/>
      <c r="AB61" s="36"/>
      <c r="AC61" s="36"/>
      <c r="AD61" s="36"/>
      <c r="AE61" s="36"/>
      <c r="AG61" s="36"/>
      <c r="AQ61" s="5"/>
    </row>
    <row r="62" spans="2:43" s="4" customFormat="1" ht="64.349999999999994" customHeight="1" x14ac:dyDescent="0.25">
      <c r="G62" s="51"/>
      <c r="H62" s="51"/>
      <c r="I62" s="51"/>
      <c r="J62" s="51"/>
      <c r="K62" s="51"/>
      <c r="L62" s="51"/>
      <c r="M62" s="51"/>
      <c r="N62" s="51"/>
      <c r="O62" s="36"/>
      <c r="P62" s="36"/>
      <c r="Q62" s="36"/>
      <c r="R62" s="36"/>
      <c r="V62" s="36"/>
      <c r="W62" s="36"/>
      <c r="X62" s="36"/>
      <c r="Y62" s="36"/>
      <c r="Z62" s="36"/>
      <c r="AA62" s="36"/>
      <c r="AB62" s="36"/>
      <c r="AC62" s="36"/>
      <c r="AD62" s="36"/>
      <c r="AE62" s="36"/>
      <c r="AG62" s="36"/>
      <c r="AQ62" s="5"/>
    </row>
    <row r="63" spans="2:43" s="4" customFormat="1" ht="64.349999999999994" customHeight="1" x14ac:dyDescent="0.25">
      <c r="G63" s="51"/>
      <c r="H63" s="51"/>
      <c r="I63" s="51"/>
      <c r="J63" s="51"/>
      <c r="K63" s="51"/>
      <c r="L63" s="51"/>
      <c r="M63" s="51"/>
      <c r="N63" s="51"/>
      <c r="O63" s="36"/>
      <c r="P63" s="36"/>
      <c r="Q63" s="36"/>
      <c r="R63" s="36"/>
      <c r="V63" s="36"/>
      <c r="W63" s="36"/>
      <c r="X63" s="36"/>
      <c r="Y63" s="36"/>
      <c r="Z63" s="36"/>
      <c r="AA63" s="36"/>
      <c r="AB63" s="36"/>
      <c r="AC63" s="36"/>
      <c r="AD63" s="36"/>
      <c r="AE63" s="36"/>
      <c r="AG63" s="36"/>
      <c r="AQ63" s="5"/>
    </row>
    <row r="64" spans="2:43" s="4" customFormat="1" ht="64.349999999999994" customHeight="1" x14ac:dyDescent="0.25">
      <c r="G64" s="51"/>
      <c r="H64" s="51"/>
      <c r="I64" s="51"/>
      <c r="J64" s="51"/>
      <c r="K64" s="51"/>
      <c r="L64" s="51"/>
      <c r="M64" s="51"/>
      <c r="N64" s="51"/>
      <c r="O64" s="36"/>
      <c r="P64" s="36"/>
      <c r="Q64" s="36"/>
      <c r="R64" s="36"/>
      <c r="V64" s="36"/>
      <c r="W64" s="36"/>
      <c r="X64" s="36"/>
      <c r="Y64" s="36"/>
      <c r="Z64" s="36"/>
      <c r="AA64" s="36"/>
      <c r="AB64" s="36"/>
      <c r="AC64" s="36"/>
      <c r="AD64" s="36"/>
      <c r="AE64" s="36"/>
      <c r="AG64" s="36"/>
      <c r="AQ64" s="5"/>
    </row>
    <row r="65" spans="7:43" s="4" customFormat="1" ht="64.349999999999994" customHeight="1" x14ac:dyDescent="0.25">
      <c r="G65" s="51"/>
      <c r="H65" s="51"/>
      <c r="I65" s="51"/>
      <c r="J65" s="51"/>
      <c r="K65" s="51"/>
      <c r="L65" s="51"/>
      <c r="M65" s="51"/>
      <c r="N65" s="51"/>
      <c r="O65" s="36"/>
      <c r="P65" s="36"/>
      <c r="Q65" s="36"/>
      <c r="R65" s="36"/>
      <c r="V65" s="36"/>
      <c r="W65" s="36"/>
      <c r="X65" s="36"/>
      <c r="Y65" s="36"/>
      <c r="Z65" s="36"/>
      <c r="AA65" s="36"/>
      <c r="AB65" s="36"/>
      <c r="AC65" s="36"/>
      <c r="AD65" s="36"/>
      <c r="AE65" s="36"/>
      <c r="AG65" s="36"/>
      <c r="AQ65" s="5"/>
    </row>
    <row r="66" spans="7:43" s="4" customFormat="1" ht="64.349999999999994" customHeight="1" x14ac:dyDescent="0.25">
      <c r="G66" s="51"/>
      <c r="H66" s="51"/>
      <c r="I66" s="51"/>
      <c r="J66" s="51"/>
      <c r="K66" s="51"/>
      <c r="L66" s="51"/>
      <c r="M66" s="51"/>
      <c r="N66" s="51"/>
      <c r="O66" s="36"/>
      <c r="P66" s="36"/>
      <c r="Q66" s="36"/>
      <c r="R66" s="36"/>
      <c r="V66" s="36"/>
      <c r="W66" s="36"/>
      <c r="X66" s="36"/>
      <c r="Y66" s="36"/>
      <c r="Z66" s="36"/>
      <c r="AA66" s="36"/>
      <c r="AB66" s="36"/>
      <c r="AC66" s="36"/>
      <c r="AD66" s="36"/>
      <c r="AE66" s="36"/>
      <c r="AG66" s="36"/>
      <c r="AQ66" s="5"/>
    </row>
    <row r="67" spans="7:43" s="4" customFormat="1" ht="64.349999999999994" customHeight="1" x14ac:dyDescent="0.25">
      <c r="G67" s="51"/>
      <c r="H67" s="51"/>
      <c r="I67" s="51"/>
      <c r="J67" s="51"/>
      <c r="K67" s="51"/>
      <c r="L67" s="51"/>
      <c r="M67" s="51"/>
      <c r="N67" s="51"/>
      <c r="O67" s="36"/>
      <c r="P67" s="36"/>
      <c r="Q67" s="36"/>
      <c r="R67" s="36"/>
      <c r="V67" s="36"/>
      <c r="W67" s="36"/>
      <c r="X67" s="36"/>
      <c r="Y67" s="36"/>
      <c r="Z67" s="36"/>
      <c r="AA67" s="36"/>
      <c r="AB67" s="36"/>
      <c r="AC67" s="36"/>
      <c r="AD67" s="36"/>
      <c r="AE67" s="36"/>
      <c r="AG67" s="36"/>
      <c r="AQ67" s="5"/>
    </row>
    <row r="68" spans="7:43" s="4" customFormat="1" ht="64.349999999999994" customHeight="1" x14ac:dyDescent="0.25">
      <c r="G68" s="51"/>
      <c r="H68" s="51"/>
      <c r="I68" s="51"/>
      <c r="J68" s="51"/>
      <c r="K68" s="51"/>
      <c r="L68" s="51"/>
      <c r="M68" s="51"/>
      <c r="N68" s="51"/>
      <c r="O68" s="36"/>
      <c r="P68" s="36"/>
      <c r="Q68" s="36"/>
      <c r="R68" s="36"/>
      <c r="V68" s="36"/>
      <c r="W68" s="36"/>
      <c r="X68" s="36"/>
      <c r="Y68" s="36"/>
      <c r="Z68" s="36"/>
      <c r="AA68" s="36"/>
      <c r="AB68" s="36"/>
      <c r="AC68" s="36"/>
      <c r="AD68" s="36"/>
      <c r="AE68" s="36"/>
      <c r="AG68" s="36"/>
      <c r="AQ68" s="5"/>
    </row>
    <row r="69" spans="7:43" s="4" customFormat="1" ht="64.349999999999994" customHeight="1" x14ac:dyDescent="0.25">
      <c r="G69" s="51"/>
      <c r="H69" s="51"/>
      <c r="I69" s="51"/>
      <c r="J69" s="51"/>
      <c r="K69" s="51"/>
      <c r="L69" s="51"/>
      <c r="M69" s="51"/>
      <c r="N69" s="51"/>
      <c r="O69" s="36"/>
      <c r="P69" s="36"/>
      <c r="Q69" s="36"/>
      <c r="R69" s="36"/>
      <c r="V69" s="36"/>
      <c r="W69" s="36"/>
      <c r="X69" s="36"/>
      <c r="Y69" s="36"/>
      <c r="Z69" s="36"/>
      <c r="AA69" s="36"/>
      <c r="AB69" s="36"/>
      <c r="AC69" s="36"/>
      <c r="AD69" s="36"/>
      <c r="AE69" s="36"/>
      <c r="AG69" s="36"/>
      <c r="AQ69" s="5"/>
    </row>
    <row r="70" spans="7:43" s="4" customFormat="1" ht="64.349999999999994" customHeight="1" x14ac:dyDescent="0.25">
      <c r="G70" s="51"/>
      <c r="H70" s="51"/>
      <c r="I70" s="51"/>
      <c r="J70" s="51"/>
      <c r="K70" s="51"/>
      <c r="L70" s="51"/>
      <c r="M70" s="51"/>
      <c r="N70" s="51"/>
      <c r="O70" s="36"/>
      <c r="P70" s="36"/>
      <c r="Q70" s="36"/>
      <c r="R70" s="36"/>
      <c r="V70" s="36"/>
      <c r="W70" s="36"/>
      <c r="X70" s="36"/>
      <c r="Y70" s="36"/>
      <c r="Z70" s="36"/>
      <c r="AA70" s="36"/>
      <c r="AB70" s="36"/>
      <c r="AC70" s="36"/>
      <c r="AD70" s="36"/>
      <c r="AE70" s="36"/>
      <c r="AG70" s="36"/>
      <c r="AQ70" s="5"/>
    </row>
    <row r="71" spans="7:43" s="4" customFormat="1" ht="64.349999999999994" customHeight="1" x14ac:dyDescent="0.25">
      <c r="G71" s="51"/>
      <c r="H71" s="51"/>
      <c r="I71" s="51"/>
      <c r="J71" s="51"/>
      <c r="K71" s="51"/>
      <c r="L71" s="51"/>
      <c r="M71" s="51"/>
      <c r="N71" s="51"/>
      <c r="O71" s="36"/>
      <c r="P71" s="36"/>
      <c r="Q71" s="36"/>
      <c r="R71" s="36"/>
      <c r="V71" s="36"/>
      <c r="W71" s="36"/>
      <c r="X71" s="36"/>
      <c r="Y71" s="36"/>
      <c r="Z71" s="36"/>
      <c r="AA71" s="36"/>
      <c r="AB71" s="36"/>
      <c r="AC71" s="36"/>
      <c r="AD71" s="36"/>
      <c r="AE71" s="36"/>
      <c r="AG71" s="36"/>
      <c r="AQ71" s="5"/>
    </row>
    <row r="72" spans="7:43" s="4" customFormat="1" ht="64.349999999999994" customHeight="1" x14ac:dyDescent="0.25">
      <c r="G72" s="51"/>
      <c r="H72" s="51"/>
      <c r="I72" s="51"/>
      <c r="J72" s="51"/>
      <c r="K72" s="51"/>
      <c r="L72" s="51"/>
      <c r="M72" s="51"/>
      <c r="N72" s="51"/>
      <c r="O72" s="36"/>
      <c r="P72" s="36"/>
      <c r="Q72" s="36"/>
      <c r="R72" s="36"/>
      <c r="V72" s="36"/>
      <c r="W72" s="36"/>
      <c r="X72" s="36"/>
      <c r="Y72" s="36"/>
      <c r="Z72" s="36"/>
      <c r="AA72" s="36"/>
      <c r="AB72" s="36"/>
      <c r="AC72" s="36"/>
      <c r="AD72" s="36"/>
      <c r="AE72" s="36"/>
      <c r="AG72" s="36"/>
      <c r="AQ72" s="5"/>
    </row>
    <row r="73" spans="7:43" s="4" customFormat="1" ht="64.349999999999994" customHeight="1" x14ac:dyDescent="0.25">
      <c r="G73" s="51"/>
      <c r="H73" s="51"/>
      <c r="I73" s="51"/>
      <c r="J73" s="51"/>
      <c r="K73" s="51"/>
      <c r="L73" s="51"/>
      <c r="M73" s="51"/>
      <c r="N73" s="51"/>
      <c r="O73" s="36"/>
      <c r="P73" s="36"/>
      <c r="Q73" s="36"/>
      <c r="R73" s="36"/>
      <c r="V73" s="36"/>
      <c r="W73" s="36"/>
      <c r="X73" s="36"/>
      <c r="Y73" s="36"/>
      <c r="Z73" s="36"/>
      <c r="AA73" s="36"/>
      <c r="AB73" s="36"/>
      <c r="AC73" s="36"/>
      <c r="AD73" s="36"/>
      <c r="AE73" s="36"/>
      <c r="AG73" s="36"/>
      <c r="AQ73" s="5"/>
    </row>
    <row r="74" spans="7:43" s="4" customFormat="1" ht="64.349999999999994" customHeight="1" x14ac:dyDescent="0.25">
      <c r="G74" s="51"/>
      <c r="H74" s="51"/>
      <c r="I74" s="51"/>
      <c r="J74" s="51"/>
      <c r="K74" s="51"/>
      <c r="L74" s="51"/>
      <c r="M74" s="51"/>
      <c r="N74" s="51"/>
      <c r="O74" s="36"/>
      <c r="P74" s="36"/>
      <c r="Q74" s="36"/>
      <c r="R74" s="36"/>
      <c r="V74" s="36"/>
      <c r="W74" s="36"/>
      <c r="X74" s="36"/>
      <c r="Y74" s="36"/>
      <c r="Z74" s="36"/>
      <c r="AA74" s="36"/>
      <c r="AB74" s="36"/>
      <c r="AC74" s="36"/>
      <c r="AD74" s="36"/>
      <c r="AE74" s="36"/>
      <c r="AG74" s="36"/>
      <c r="AQ74" s="5"/>
    </row>
    <row r="75" spans="7:43" s="4" customFormat="1" ht="64.349999999999994" customHeight="1" x14ac:dyDescent="0.25">
      <c r="G75" s="51"/>
      <c r="H75" s="51"/>
      <c r="I75" s="51"/>
      <c r="J75" s="51"/>
      <c r="K75" s="51"/>
      <c r="L75" s="51"/>
      <c r="M75" s="51"/>
      <c r="N75" s="51"/>
      <c r="O75" s="36"/>
      <c r="P75" s="36"/>
      <c r="Q75" s="36"/>
      <c r="R75" s="36"/>
      <c r="V75" s="36"/>
      <c r="W75" s="36"/>
      <c r="X75" s="36"/>
      <c r="Y75" s="36"/>
      <c r="Z75" s="36"/>
      <c r="AA75" s="36"/>
      <c r="AB75" s="36"/>
      <c r="AC75" s="36"/>
      <c r="AD75" s="36"/>
      <c r="AE75" s="36"/>
      <c r="AG75" s="36"/>
      <c r="AQ75" s="5"/>
    </row>
    <row r="76" spans="7:43" s="4" customFormat="1" ht="64.349999999999994" customHeight="1" x14ac:dyDescent="0.25">
      <c r="G76" s="51"/>
      <c r="H76" s="51"/>
      <c r="I76" s="51"/>
      <c r="J76" s="51"/>
      <c r="K76" s="51"/>
      <c r="L76" s="51"/>
      <c r="M76" s="51"/>
      <c r="N76" s="51"/>
      <c r="O76" s="36"/>
      <c r="P76" s="36"/>
      <c r="Q76" s="36"/>
      <c r="R76" s="36"/>
      <c r="V76" s="36"/>
      <c r="W76" s="36"/>
      <c r="X76" s="36"/>
      <c r="Y76" s="36"/>
      <c r="Z76" s="36"/>
      <c r="AA76" s="36"/>
      <c r="AB76" s="36"/>
      <c r="AC76" s="36"/>
      <c r="AD76" s="36"/>
      <c r="AE76" s="36"/>
      <c r="AG76" s="36"/>
      <c r="AQ76" s="5"/>
    </row>
    <row r="77" spans="7:43" s="4" customFormat="1" ht="64.349999999999994" customHeight="1" x14ac:dyDescent="0.25">
      <c r="G77" s="51"/>
      <c r="H77" s="51"/>
      <c r="I77" s="51"/>
      <c r="J77" s="51"/>
      <c r="K77" s="51"/>
      <c r="L77" s="51"/>
      <c r="M77" s="51"/>
      <c r="N77" s="51"/>
      <c r="O77" s="36"/>
      <c r="P77" s="36"/>
      <c r="Q77" s="36"/>
      <c r="R77" s="36"/>
      <c r="V77" s="36"/>
      <c r="W77" s="36"/>
      <c r="X77" s="36"/>
      <c r="Y77" s="36"/>
      <c r="Z77" s="36"/>
      <c r="AA77" s="36"/>
      <c r="AB77" s="36"/>
      <c r="AC77" s="36"/>
      <c r="AD77" s="36"/>
      <c r="AE77" s="36"/>
      <c r="AG77" s="36"/>
      <c r="AQ77" s="5"/>
    </row>
    <row r="78" spans="7:43" s="4" customFormat="1" ht="64.349999999999994" customHeight="1" x14ac:dyDescent="0.25">
      <c r="G78" s="51"/>
      <c r="H78" s="51"/>
      <c r="I78" s="51"/>
      <c r="J78" s="51"/>
      <c r="K78" s="51"/>
      <c r="L78" s="51"/>
      <c r="M78" s="51"/>
      <c r="N78" s="51"/>
      <c r="O78" s="36"/>
      <c r="P78" s="36"/>
      <c r="Q78" s="36"/>
      <c r="R78" s="36"/>
      <c r="V78" s="36"/>
      <c r="W78" s="36"/>
      <c r="X78" s="36"/>
      <c r="Y78" s="36"/>
      <c r="Z78" s="36"/>
      <c r="AA78" s="36"/>
      <c r="AB78" s="36"/>
      <c r="AC78" s="36"/>
      <c r="AD78" s="36"/>
      <c r="AE78" s="36"/>
      <c r="AG78" s="36"/>
      <c r="AQ78" s="5"/>
    </row>
    <row r="79" spans="7:43" s="4" customFormat="1" ht="64.349999999999994" customHeight="1" x14ac:dyDescent="0.25">
      <c r="G79" s="51"/>
      <c r="H79" s="51"/>
      <c r="I79" s="51"/>
      <c r="J79" s="51"/>
      <c r="K79" s="51"/>
      <c r="L79" s="51"/>
      <c r="M79" s="51"/>
      <c r="N79" s="51"/>
      <c r="O79" s="36"/>
      <c r="P79" s="36"/>
      <c r="Q79" s="36"/>
      <c r="R79" s="36"/>
      <c r="V79" s="36"/>
      <c r="W79" s="36"/>
      <c r="X79" s="36"/>
      <c r="Y79" s="36"/>
      <c r="Z79" s="36"/>
      <c r="AA79" s="36"/>
      <c r="AB79" s="36"/>
      <c r="AC79" s="36"/>
      <c r="AD79" s="36"/>
      <c r="AE79" s="36"/>
      <c r="AG79" s="36"/>
      <c r="AQ79" s="5"/>
    </row>
    <row r="80" spans="7:43" s="4" customFormat="1" ht="64.349999999999994" customHeight="1" x14ac:dyDescent="0.25">
      <c r="G80" s="51"/>
      <c r="H80" s="51"/>
      <c r="I80" s="51"/>
      <c r="J80" s="51"/>
      <c r="K80" s="51"/>
      <c r="L80" s="51"/>
      <c r="M80" s="51"/>
      <c r="N80" s="51"/>
      <c r="O80" s="36"/>
      <c r="P80" s="36"/>
      <c r="Q80" s="36"/>
      <c r="R80" s="36"/>
      <c r="V80" s="36"/>
      <c r="W80" s="36"/>
      <c r="X80" s="36"/>
      <c r="Y80" s="36"/>
      <c r="Z80" s="36"/>
      <c r="AA80" s="36"/>
      <c r="AB80" s="36"/>
      <c r="AC80" s="36"/>
      <c r="AD80" s="36"/>
      <c r="AE80" s="36"/>
      <c r="AG80" s="36"/>
      <c r="AQ80" s="5"/>
    </row>
    <row r="81" spans="7:43" s="4" customFormat="1" ht="64.349999999999994" customHeight="1" x14ac:dyDescent="0.25">
      <c r="G81" s="51"/>
      <c r="H81" s="51"/>
      <c r="I81" s="51"/>
      <c r="J81" s="51"/>
      <c r="K81" s="51"/>
      <c r="L81" s="51"/>
      <c r="M81" s="51"/>
      <c r="N81" s="51"/>
      <c r="O81" s="36"/>
      <c r="P81" s="36"/>
      <c r="Q81" s="36"/>
      <c r="R81" s="36"/>
      <c r="V81" s="36"/>
      <c r="W81" s="36"/>
      <c r="X81" s="36"/>
      <c r="Y81" s="36"/>
      <c r="Z81" s="36"/>
      <c r="AA81" s="36"/>
      <c r="AB81" s="36"/>
      <c r="AC81" s="36"/>
      <c r="AD81" s="36"/>
      <c r="AE81" s="36"/>
      <c r="AG81" s="36"/>
      <c r="AQ81" s="5"/>
    </row>
    <row r="82" spans="7:43" s="4" customFormat="1" ht="64.349999999999994" customHeight="1" x14ac:dyDescent="0.25">
      <c r="G82" s="51"/>
      <c r="H82" s="51"/>
      <c r="I82" s="51"/>
      <c r="J82" s="51"/>
      <c r="K82" s="51"/>
      <c r="L82" s="51"/>
      <c r="M82" s="51"/>
      <c r="N82" s="51"/>
      <c r="O82" s="36"/>
      <c r="P82" s="36"/>
      <c r="Q82" s="36"/>
      <c r="R82" s="36"/>
      <c r="V82" s="36"/>
      <c r="W82" s="36"/>
      <c r="X82" s="36"/>
      <c r="Y82" s="36"/>
      <c r="Z82" s="36"/>
      <c r="AA82" s="36"/>
      <c r="AB82" s="36"/>
      <c r="AC82" s="36"/>
      <c r="AD82" s="36"/>
      <c r="AE82" s="36"/>
      <c r="AG82" s="36"/>
      <c r="AQ82" s="5"/>
    </row>
    <row r="83" spans="7:43" s="4" customFormat="1" ht="64.349999999999994" customHeight="1" x14ac:dyDescent="0.25">
      <c r="G83" s="51"/>
      <c r="H83" s="51"/>
      <c r="I83" s="51"/>
      <c r="J83" s="51"/>
      <c r="K83" s="51"/>
      <c r="L83" s="51"/>
      <c r="M83" s="51"/>
      <c r="N83" s="51"/>
      <c r="O83" s="36"/>
      <c r="P83" s="36"/>
      <c r="Q83" s="36"/>
      <c r="R83" s="36"/>
      <c r="V83" s="36"/>
      <c r="W83" s="36"/>
      <c r="X83" s="36"/>
      <c r="Y83" s="36"/>
      <c r="Z83" s="36"/>
      <c r="AA83" s="36"/>
      <c r="AB83" s="36"/>
      <c r="AC83" s="36"/>
      <c r="AD83" s="36"/>
      <c r="AE83" s="36"/>
      <c r="AG83" s="36"/>
      <c r="AQ83" s="5"/>
    </row>
    <row r="84" spans="7:43" s="4" customFormat="1" ht="64.349999999999994" customHeight="1" x14ac:dyDescent="0.25">
      <c r="G84" s="51"/>
      <c r="H84" s="51"/>
      <c r="I84" s="51"/>
      <c r="J84" s="51"/>
      <c r="K84" s="51"/>
      <c r="L84" s="51"/>
      <c r="M84" s="51"/>
      <c r="N84" s="51"/>
      <c r="O84" s="36"/>
      <c r="P84" s="36"/>
      <c r="Q84" s="36"/>
      <c r="R84" s="36"/>
      <c r="V84" s="36"/>
      <c r="W84" s="36"/>
      <c r="X84" s="36"/>
      <c r="Y84" s="36"/>
      <c r="Z84" s="36"/>
      <c r="AA84" s="36"/>
      <c r="AB84" s="36"/>
      <c r="AC84" s="36"/>
      <c r="AD84" s="36"/>
      <c r="AE84" s="36"/>
      <c r="AG84" s="36"/>
      <c r="AQ84" s="5"/>
    </row>
    <row r="85" spans="7:43" s="4" customFormat="1" ht="64.349999999999994" customHeight="1" x14ac:dyDescent="0.25">
      <c r="G85" s="51"/>
      <c r="H85" s="51"/>
      <c r="I85" s="51"/>
      <c r="J85" s="51"/>
      <c r="K85" s="51"/>
      <c r="L85" s="51"/>
      <c r="M85" s="51"/>
      <c r="N85" s="51"/>
      <c r="O85" s="36"/>
      <c r="P85" s="36"/>
      <c r="Q85" s="36"/>
      <c r="R85" s="36"/>
      <c r="V85" s="36"/>
      <c r="W85" s="36"/>
      <c r="X85" s="36"/>
      <c r="Y85" s="36"/>
      <c r="Z85" s="36"/>
      <c r="AA85" s="36"/>
      <c r="AB85" s="36"/>
      <c r="AC85" s="36"/>
      <c r="AD85" s="36"/>
      <c r="AE85" s="36"/>
      <c r="AG85" s="36"/>
      <c r="AQ85" s="5"/>
    </row>
    <row r="86" spans="7:43" s="4" customFormat="1" ht="64.349999999999994" customHeight="1" x14ac:dyDescent="0.25">
      <c r="G86" s="51"/>
      <c r="H86" s="51"/>
      <c r="I86" s="51"/>
      <c r="J86" s="51"/>
      <c r="K86" s="51"/>
      <c r="L86" s="51"/>
      <c r="M86" s="51"/>
      <c r="N86" s="51"/>
      <c r="O86" s="36"/>
      <c r="P86" s="36"/>
      <c r="Q86" s="36"/>
      <c r="R86" s="36"/>
      <c r="V86" s="36"/>
      <c r="W86" s="36"/>
      <c r="X86" s="36"/>
      <c r="Y86" s="36"/>
      <c r="Z86" s="36"/>
      <c r="AA86" s="36"/>
      <c r="AB86" s="36"/>
      <c r="AC86" s="36"/>
      <c r="AD86" s="36"/>
      <c r="AE86" s="36"/>
      <c r="AG86" s="36"/>
      <c r="AQ86" s="5"/>
    </row>
    <row r="87" spans="7:43" s="4" customFormat="1" ht="64.349999999999994" customHeight="1" x14ac:dyDescent="0.25">
      <c r="G87" s="51"/>
      <c r="H87" s="51"/>
      <c r="I87" s="51"/>
      <c r="J87" s="51"/>
      <c r="K87" s="51"/>
      <c r="L87" s="51"/>
      <c r="M87" s="51"/>
      <c r="N87" s="51"/>
      <c r="O87" s="36"/>
      <c r="P87" s="36"/>
      <c r="Q87" s="36"/>
      <c r="R87" s="36"/>
      <c r="V87" s="36"/>
      <c r="W87" s="36"/>
      <c r="X87" s="36"/>
      <c r="Y87" s="36"/>
      <c r="Z87" s="36"/>
      <c r="AA87" s="36"/>
      <c r="AB87" s="36"/>
      <c r="AC87" s="36"/>
      <c r="AD87" s="36"/>
      <c r="AE87" s="36"/>
      <c r="AG87" s="36"/>
      <c r="AQ87" s="5"/>
    </row>
    <row r="88" spans="7:43" s="4" customFormat="1" ht="64.349999999999994" customHeight="1" x14ac:dyDescent="0.25">
      <c r="G88" s="51"/>
      <c r="H88" s="51"/>
      <c r="I88" s="51"/>
      <c r="J88" s="51"/>
      <c r="K88" s="51"/>
      <c r="L88" s="51"/>
      <c r="M88" s="51"/>
      <c r="N88" s="51"/>
      <c r="O88" s="36"/>
      <c r="P88" s="36"/>
      <c r="Q88" s="36"/>
      <c r="R88" s="36"/>
      <c r="V88" s="36"/>
      <c r="W88" s="36"/>
      <c r="X88" s="36"/>
      <c r="Y88" s="36"/>
      <c r="Z88" s="36"/>
      <c r="AA88" s="36"/>
      <c r="AB88" s="36"/>
      <c r="AC88" s="36"/>
      <c r="AD88" s="36"/>
      <c r="AE88" s="36"/>
      <c r="AG88" s="36"/>
      <c r="AQ88" s="5"/>
    </row>
    <row r="89" spans="7:43" s="4" customFormat="1" ht="64.349999999999994" customHeight="1" x14ac:dyDescent="0.25">
      <c r="G89" s="51"/>
      <c r="H89" s="51"/>
      <c r="I89" s="51"/>
      <c r="J89" s="51"/>
      <c r="K89" s="51"/>
      <c r="L89" s="51"/>
      <c r="M89" s="51"/>
      <c r="N89" s="51"/>
      <c r="O89" s="36"/>
      <c r="P89" s="36"/>
      <c r="Q89" s="36"/>
      <c r="R89" s="36"/>
      <c r="V89" s="36"/>
      <c r="W89" s="36"/>
      <c r="X89" s="36"/>
      <c r="Y89" s="36"/>
      <c r="Z89" s="36"/>
      <c r="AA89" s="36"/>
      <c r="AB89" s="36"/>
      <c r="AC89" s="36"/>
      <c r="AD89" s="36"/>
      <c r="AE89" s="36"/>
      <c r="AG89" s="36"/>
      <c r="AQ89" s="5"/>
    </row>
    <row r="90" spans="7:43" s="4" customFormat="1" ht="64.349999999999994" customHeight="1" x14ac:dyDescent="0.25">
      <c r="G90" s="51"/>
      <c r="H90" s="51"/>
      <c r="I90" s="51"/>
      <c r="J90" s="51"/>
      <c r="K90" s="51"/>
      <c r="L90" s="51"/>
      <c r="M90" s="51"/>
      <c r="N90" s="51"/>
      <c r="O90" s="36"/>
      <c r="P90" s="36"/>
      <c r="Q90" s="36"/>
      <c r="R90" s="36"/>
      <c r="V90" s="36"/>
      <c r="W90" s="36"/>
      <c r="X90" s="36"/>
      <c r="Y90" s="36"/>
      <c r="Z90" s="36"/>
      <c r="AA90" s="36"/>
      <c r="AB90" s="36"/>
      <c r="AC90" s="36"/>
      <c r="AD90" s="36"/>
      <c r="AE90" s="36"/>
      <c r="AG90" s="36"/>
      <c r="AQ90" s="5"/>
    </row>
    <row r="91" spans="7:43" s="4" customFormat="1" ht="64.349999999999994" customHeight="1" x14ac:dyDescent="0.25">
      <c r="G91" s="51"/>
      <c r="H91" s="51"/>
      <c r="I91" s="51"/>
      <c r="J91" s="51"/>
      <c r="K91" s="51"/>
      <c r="L91" s="51"/>
      <c r="M91" s="51"/>
      <c r="N91" s="51"/>
      <c r="O91" s="36"/>
      <c r="P91" s="36"/>
      <c r="Q91" s="36"/>
      <c r="R91" s="36"/>
      <c r="V91" s="36"/>
      <c r="W91" s="36"/>
      <c r="X91" s="36"/>
      <c r="Y91" s="36"/>
      <c r="Z91" s="36"/>
      <c r="AA91" s="36"/>
      <c r="AB91" s="36"/>
      <c r="AC91" s="36"/>
      <c r="AD91" s="36"/>
      <c r="AE91" s="36"/>
      <c r="AG91" s="36"/>
      <c r="AQ91" s="5"/>
    </row>
    <row r="92" spans="7:43" s="4" customFormat="1" ht="64.349999999999994" customHeight="1" x14ac:dyDescent="0.25">
      <c r="G92" s="51"/>
      <c r="H92" s="51"/>
      <c r="I92" s="51"/>
      <c r="J92" s="51"/>
      <c r="K92" s="51"/>
      <c r="L92" s="51"/>
      <c r="M92" s="51"/>
      <c r="N92" s="51"/>
      <c r="O92" s="36"/>
      <c r="P92" s="36"/>
      <c r="Q92" s="36"/>
      <c r="R92" s="36"/>
      <c r="V92" s="36"/>
      <c r="W92" s="36"/>
      <c r="X92" s="36"/>
      <c r="Y92" s="36"/>
      <c r="Z92" s="36"/>
      <c r="AA92" s="36"/>
      <c r="AB92" s="36"/>
      <c r="AC92" s="36"/>
      <c r="AD92" s="36"/>
      <c r="AE92" s="36"/>
      <c r="AG92" s="36"/>
      <c r="AQ92" s="5"/>
    </row>
    <row r="93" spans="7:43" s="4" customFormat="1" ht="64.349999999999994" customHeight="1" x14ac:dyDescent="0.25">
      <c r="G93" s="51"/>
      <c r="H93" s="51"/>
      <c r="I93" s="51"/>
      <c r="J93" s="51"/>
      <c r="K93" s="51"/>
      <c r="L93" s="51"/>
      <c r="M93" s="51"/>
      <c r="N93" s="51"/>
      <c r="O93" s="36"/>
      <c r="P93" s="36"/>
      <c r="Q93" s="36"/>
      <c r="R93" s="36"/>
      <c r="V93" s="36"/>
      <c r="W93" s="36"/>
      <c r="X93" s="36"/>
      <c r="Y93" s="36"/>
      <c r="Z93" s="36"/>
      <c r="AA93" s="36"/>
      <c r="AB93" s="36"/>
      <c r="AC93" s="36"/>
      <c r="AD93" s="36"/>
      <c r="AE93" s="36"/>
      <c r="AG93" s="36"/>
      <c r="AQ93" s="5"/>
    </row>
    <row r="94" spans="7:43" s="4" customFormat="1" ht="64.349999999999994" customHeight="1" x14ac:dyDescent="0.25">
      <c r="G94" s="51"/>
      <c r="H94" s="51"/>
      <c r="I94" s="51"/>
      <c r="J94" s="51"/>
      <c r="K94" s="51"/>
      <c r="L94" s="51"/>
      <c r="M94" s="51"/>
      <c r="N94" s="51"/>
      <c r="O94" s="36"/>
      <c r="P94" s="36"/>
      <c r="Q94" s="36"/>
      <c r="R94" s="36"/>
      <c r="V94" s="36"/>
      <c r="W94" s="36"/>
      <c r="X94" s="36"/>
      <c r="Y94" s="36"/>
      <c r="Z94" s="36"/>
      <c r="AA94" s="36"/>
      <c r="AB94" s="36"/>
      <c r="AC94" s="36"/>
      <c r="AD94" s="36"/>
      <c r="AE94" s="36"/>
      <c r="AG94" s="36"/>
      <c r="AQ94" s="5"/>
    </row>
    <row r="95" spans="7:43" s="4" customFormat="1" ht="64.349999999999994" customHeight="1" x14ac:dyDescent="0.25">
      <c r="G95" s="51"/>
      <c r="H95" s="51"/>
      <c r="I95" s="51"/>
      <c r="J95" s="51"/>
      <c r="K95" s="51"/>
      <c r="L95" s="51"/>
      <c r="M95" s="51"/>
      <c r="N95" s="51"/>
      <c r="O95" s="36"/>
      <c r="P95" s="36"/>
      <c r="Q95" s="36"/>
      <c r="R95" s="36"/>
      <c r="V95" s="36"/>
      <c r="W95" s="36"/>
      <c r="X95" s="36"/>
      <c r="Y95" s="36"/>
      <c r="Z95" s="36"/>
      <c r="AA95" s="36"/>
      <c r="AB95" s="36"/>
      <c r="AC95" s="36"/>
      <c r="AD95" s="36"/>
      <c r="AE95" s="36"/>
      <c r="AG95" s="36"/>
      <c r="AQ95" s="5"/>
    </row>
    <row r="96" spans="7:43" s="4" customFormat="1" ht="64.349999999999994" customHeight="1" x14ac:dyDescent="0.25">
      <c r="G96" s="51"/>
      <c r="H96" s="51"/>
      <c r="I96" s="51"/>
      <c r="J96" s="51"/>
      <c r="K96" s="51"/>
      <c r="L96" s="51"/>
      <c r="M96" s="51"/>
      <c r="N96" s="51"/>
      <c r="O96" s="36"/>
      <c r="P96" s="36"/>
      <c r="Q96" s="36"/>
      <c r="R96" s="36"/>
      <c r="V96" s="36"/>
      <c r="W96" s="36"/>
      <c r="X96" s="36"/>
      <c r="Y96" s="36"/>
      <c r="Z96" s="36"/>
      <c r="AA96" s="36"/>
      <c r="AB96" s="36"/>
      <c r="AC96" s="36"/>
      <c r="AD96" s="36"/>
      <c r="AE96" s="36"/>
      <c r="AG96" s="36"/>
      <c r="AQ96" s="5"/>
    </row>
    <row r="97" spans="7:43" s="4" customFormat="1" ht="64.349999999999994" customHeight="1" x14ac:dyDescent="0.25">
      <c r="G97" s="51"/>
      <c r="H97" s="51"/>
      <c r="I97" s="51"/>
      <c r="J97" s="51"/>
      <c r="K97" s="51"/>
      <c r="L97" s="51"/>
      <c r="M97" s="51"/>
      <c r="N97" s="51"/>
      <c r="O97" s="36"/>
      <c r="P97" s="36"/>
      <c r="Q97" s="36"/>
      <c r="R97" s="36"/>
      <c r="V97" s="36"/>
      <c r="W97" s="36"/>
      <c r="X97" s="36"/>
      <c r="Y97" s="36"/>
      <c r="Z97" s="36"/>
      <c r="AA97" s="36"/>
      <c r="AB97" s="36"/>
      <c r="AC97" s="36"/>
      <c r="AD97" s="36"/>
      <c r="AE97" s="36"/>
      <c r="AG97" s="36"/>
      <c r="AQ97" s="5"/>
    </row>
    <row r="98" spans="7:43" s="4" customFormat="1" ht="64.349999999999994" customHeight="1" x14ac:dyDescent="0.25">
      <c r="G98" s="51"/>
      <c r="H98" s="51"/>
      <c r="I98" s="51"/>
      <c r="J98" s="51"/>
      <c r="K98" s="51"/>
      <c r="L98" s="51"/>
      <c r="M98" s="51"/>
      <c r="N98" s="51"/>
      <c r="O98" s="36"/>
      <c r="P98" s="36"/>
      <c r="Q98" s="36"/>
      <c r="R98" s="36"/>
      <c r="V98" s="36"/>
      <c r="W98" s="36"/>
      <c r="X98" s="36"/>
      <c r="Y98" s="36"/>
      <c r="Z98" s="36"/>
      <c r="AA98" s="36"/>
      <c r="AB98" s="36"/>
      <c r="AC98" s="36"/>
      <c r="AD98" s="36"/>
      <c r="AE98" s="36"/>
      <c r="AG98" s="36"/>
      <c r="AQ98" s="5"/>
    </row>
    <row r="99" spans="7:43" s="4" customFormat="1" ht="64.349999999999994" customHeight="1" x14ac:dyDescent="0.25">
      <c r="G99" s="51"/>
      <c r="H99" s="51"/>
      <c r="I99" s="51"/>
      <c r="J99" s="51"/>
      <c r="K99" s="51"/>
      <c r="L99" s="51"/>
      <c r="M99" s="51"/>
      <c r="N99" s="51"/>
      <c r="O99" s="36"/>
      <c r="P99" s="36"/>
      <c r="Q99" s="36"/>
      <c r="R99" s="36"/>
      <c r="V99" s="36"/>
      <c r="W99" s="36"/>
      <c r="X99" s="36"/>
      <c r="Y99" s="36"/>
      <c r="Z99" s="36"/>
      <c r="AA99" s="36"/>
      <c r="AB99" s="36"/>
      <c r="AC99" s="36"/>
      <c r="AD99" s="36"/>
      <c r="AE99" s="36"/>
      <c r="AG99" s="36"/>
      <c r="AQ99" s="5"/>
    </row>
    <row r="100" spans="7:43" s="4" customFormat="1" ht="64.349999999999994" customHeight="1" x14ac:dyDescent="0.25">
      <c r="G100" s="51"/>
      <c r="H100" s="51"/>
      <c r="I100" s="51"/>
      <c r="J100" s="51"/>
      <c r="K100" s="51"/>
      <c r="L100" s="51"/>
      <c r="M100" s="51"/>
      <c r="N100" s="51"/>
      <c r="O100" s="36"/>
      <c r="P100" s="36"/>
      <c r="Q100" s="36"/>
      <c r="R100" s="36"/>
      <c r="V100" s="36"/>
      <c r="W100" s="36"/>
      <c r="X100" s="36"/>
      <c r="Y100" s="36"/>
      <c r="Z100" s="36"/>
      <c r="AA100" s="36"/>
      <c r="AB100" s="36"/>
      <c r="AC100" s="36"/>
      <c r="AD100" s="36"/>
      <c r="AE100" s="36"/>
      <c r="AG100" s="36"/>
      <c r="AQ100" s="5"/>
    </row>
    <row r="101" spans="7:43" s="4" customFormat="1" ht="64.349999999999994" customHeight="1" x14ac:dyDescent="0.25">
      <c r="G101" s="51"/>
      <c r="H101" s="51"/>
      <c r="I101" s="51"/>
      <c r="J101" s="51"/>
      <c r="K101" s="51"/>
      <c r="L101" s="51"/>
      <c r="M101" s="51"/>
      <c r="N101" s="51"/>
      <c r="O101" s="36"/>
      <c r="P101" s="36"/>
      <c r="Q101" s="36"/>
      <c r="R101" s="36"/>
      <c r="V101" s="36"/>
      <c r="W101" s="36"/>
      <c r="X101" s="36"/>
      <c r="Y101" s="36"/>
      <c r="Z101" s="36"/>
      <c r="AA101" s="36"/>
      <c r="AB101" s="36"/>
      <c r="AC101" s="36"/>
      <c r="AD101" s="36"/>
      <c r="AE101" s="36"/>
      <c r="AG101" s="36"/>
      <c r="AQ101" s="5"/>
    </row>
    <row r="102" spans="7:43" s="4" customFormat="1" ht="64.349999999999994" customHeight="1" x14ac:dyDescent="0.25">
      <c r="G102" s="51"/>
      <c r="H102" s="51"/>
      <c r="I102" s="51"/>
      <c r="J102" s="51"/>
      <c r="K102" s="51"/>
      <c r="L102" s="51"/>
      <c r="M102" s="51"/>
      <c r="N102" s="51"/>
      <c r="O102" s="36"/>
      <c r="P102" s="36"/>
      <c r="Q102" s="36"/>
      <c r="R102" s="36"/>
      <c r="V102" s="36"/>
      <c r="W102" s="36"/>
      <c r="X102" s="36"/>
      <c r="Y102" s="36"/>
      <c r="Z102" s="36"/>
      <c r="AA102" s="36"/>
      <c r="AB102" s="36"/>
      <c r="AC102" s="36"/>
      <c r="AD102" s="36"/>
      <c r="AE102" s="36"/>
      <c r="AG102" s="36"/>
      <c r="AQ102" s="5"/>
    </row>
    <row r="103" spans="7:43" s="4" customFormat="1" ht="64.349999999999994" customHeight="1" x14ac:dyDescent="0.25">
      <c r="G103" s="51"/>
      <c r="H103" s="51"/>
      <c r="I103" s="51"/>
      <c r="J103" s="51"/>
      <c r="K103" s="51"/>
      <c r="L103" s="51"/>
      <c r="M103" s="51"/>
      <c r="N103" s="51"/>
      <c r="O103" s="36"/>
      <c r="P103" s="36"/>
      <c r="Q103" s="36"/>
      <c r="R103" s="36"/>
      <c r="V103" s="36"/>
      <c r="W103" s="36"/>
      <c r="X103" s="36"/>
      <c r="Y103" s="36"/>
      <c r="Z103" s="36"/>
      <c r="AA103" s="36"/>
      <c r="AB103" s="36"/>
      <c r="AC103" s="36"/>
      <c r="AD103" s="36"/>
      <c r="AE103" s="36"/>
      <c r="AG103" s="36"/>
      <c r="AQ103" s="5"/>
    </row>
    <row r="104" spans="7:43" s="4" customFormat="1" ht="64.349999999999994" customHeight="1" x14ac:dyDescent="0.25">
      <c r="G104" s="51"/>
      <c r="H104" s="51"/>
      <c r="I104" s="51"/>
      <c r="J104" s="51"/>
      <c r="K104" s="51"/>
      <c r="L104" s="51"/>
      <c r="M104" s="51"/>
      <c r="N104" s="51"/>
      <c r="O104" s="36"/>
      <c r="P104" s="36"/>
      <c r="Q104" s="36"/>
      <c r="R104" s="36"/>
      <c r="V104" s="36"/>
      <c r="W104" s="36"/>
      <c r="X104" s="36"/>
      <c r="Y104" s="36"/>
      <c r="Z104" s="36"/>
      <c r="AA104" s="36"/>
      <c r="AB104" s="36"/>
      <c r="AC104" s="36"/>
      <c r="AD104" s="36"/>
      <c r="AE104" s="36"/>
      <c r="AG104" s="36"/>
      <c r="AQ104" s="5"/>
    </row>
    <row r="105" spans="7:43" s="4" customFormat="1" ht="64.349999999999994" customHeight="1" x14ac:dyDescent="0.25">
      <c r="G105" s="51"/>
      <c r="H105" s="51"/>
      <c r="I105" s="51"/>
      <c r="J105" s="51"/>
      <c r="K105" s="51"/>
      <c r="L105" s="51"/>
      <c r="M105" s="51"/>
      <c r="N105" s="51"/>
      <c r="O105" s="36"/>
      <c r="P105" s="36"/>
      <c r="Q105" s="36"/>
      <c r="R105" s="36"/>
      <c r="V105" s="36"/>
      <c r="W105" s="36"/>
      <c r="X105" s="36"/>
      <c r="Y105" s="36"/>
      <c r="Z105" s="36"/>
      <c r="AA105" s="36"/>
      <c r="AB105" s="36"/>
      <c r="AC105" s="36"/>
      <c r="AD105" s="36"/>
      <c r="AE105" s="36"/>
      <c r="AG105" s="36"/>
      <c r="AQ105" s="5"/>
    </row>
    <row r="106" spans="7:43" s="4" customFormat="1" ht="64.349999999999994" customHeight="1" x14ac:dyDescent="0.25">
      <c r="G106" s="51"/>
      <c r="H106" s="51"/>
      <c r="I106" s="51"/>
      <c r="J106" s="51"/>
      <c r="K106" s="51"/>
      <c r="L106" s="51"/>
      <c r="M106" s="51"/>
      <c r="N106" s="51"/>
      <c r="O106" s="36"/>
      <c r="P106" s="36"/>
      <c r="Q106" s="36"/>
      <c r="R106" s="36"/>
      <c r="V106" s="36"/>
      <c r="W106" s="36"/>
      <c r="X106" s="36"/>
      <c r="Y106" s="36"/>
      <c r="Z106" s="36"/>
      <c r="AA106" s="36"/>
      <c r="AB106" s="36"/>
      <c r="AC106" s="36"/>
      <c r="AD106" s="36"/>
      <c r="AE106" s="36"/>
      <c r="AG106" s="36"/>
      <c r="AQ106" s="5"/>
    </row>
    <row r="107" spans="7:43" s="4" customFormat="1" ht="64.349999999999994" customHeight="1" x14ac:dyDescent="0.25">
      <c r="G107" s="51"/>
      <c r="H107" s="51"/>
      <c r="I107" s="51"/>
      <c r="J107" s="51"/>
      <c r="K107" s="51"/>
      <c r="L107" s="51"/>
      <c r="M107" s="51"/>
      <c r="N107" s="51"/>
      <c r="O107" s="36"/>
      <c r="P107" s="36"/>
      <c r="Q107" s="36"/>
      <c r="R107" s="36"/>
      <c r="V107" s="36"/>
      <c r="W107" s="36"/>
      <c r="X107" s="36"/>
      <c r="Y107" s="36"/>
      <c r="Z107" s="36"/>
      <c r="AA107" s="36"/>
      <c r="AB107" s="36"/>
      <c r="AC107" s="36"/>
      <c r="AD107" s="36"/>
      <c r="AE107" s="36"/>
      <c r="AG107" s="36"/>
      <c r="AQ107" s="5"/>
    </row>
    <row r="108" spans="7:43" s="4" customFormat="1" ht="64.349999999999994" customHeight="1" x14ac:dyDescent="0.25">
      <c r="G108" s="51"/>
      <c r="H108" s="51"/>
      <c r="I108" s="51"/>
      <c r="J108" s="51"/>
      <c r="K108" s="51"/>
      <c r="L108" s="51"/>
      <c r="M108" s="51"/>
      <c r="N108" s="51"/>
      <c r="O108" s="36"/>
      <c r="P108" s="36"/>
      <c r="Q108" s="36"/>
      <c r="R108" s="36"/>
      <c r="V108" s="36"/>
      <c r="W108" s="36"/>
      <c r="X108" s="36"/>
      <c r="Y108" s="36"/>
      <c r="Z108" s="36"/>
      <c r="AA108" s="36"/>
      <c r="AB108" s="36"/>
      <c r="AC108" s="36"/>
      <c r="AD108" s="36"/>
      <c r="AE108" s="36"/>
      <c r="AG108" s="36"/>
      <c r="AQ108" s="5"/>
    </row>
    <row r="109" spans="7:43" s="4" customFormat="1" ht="64.349999999999994" customHeight="1" x14ac:dyDescent="0.25">
      <c r="G109" s="51"/>
      <c r="H109" s="51"/>
      <c r="I109" s="51"/>
      <c r="J109" s="51"/>
      <c r="K109" s="51"/>
      <c r="L109" s="51"/>
      <c r="M109" s="51"/>
      <c r="N109" s="51"/>
      <c r="O109" s="36"/>
      <c r="P109" s="36"/>
      <c r="Q109" s="36"/>
      <c r="R109" s="36"/>
      <c r="V109" s="36"/>
      <c r="W109" s="36"/>
      <c r="X109" s="36"/>
      <c r="Y109" s="36"/>
      <c r="Z109" s="36"/>
      <c r="AA109" s="36"/>
      <c r="AB109" s="36"/>
      <c r="AC109" s="36"/>
      <c r="AD109" s="36"/>
      <c r="AE109" s="36"/>
      <c r="AG109" s="36"/>
      <c r="AQ109" s="5"/>
    </row>
    <row r="110" spans="7:43" s="4" customFormat="1" ht="64.349999999999994" customHeight="1" x14ac:dyDescent="0.25">
      <c r="G110" s="51"/>
      <c r="H110" s="51"/>
      <c r="I110" s="51"/>
      <c r="J110" s="51"/>
      <c r="K110" s="51"/>
      <c r="L110" s="51"/>
      <c r="M110" s="51"/>
      <c r="N110" s="51"/>
      <c r="O110" s="36"/>
      <c r="P110" s="36"/>
      <c r="Q110" s="36"/>
      <c r="R110" s="36"/>
      <c r="V110" s="36"/>
      <c r="W110" s="36"/>
      <c r="X110" s="36"/>
      <c r="Y110" s="36"/>
      <c r="Z110" s="36"/>
      <c r="AA110" s="36"/>
      <c r="AB110" s="36"/>
      <c r="AC110" s="36"/>
      <c r="AD110" s="36"/>
      <c r="AE110" s="36"/>
      <c r="AG110" s="36"/>
      <c r="AQ110" s="5"/>
    </row>
    <row r="111" spans="7:43" s="4" customFormat="1" ht="64.349999999999994" customHeight="1" x14ac:dyDescent="0.25">
      <c r="G111" s="51"/>
      <c r="H111" s="51"/>
      <c r="I111" s="51"/>
      <c r="J111" s="51"/>
      <c r="K111" s="51"/>
      <c r="L111" s="51"/>
      <c r="M111" s="51"/>
      <c r="N111" s="51"/>
      <c r="O111" s="36"/>
      <c r="P111" s="36"/>
      <c r="Q111" s="36"/>
      <c r="R111" s="36"/>
      <c r="V111" s="36"/>
      <c r="W111" s="36"/>
      <c r="X111" s="36"/>
      <c r="Y111" s="36"/>
      <c r="Z111" s="36"/>
      <c r="AA111" s="36"/>
      <c r="AB111" s="36"/>
      <c r="AC111" s="36"/>
      <c r="AD111" s="36"/>
      <c r="AE111" s="36"/>
      <c r="AG111" s="36"/>
      <c r="AQ111" s="5"/>
    </row>
    <row r="112" spans="7:43" s="4" customFormat="1" ht="64.349999999999994" customHeight="1" x14ac:dyDescent="0.25">
      <c r="G112" s="51"/>
      <c r="H112" s="51"/>
      <c r="I112" s="51"/>
      <c r="J112" s="51"/>
      <c r="K112" s="51"/>
      <c r="L112" s="51"/>
      <c r="M112" s="51"/>
      <c r="N112" s="51"/>
      <c r="O112" s="36"/>
      <c r="P112" s="36"/>
      <c r="Q112" s="36"/>
      <c r="R112" s="36"/>
      <c r="V112" s="36"/>
      <c r="W112" s="36"/>
      <c r="X112" s="36"/>
      <c r="Y112" s="36"/>
      <c r="Z112" s="36"/>
      <c r="AA112" s="36"/>
      <c r="AB112" s="36"/>
      <c r="AC112" s="36"/>
      <c r="AD112" s="36"/>
      <c r="AE112" s="36"/>
      <c r="AG112" s="36"/>
      <c r="AQ112" s="5"/>
    </row>
    <row r="113" spans="7:43" s="4" customFormat="1" ht="64.349999999999994" customHeight="1" x14ac:dyDescent="0.25">
      <c r="G113" s="51"/>
      <c r="H113" s="51"/>
      <c r="I113" s="51"/>
      <c r="J113" s="51"/>
      <c r="K113" s="51"/>
      <c r="L113" s="51"/>
      <c r="M113" s="51"/>
      <c r="N113" s="51"/>
      <c r="O113" s="36"/>
      <c r="P113" s="36"/>
      <c r="Q113" s="36"/>
      <c r="R113" s="36"/>
      <c r="V113" s="36"/>
      <c r="W113" s="36"/>
      <c r="X113" s="36"/>
      <c r="Y113" s="36"/>
      <c r="Z113" s="36"/>
      <c r="AA113" s="36"/>
      <c r="AB113" s="36"/>
      <c r="AC113" s="36"/>
      <c r="AD113" s="36"/>
      <c r="AE113" s="36"/>
      <c r="AG113" s="36"/>
      <c r="AQ113" s="5"/>
    </row>
    <row r="114" spans="7:43" s="4" customFormat="1" ht="64.349999999999994" customHeight="1" x14ac:dyDescent="0.25">
      <c r="G114" s="51"/>
      <c r="H114" s="51"/>
      <c r="I114" s="51"/>
      <c r="J114" s="51"/>
      <c r="K114" s="51"/>
      <c r="L114" s="51"/>
      <c r="M114" s="51"/>
      <c r="N114" s="51"/>
      <c r="O114" s="36"/>
      <c r="P114" s="36"/>
      <c r="Q114" s="36"/>
      <c r="R114" s="36"/>
      <c r="V114" s="36"/>
      <c r="W114" s="36"/>
      <c r="X114" s="36"/>
      <c r="Y114" s="36"/>
      <c r="Z114" s="36"/>
      <c r="AA114" s="36"/>
      <c r="AB114" s="36"/>
      <c r="AC114" s="36"/>
      <c r="AD114" s="36"/>
      <c r="AE114" s="36"/>
      <c r="AG114" s="36"/>
      <c r="AQ114" s="5"/>
    </row>
    <row r="115" spans="7:43" s="4" customFormat="1" ht="64.349999999999994" customHeight="1" x14ac:dyDescent="0.25">
      <c r="G115" s="51"/>
      <c r="H115" s="51"/>
      <c r="I115" s="51"/>
      <c r="J115" s="51"/>
      <c r="K115" s="51"/>
      <c r="L115" s="51"/>
      <c r="M115" s="51"/>
      <c r="N115" s="51"/>
      <c r="O115" s="36"/>
      <c r="P115" s="36"/>
      <c r="Q115" s="36"/>
      <c r="R115" s="36"/>
      <c r="V115" s="36"/>
      <c r="W115" s="36"/>
      <c r="X115" s="36"/>
      <c r="Y115" s="36"/>
      <c r="Z115" s="36"/>
      <c r="AA115" s="36"/>
      <c r="AB115" s="36"/>
      <c r="AC115" s="36"/>
      <c r="AD115" s="36"/>
      <c r="AE115" s="36"/>
      <c r="AG115" s="36"/>
      <c r="AQ115" s="5"/>
    </row>
    <row r="116" spans="7:43" s="4" customFormat="1" ht="64.349999999999994" customHeight="1" x14ac:dyDescent="0.25">
      <c r="G116" s="51"/>
      <c r="H116" s="51"/>
      <c r="I116" s="51"/>
      <c r="J116" s="51"/>
      <c r="K116" s="51"/>
      <c r="L116" s="51"/>
      <c r="M116" s="51"/>
      <c r="N116" s="51"/>
      <c r="O116" s="36"/>
      <c r="P116" s="36"/>
      <c r="Q116" s="36"/>
      <c r="R116" s="36"/>
      <c r="V116" s="36"/>
      <c r="W116" s="36"/>
      <c r="X116" s="36"/>
      <c r="Y116" s="36"/>
      <c r="Z116" s="36"/>
      <c r="AA116" s="36"/>
      <c r="AB116" s="36"/>
      <c r="AC116" s="36"/>
      <c r="AD116" s="36"/>
      <c r="AE116" s="36"/>
      <c r="AG116" s="36"/>
      <c r="AQ116" s="5"/>
    </row>
    <row r="117" spans="7:43" s="4" customFormat="1" ht="64.349999999999994" customHeight="1" x14ac:dyDescent="0.25">
      <c r="G117" s="51"/>
      <c r="H117" s="51"/>
      <c r="I117" s="51"/>
      <c r="J117" s="51"/>
      <c r="K117" s="51"/>
      <c r="L117" s="51"/>
      <c r="M117" s="51"/>
      <c r="N117" s="51"/>
      <c r="O117" s="36"/>
      <c r="P117" s="36"/>
      <c r="Q117" s="36"/>
      <c r="R117" s="36"/>
      <c r="V117" s="36"/>
      <c r="W117" s="36"/>
      <c r="X117" s="36"/>
      <c r="Y117" s="36"/>
      <c r="Z117" s="36"/>
      <c r="AA117" s="36"/>
      <c r="AB117" s="36"/>
      <c r="AC117" s="36"/>
      <c r="AD117" s="36"/>
      <c r="AE117" s="36"/>
      <c r="AG117" s="36"/>
      <c r="AQ117" s="5"/>
    </row>
    <row r="118" spans="7:43" s="4" customFormat="1" ht="64.349999999999994" customHeight="1" x14ac:dyDescent="0.25">
      <c r="G118" s="51"/>
      <c r="H118" s="51"/>
      <c r="I118" s="51"/>
      <c r="J118" s="51"/>
      <c r="K118" s="51"/>
      <c r="L118" s="51"/>
      <c r="M118" s="51"/>
      <c r="N118" s="51"/>
      <c r="O118" s="36"/>
      <c r="P118" s="36"/>
      <c r="Q118" s="36"/>
      <c r="R118" s="36"/>
      <c r="V118" s="36"/>
      <c r="W118" s="36"/>
      <c r="X118" s="36"/>
      <c r="Y118" s="36"/>
      <c r="Z118" s="36"/>
      <c r="AA118" s="36"/>
      <c r="AB118" s="36"/>
      <c r="AC118" s="36"/>
      <c r="AD118" s="36"/>
      <c r="AE118" s="36"/>
      <c r="AG118" s="36"/>
      <c r="AQ118" s="5"/>
    </row>
    <row r="119" spans="7:43" s="4" customFormat="1" ht="64.349999999999994" customHeight="1" x14ac:dyDescent="0.25">
      <c r="G119" s="51"/>
      <c r="H119" s="51"/>
      <c r="I119" s="51"/>
      <c r="J119" s="51"/>
      <c r="K119" s="51"/>
      <c r="L119" s="51"/>
      <c r="M119" s="51"/>
      <c r="N119" s="51"/>
      <c r="O119" s="36"/>
      <c r="P119" s="36"/>
      <c r="Q119" s="36"/>
      <c r="R119" s="36"/>
      <c r="V119" s="36"/>
      <c r="W119" s="36"/>
      <c r="X119" s="36"/>
      <c r="Y119" s="36"/>
      <c r="Z119" s="36"/>
      <c r="AA119" s="36"/>
      <c r="AB119" s="36"/>
      <c r="AC119" s="36"/>
      <c r="AD119" s="36"/>
      <c r="AE119" s="36"/>
      <c r="AG119" s="36"/>
      <c r="AQ119" s="5"/>
    </row>
    <row r="120" spans="7:43" s="4" customFormat="1" ht="64.349999999999994" customHeight="1" x14ac:dyDescent="0.25">
      <c r="G120" s="51"/>
      <c r="H120" s="51"/>
      <c r="I120" s="51"/>
      <c r="J120" s="51"/>
      <c r="K120" s="51"/>
      <c r="L120" s="51"/>
      <c r="M120" s="51"/>
      <c r="N120" s="51"/>
      <c r="O120" s="36"/>
      <c r="P120" s="36"/>
      <c r="Q120" s="36"/>
      <c r="R120" s="36"/>
      <c r="V120" s="36"/>
      <c r="W120" s="36"/>
      <c r="X120" s="36"/>
      <c r="Y120" s="36"/>
      <c r="Z120" s="36"/>
      <c r="AA120" s="36"/>
      <c r="AB120" s="36"/>
      <c r="AC120" s="36"/>
      <c r="AD120" s="36"/>
      <c r="AE120" s="36"/>
      <c r="AG120" s="36"/>
      <c r="AQ120" s="5"/>
    </row>
    <row r="121" spans="7:43" s="4" customFormat="1" ht="64.349999999999994" customHeight="1" x14ac:dyDescent="0.25">
      <c r="G121" s="51"/>
      <c r="H121" s="51"/>
      <c r="I121" s="51"/>
      <c r="J121" s="51"/>
      <c r="K121" s="51"/>
      <c r="L121" s="51"/>
      <c r="M121" s="51"/>
      <c r="N121" s="51"/>
      <c r="O121" s="36"/>
      <c r="P121" s="36"/>
      <c r="Q121" s="36"/>
      <c r="R121" s="36"/>
      <c r="V121" s="36"/>
      <c r="W121" s="36"/>
      <c r="X121" s="36"/>
      <c r="Y121" s="36"/>
      <c r="Z121" s="36"/>
      <c r="AA121" s="36"/>
      <c r="AB121" s="36"/>
      <c r="AC121" s="36"/>
      <c r="AD121" s="36"/>
      <c r="AE121" s="36"/>
      <c r="AG121" s="36"/>
      <c r="AQ121" s="5"/>
    </row>
    <row r="122" spans="7:43" s="4" customFormat="1" ht="64.349999999999994" customHeight="1" x14ac:dyDescent="0.25">
      <c r="G122" s="51"/>
      <c r="H122" s="51"/>
      <c r="I122" s="51"/>
      <c r="J122" s="51"/>
      <c r="K122" s="51"/>
      <c r="L122" s="51"/>
      <c r="M122" s="51"/>
      <c r="N122" s="51"/>
      <c r="O122" s="36"/>
      <c r="P122" s="36"/>
      <c r="Q122" s="36"/>
      <c r="R122" s="36"/>
      <c r="V122" s="36"/>
      <c r="W122" s="36"/>
      <c r="X122" s="36"/>
      <c r="Y122" s="36"/>
      <c r="Z122" s="36"/>
      <c r="AA122" s="36"/>
      <c r="AB122" s="36"/>
      <c r="AC122" s="36"/>
      <c r="AD122" s="36"/>
      <c r="AE122" s="36"/>
      <c r="AG122" s="36"/>
      <c r="AQ122" s="5"/>
    </row>
    <row r="123" spans="7:43" s="4" customFormat="1" ht="64.349999999999994" customHeight="1" x14ac:dyDescent="0.25">
      <c r="G123" s="51"/>
      <c r="H123" s="51"/>
      <c r="I123" s="51"/>
      <c r="J123" s="51"/>
      <c r="K123" s="51"/>
      <c r="L123" s="51"/>
      <c r="M123" s="51"/>
      <c r="N123" s="51"/>
      <c r="O123" s="36"/>
      <c r="P123" s="36"/>
      <c r="Q123" s="36"/>
      <c r="R123" s="36"/>
      <c r="V123" s="36"/>
      <c r="W123" s="36"/>
      <c r="X123" s="36"/>
      <c r="Y123" s="36"/>
      <c r="Z123" s="36"/>
      <c r="AA123" s="36"/>
      <c r="AB123" s="36"/>
      <c r="AC123" s="36"/>
      <c r="AD123" s="36"/>
      <c r="AE123" s="36"/>
      <c r="AG123" s="36"/>
      <c r="AQ123" s="5"/>
    </row>
    <row r="124" spans="7:43" s="4" customFormat="1" ht="64.349999999999994" customHeight="1" x14ac:dyDescent="0.25">
      <c r="G124" s="51"/>
      <c r="H124" s="51"/>
      <c r="I124" s="51"/>
      <c r="J124" s="51"/>
      <c r="K124" s="51"/>
      <c r="L124" s="51"/>
      <c r="M124" s="51"/>
      <c r="N124" s="51"/>
      <c r="O124" s="36"/>
      <c r="P124" s="36"/>
      <c r="Q124" s="36"/>
      <c r="R124" s="36"/>
      <c r="V124" s="36"/>
      <c r="W124" s="36"/>
      <c r="X124" s="36"/>
      <c r="Y124" s="36"/>
      <c r="Z124" s="36"/>
      <c r="AA124" s="36"/>
      <c r="AB124" s="36"/>
      <c r="AC124" s="36"/>
      <c r="AD124" s="36"/>
      <c r="AE124" s="36"/>
      <c r="AG124" s="36"/>
      <c r="AQ124" s="5"/>
    </row>
    <row r="125" spans="7:43" s="4" customFormat="1" ht="64.349999999999994" customHeight="1" x14ac:dyDescent="0.25">
      <c r="G125" s="51"/>
      <c r="H125" s="51"/>
      <c r="I125" s="51"/>
      <c r="J125" s="51"/>
      <c r="K125" s="51"/>
      <c r="L125" s="51"/>
      <c r="M125" s="51"/>
      <c r="N125" s="51"/>
      <c r="O125" s="36"/>
      <c r="P125" s="36"/>
      <c r="Q125" s="36"/>
      <c r="R125" s="36"/>
      <c r="V125" s="36"/>
      <c r="W125" s="36"/>
      <c r="X125" s="36"/>
      <c r="Y125" s="36"/>
      <c r="Z125" s="36"/>
      <c r="AA125" s="36"/>
      <c r="AB125" s="36"/>
      <c r="AC125" s="36"/>
      <c r="AD125" s="36"/>
      <c r="AE125" s="36"/>
      <c r="AG125" s="36"/>
      <c r="AQ125" s="5"/>
    </row>
    <row r="126" spans="7:43" s="4" customFormat="1" ht="64.349999999999994" customHeight="1" x14ac:dyDescent="0.25">
      <c r="G126" s="51"/>
      <c r="H126" s="51"/>
      <c r="I126" s="51"/>
      <c r="J126" s="51"/>
      <c r="K126" s="51"/>
      <c r="L126" s="51"/>
      <c r="M126" s="51"/>
      <c r="N126" s="51"/>
      <c r="O126" s="36"/>
      <c r="P126" s="36"/>
      <c r="Q126" s="36"/>
      <c r="R126" s="36"/>
      <c r="V126" s="36"/>
      <c r="W126" s="36"/>
      <c r="X126" s="36"/>
      <c r="Y126" s="36"/>
      <c r="Z126" s="36"/>
      <c r="AA126" s="36"/>
      <c r="AB126" s="36"/>
      <c r="AC126" s="36"/>
      <c r="AD126" s="36"/>
      <c r="AE126" s="36"/>
      <c r="AG126" s="36"/>
      <c r="AQ126" s="5"/>
    </row>
    <row r="127" spans="7:43" s="4" customFormat="1" ht="64.349999999999994" customHeight="1" x14ac:dyDescent="0.25">
      <c r="G127" s="51"/>
      <c r="H127" s="51"/>
      <c r="I127" s="51"/>
      <c r="J127" s="51"/>
      <c r="K127" s="51"/>
      <c r="L127" s="51"/>
      <c r="M127" s="51"/>
      <c r="N127" s="51"/>
      <c r="O127" s="36"/>
      <c r="P127" s="36"/>
      <c r="Q127" s="36"/>
      <c r="R127" s="36"/>
      <c r="V127" s="36"/>
      <c r="W127" s="36"/>
      <c r="X127" s="36"/>
      <c r="Y127" s="36"/>
      <c r="Z127" s="36"/>
      <c r="AA127" s="36"/>
      <c r="AB127" s="36"/>
      <c r="AC127" s="36"/>
      <c r="AD127" s="36"/>
      <c r="AE127" s="36"/>
      <c r="AG127" s="36"/>
      <c r="AQ127" s="5"/>
    </row>
    <row r="128" spans="7:43" s="4" customFormat="1" ht="64.349999999999994" customHeight="1" x14ac:dyDescent="0.25">
      <c r="G128" s="51"/>
      <c r="H128" s="51"/>
      <c r="I128" s="51"/>
      <c r="J128" s="51"/>
      <c r="K128" s="51"/>
      <c r="L128" s="51"/>
      <c r="M128" s="51"/>
      <c r="N128" s="51"/>
      <c r="O128" s="36"/>
      <c r="P128" s="36"/>
      <c r="Q128" s="36"/>
      <c r="R128" s="36"/>
      <c r="V128" s="36"/>
      <c r="W128" s="36"/>
      <c r="X128" s="36"/>
      <c r="Y128" s="36"/>
      <c r="Z128" s="36"/>
      <c r="AA128" s="36"/>
      <c r="AB128" s="36"/>
      <c r="AC128" s="36"/>
      <c r="AD128" s="36"/>
      <c r="AE128" s="36"/>
      <c r="AG128" s="36"/>
      <c r="AQ128" s="5"/>
    </row>
    <row r="129" spans="7:43" s="4" customFormat="1" ht="64.349999999999994" customHeight="1" x14ac:dyDescent="0.25">
      <c r="G129" s="51"/>
      <c r="H129" s="51"/>
      <c r="I129" s="51"/>
      <c r="J129" s="51"/>
      <c r="K129" s="51"/>
      <c r="L129" s="51"/>
      <c r="M129" s="51"/>
      <c r="N129" s="51"/>
      <c r="O129" s="36"/>
      <c r="P129" s="36"/>
      <c r="Q129" s="36"/>
      <c r="R129" s="36"/>
      <c r="V129" s="36"/>
      <c r="W129" s="36"/>
      <c r="X129" s="36"/>
      <c r="Y129" s="36"/>
      <c r="Z129" s="36"/>
      <c r="AA129" s="36"/>
      <c r="AB129" s="36"/>
      <c r="AC129" s="36"/>
      <c r="AD129" s="36"/>
      <c r="AE129" s="36"/>
      <c r="AG129" s="36"/>
      <c r="AQ129" s="5"/>
    </row>
    <row r="130" spans="7:43" s="4" customFormat="1" ht="64.349999999999994" customHeight="1" x14ac:dyDescent="0.25">
      <c r="G130" s="51"/>
      <c r="H130" s="51"/>
      <c r="I130" s="51"/>
      <c r="J130" s="51"/>
      <c r="K130" s="51"/>
      <c r="L130" s="51"/>
      <c r="M130" s="51"/>
      <c r="N130" s="51"/>
      <c r="O130" s="36"/>
      <c r="P130" s="36"/>
      <c r="Q130" s="36"/>
      <c r="R130" s="36"/>
      <c r="V130" s="36"/>
      <c r="W130" s="36"/>
      <c r="X130" s="36"/>
      <c r="Y130" s="36"/>
      <c r="Z130" s="36"/>
      <c r="AA130" s="36"/>
      <c r="AB130" s="36"/>
      <c r="AC130" s="36"/>
      <c r="AD130" s="36"/>
      <c r="AE130" s="36"/>
      <c r="AG130" s="36"/>
      <c r="AQ130" s="5"/>
    </row>
    <row r="131" spans="7:43" s="4" customFormat="1" ht="64.349999999999994" customHeight="1" x14ac:dyDescent="0.25">
      <c r="G131" s="51"/>
      <c r="H131" s="51"/>
      <c r="I131" s="51"/>
      <c r="J131" s="51"/>
      <c r="K131" s="51"/>
      <c r="L131" s="51"/>
      <c r="M131" s="51"/>
      <c r="N131" s="51"/>
      <c r="O131" s="36"/>
      <c r="P131" s="36"/>
      <c r="Q131" s="36"/>
      <c r="R131" s="36"/>
      <c r="V131" s="36"/>
      <c r="W131" s="36"/>
      <c r="X131" s="36"/>
      <c r="Y131" s="36"/>
      <c r="Z131" s="36"/>
      <c r="AA131" s="36"/>
      <c r="AB131" s="36"/>
      <c r="AC131" s="36"/>
      <c r="AD131" s="36"/>
      <c r="AE131" s="36"/>
      <c r="AG131" s="36"/>
      <c r="AQ131" s="5"/>
    </row>
    <row r="132" spans="7:43" s="4" customFormat="1" ht="64.349999999999994" customHeight="1" x14ac:dyDescent="0.25">
      <c r="G132" s="51"/>
      <c r="H132" s="51"/>
      <c r="I132" s="51"/>
      <c r="J132" s="51"/>
      <c r="K132" s="51"/>
      <c r="L132" s="51"/>
      <c r="M132" s="51"/>
      <c r="N132" s="51"/>
      <c r="O132" s="36"/>
      <c r="P132" s="36"/>
      <c r="Q132" s="36"/>
      <c r="R132" s="36"/>
      <c r="V132" s="36"/>
      <c r="W132" s="36"/>
      <c r="X132" s="36"/>
      <c r="Y132" s="36"/>
      <c r="Z132" s="36"/>
      <c r="AA132" s="36"/>
      <c r="AB132" s="36"/>
      <c r="AC132" s="36"/>
      <c r="AD132" s="36"/>
      <c r="AE132" s="36"/>
      <c r="AG132" s="36"/>
      <c r="AQ132" s="5"/>
    </row>
    <row r="133" spans="7:43" s="4" customFormat="1" ht="64.349999999999994" customHeight="1" x14ac:dyDescent="0.25">
      <c r="G133" s="51"/>
      <c r="H133" s="51"/>
      <c r="I133" s="51"/>
      <c r="J133" s="51"/>
      <c r="K133" s="51"/>
      <c r="L133" s="51"/>
      <c r="M133" s="51"/>
      <c r="N133" s="51"/>
      <c r="O133" s="36"/>
      <c r="P133" s="36"/>
      <c r="Q133" s="36"/>
      <c r="R133" s="36"/>
      <c r="V133" s="36"/>
      <c r="W133" s="36"/>
      <c r="X133" s="36"/>
      <c r="Y133" s="36"/>
      <c r="Z133" s="36"/>
      <c r="AA133" s="36"/>
      <c r="AB133" s="36"/>
      <c r="AC133" s="36"/>
      <c r="AD133" s="36"/>
      <c r="AE133" s="36"/>
      <c r="AG133" s="36"/>
      <c r="AQ133" s="5"/>
    </row>
    <row r="134" spans="7:43" s="4" customFormat="1" ht="64.349999999999994" customHeight="1" x14ac:dyDescent="0.25">
      <c r="G134" s="51"/>
      <c r="H134" s="51"/>
      <c r="I134" s="51"/>
      <c r="J134" s="51"/>
      <c r="K134" s="51"/>
      <c r="L134" s="51"/>
      <c r="M134" s="51"/>
      <c r="N134" s="51"/>
      <c r="O134" s="36"/>
      <c r="P134" s="36"/>
      <c r="Q134" s="36"/>
      <c r="R134" s="36"/>
      <c r="V134" s="36"/>
      <c r="W134" s="36"/>
      <c r="X134" s="36"/>
      <c r="Y134" s="36"/>
      <c r="Z134" s="36"/>
      <c r="AA134" s="36"/>
      <c r="AB134" s="36"/>
      <c r="AC134" s="36"/>
      <c r="AD134" s="36"/>
      <c r="AE134" s="36"/>
      <c r="AG134" s="36"/>
      <c r="AQ134" s="5"/>
    </row>
    <row r="135" spans="7:43" s="4" customFormat="1" ht="64.349999999999994" customHeight="1" x14ac:dyDescent="0.25">
      <c r="G135" s="51"/>
      <c r="H135" s="51"/>
      <c r="I135" s="51"/>
      <c r="J135" s="51"/>
      <c r="K135" s="51"/>
      <c r="L135" s="51"/>
      <c r="M135" s="51"/>
      <c r="N135" s="51"/>
      <c r="O135" s="36"/>
      <c r="P135" s="36"/>
      <c r="Q135" s="36"/>
      <c r="R135" s="36"/>
      <c r="V135" s="36"/>
      <c r="W135" s="36"/>
      <c r="X135" s="36"/>
      <c r="Y135" s="36"/>
      <c r="Z135" s="36"/>
      <c r="AA135" s="36"/>
      <c r="AB135" s="36"/>
      <c r="AC135" s="36"/>
      <c r="AD135" s="36"/>
      <c r="AE135" s="36"/>
      <c r="AG135" s="36"/>
      <c r="AQ135" s="5"/>
    </row>
    <row r="136" spans="7:43" s="4" customFormat="1" ht="64.349999999999994" customHeight="1" x14ac:dyDescent="0.25">
      <c r="G136" s="51"/>
      <c r="H136" s="51"/>
      <c r="I136" s="51"/>
      <c r="J136" s="51"/>
      <c r="K136" s="51"/>
      <c r="L136" s="51"/>
      <c r="M136" s="51"/>
      <c r="N136" s="51"/>
      <c r="O136" s="36"/>
      <c r="P136" s="36"/>
      <c r="Q136" s="36"/>
      <c r="R136" s="36"/>
      <c r="V136" s="36"/>
      <c r="W136" s="36"/>
      <c r="X136" s="36"/>
      <c r="Y136" s="36"/>
      <c r="Z136" s="36"/>
      <c r="AA136" s="36"/>
      <c r="AB136" s="36"/>
      <c r="AC136" s="36"/>
      <c r="AD136" s="36"/>
      <c r="AE136" s="36"/>
      <c r="AG136" s="36"/>
      <c r="AQ136" s="5"/>
    </row>
    <row r="137" spans="7:43" s="4" customFormat="1" ht="64.349999999999994" customHeight="1" x14ac:dyDescent="0.25">
      <c r="G137" s="51"/>
      <c r="H137" s="51"/>
      <c r="I137" s="51"/>
      <c r="J137" s="51"/>
      <c r="K137" s="51"/>
      <c r="L137" s="51"/>
      <c r="M137" s="51"/>
      <c r="N137" s="51"/>
      <c r="O137" s="36"/>
      <c r="P137" s="36"/>
      <c r="Q137" s="36"/>
      <c r="R137" s="36"/>
      <c r="V137" s="36"/>
      <c r="W137" s="36"/>
      <c r="X137" s="36"/>
      <c r="Y137" s="36"/>
      <c r="Z137" s="36"/>
      <c r="AA137" s="36"/>
      <c r="AB137" s="36"/>
      <c r="AC137" s="36"/>
      <c r="AD137" s="36"/>
      <c r="AE137" s="36"/>
      <c r="AG137" s="36"/>
      <c r="AQ137" s="5"/>
    </row>
    <row r="138" spans="7:43" s="4" customFormat="1" ht="64.349999999999994" customHeight="1" x14ac:dyDescent="0.25">
      <c r="G138" s="51"/>
      <c r="H138" s="51"/>
      <c r="I138" s="51"/>
      <c r="J138" s="51"/>
      <c r="K138" s="51"/>
      <c r="L138" s="51"/>
      <c r="M138" s="51"/>
      <c r="N138" s="51"/>
      <c r="O138" s="36"/>
      <c r="P138" s="36"/>
      <c r="Q138" s="36"/>
      <c r="R138" s="36"/>
      <c r="V138" s="36"/>
      <c r="W138" s="36"/>
      <c r="X138" s="36"/>
      <c r="Y138" s="36"/>
      <c r="Z138" s="36"/>
      <c r="AA138" s="36"/>
      <c r="AB138" s="36"/>
      <c r="AC138" s="36"/>
      <c r="AD138" s="36"/>
      <c r="AE138" s="36"/>
      <c r="AG138" s="36"/>
      <c r="AQ138" s="5"/>
    </row>
    <row r="139" spans="7:43" s="4" customFormat="1" ht="64.349999999999994" customHeight="1" x14ac:dyDescent="0.25">
      <c r="G139" s="51"/>
      <c r="H139" s="51"/>
      <c r="I139" s="51"/>
      <c r="J139" s="51"/>
      <c r="K139" s="51"/>
      <c r="L139" s="51"/>
      <c r="M139" s="51"/>
      <c r="N139" s="51"/>
      <c r="O139" s="36"/>
      <c r="P139" s="36"/>
      <c r="Q139" s="36"/>
      <c r="R139" s="36"/>
      <c r="V139" s="36"/>
      <c r="W139" s="36"/>
      <c r="X139" s="36"/>
      <c r="Y139" s="36"/>
      <c r="Z139" s="36"/>
      <c r="AA139" s="36"/>
      <c r="AB139" s="36"/>
      <c r="AC139" s="36"/>
      <c r="AD139" s="36"/>
      <c r="AE139" s="36"/>
      <c r="AG139" s="36"/>
      <c r="AQ139" s="5"/>
    </row>
    <row r="140" spans="7:43" s="4" customFormat="1" ht="64.349999999999994" customHeight="1" x14ac:dyDescent="0.25">
      <c r="G140" s="51"/>
      <c r="H140" s="51"/>
      <c r="I140" s="51"/>
      <c r="J140" s="51"/>
      <c r="K140" s="51"/>
      <c r="L140" s="51"/>
      <c r="M140" s="51"/>
      <c r="N140" s="51"/>
      <c r="O140" s="36"/>
      <c r="P140" s="36"/>
      <c r="Q140" s="36"/>
      <c r="R140" s="36"/>
      <c r="V140" s="36"/>
      <c r="W140" s="36"/>
      <c r="X140" s="36"/>
      <c r="Y140" s="36"/>
      <c r="Z140" s="36"/>
      <c r="AA140" s="36"/>
      <c r="AB140" s="36"/>
      <c r="AC140" s="36"/>
      <c r="AD140" s="36"/>
      <c r="AE140" s="36"/>
      <c r="AG140" s="36"/>
      <c r="AQ140" s="5"/>
    </row>
    <row r="141" spans="7:43" s="4" customFormat="1" ht="64.349999999999994" customHeight="1" x14ac:dyDescent="0.25">
      <c r="G141" s="51"/>
      <c r="H141" s="51"/>
      <c r="I141" s="51"/>
      <c r="J141" s="51"/>
      <c r="K141" s="51"/>
      <c r="L141" s="51"/>
      <c r="M141" s="51"/>
      <c r="N141" s="51"/>
      <c r="O141" s="36"/>
      <c r="P141" s="36"/>
      <c r="Q141" s="36"/>
      <c r="R141" s="36"/>
      <c r="V141" s="36"/>
      <c r="W141" s="36"/>
      <c r="X141" s="36"/>
      <c r="Y141" s="36"/>
      <c r="Z141" s="36"/>
      <c r="AA141" s="36"/>
      <c r="AB141" s="36"/>
      <c r="AC141" s="36"/>
      <c r="AD141" s="36"/>
      <c r="AE141" s="36"/>
      <c r="AG141" s="36"/>
      <c r="AQ141" s="5"/>
    </row>
    <row r="142" spans="7:43" s="4" customFormat="1" ht="64.349999999999994" customHeight="1" x14ac:dyDescent="0.25">
      <c r="G142" s="51"/>
      <c r="H142" s="51"/>
      <c r="I142" s="51"/>
      <c r="J142" s="51"/>
      <c r="K142" s="51"/>
      <c r="L142" s="51"/>
      <c r="M142" s="51"/>
      <c r="N142" s="51"/>
      <c r="O142" s="36"/>
      <c r="P142" s="36"/>
      <c r="Q142" s="36"/>
      <c r="R142" s="36"/>
      <c r="V142" s="36"/>
      <c r="W142" s="36"/>
      <c r="X142" s="36"/>
      <c r="Y142" s="36"/>
      <c r="Z142" s="36"/>
      <c r="AA142" s="36"/>
      <c r="AB142" s="36"/>
      <c r="AC142" s="36"/>
      <c r="AD142" s="36"/>
      <c r="AE142" s="36"/>
      <c r="AG142" s="36"/>
      <c r="AQ142" s="5"/>
    </row>
    <row r="143" spans="7:43" s="4" customFormat="1" ht="64.349999999999994" customHeight="1" x14ac:dyDescent="0.25">
      <c r="G143" s="51"/>
      <c r="H143" s="51"/>
      <c r="I143" s="51"/>
      <c r="J143" s="51"/>
      <c r="K143" s="51"/>
      <c r="L143" s="51"/>
      <c r="M143" s="51"/>
      <c r="N143" s="51"/>
      <c r="O143" s="36"/>
      <c r="P143" s="36"/>
      <c r="Q143" s="36"/>
      <c r="R143" s="36"/>
      <c r="V143" s="36"/>
      <c r="W143" s="36"/>
      <c r="X143" s="36"/>
      <c r="Y143" s="36"/>
      <c r="Z143" s="36"/>
      <c r="AA143" s="36"/>
      <c r="AB143" s="36"/>
      <c r="AC143" s="36"/>
      <c r="AD143" s="36"/>
      <c r="AE143" s="36"/>
      <c r="AG143" s="36"/>
      <c r="AQ143" s="5"/>
    </row>
    <row r="144" spans="7:43" s="4" customFormat="1" ht="64.349999999999994" customHeight="1" x14ac:dyDescent="0.25">
      <c r="G144" s="51"/>
      <c r="H144" s="51"/>
      <c r="I144" s="51"/>
      <c r="J144" s="51"/>
      <c r="K144" s="51"/>
      <c r="L144" s="51"/>
      <c r="M144" s="51"/>
      <c r="N144" s="51"/>
      <c r="O144" s="36"/>
      <c r="P144" s="36"/>
      <c r="Q144" s="36"/>
      <c r="R144" s="36"/>
      <c r="V144" s="36"/>
      <c r="W144" s="36"/>
      <c r="X144" s="36"/>
      <c r="Y144" s="36"/>
      <c r="Z144" s="36"/>
      <c r="AA144" s="36"/>
      <c r="AB144" s="36"/>
      <c r="AC144" s="36"/>
      <c r="AD144" s="36"/>
      <c r="AE144" s="36"/>
      <c r="AG144" s="36"/>
      <c r="AQ144" s="5"/>
    </row>
    <row r="145" spans="7:43" s="4" customFormat="1" ht="64.349999999999994" customHeight="1" x14ac:dyDescent="0.25">
      <c r="G145" s="51"/>
      <c r="H145" s="51"/>
      <c r="I145" s="51"/>
      <c r="J145" s="51"/>
      <c r="K145" s="51"/>
      <c r="L145" s="51"/>
      <c r="M145" s="51"/>
      <c r="N145" s="51"/>
      <c r="O145" s="36"/>
      <c r="P145" s="36"/>
      <c r="Q145" s="36"/>
      <c r="R145" s="36"/>
      <c r="V145" s="36"/>
      <c r="W145" s="36"/>
      <c r="X145" s="36"/>
      <c r="Y145" s="36"/>
      <c r="Z145" s="36"/>
      <c r="AA145" s="36"/>
      <c r="AB145" s="36"/>
      <c r="AC145" s="36"/>
      <c r="AD145" s="36"/>
      <c r="AE145" s="36"/>
      <c r="AG145" s="36"/>
      <c r="AQ145" s="5"/>
    </row>
    <row r="146" spans="7:43" s="4" customFormat="1" ht="64.349999999999994" customHeight="1" x14ac:dyDescent="0.25">
      <c r="G146" s="51"/>
      <c r="H146" s="51"/>
      <c r="I146" s="51"/>
      <c r="J146" s="51"/>
      <c r="K146" s="51"/>
      <c r="L146" s="51"/>
      <c r="M146" s="51"/>
      <c r="N146" s="51"/>
      <c r="O146" s="36"/>
      <c r="P146" s="36"/>
      <c r="Q146" s="36"/>
      <c r="R146" s="36"/>
      <c r="V146" s="36"/>
      <c r="W146" s="36"/>
      <c r="X146" s="36"/>
      <c r="Y146" s="36"/>
      <c r="Z146" s="36"/>
      <c r="AA146" s="36"/>
      <c r="AB146" s="36"/>
      <c r="AC146" s="36"/>
      <c r="AD146" s="36"/>
      <c r="AE146" s="36"/>
      <c r="AG146" s="36"/>
      <c r="AQ146" s="5"/>
    </row>
    <row r="147" spans="7:43" s="4" customFormat="1" ht="64.349999999999994" customHeight="1" x14ac:dyDescent="0.25">
      <c r="G147" s="51"/>
      <c r="H147" s="51"/>
      <c r="I147" s="51"/>
      <c r="J147" s="51"/>
      <c r="K147" s="51"/>
      <c r="L147" s="51"/>
      <c r="M147" s="51"/>
      <c r="N147" s="51"/>
      <c r="O147" s="36"/>
      <c r="P147" s="36"/>
      <c r="Q147" s="36"/>
      <c r="R147" s="36"/>
      <c r="V147" s="36"/>
      <c r="W147" s="36"/>
      <c r="X147" s="36"/>
      <c r="Y147" s="36"/>
      <c r="Z147" s="36"/>
      <c r="AA147" s="36"/>
      <c r="AB147" s="36"/>
      <c r="AC147" s="36"/>
      <c r="AD147" s="36"/>
      <c r="AE147" s="36"/>
      <c r="AG147" s="36"/>
      <c r="AQ147" s="5"/>
    </row>
    <row r="148" spans="7:43" s="4" customFormat="1" ht="64.349999999999994" customHeight="1" x14ac:dyDescent="0.25">
      <c r="G148" s="51"/>
      <c r="H148" s="51"/>
      <c r="I148" s="51"/>
      <c r="J148" s="51"/>
      <c r="K148" s="51"/>
      <c r="L148" s="51"/>
      <c r="M148" s="51"/>
      <c r="N148" s="51"/>
      <c r="O148" s="36"/>
      <c r="P148" s="36"/>
      <c r="Q148" s="36"/>
      <c r="R148" s="36"/>
      <c r="V148" s="36"/>
      <c r="W148" s="36"/>
      <c r="X148" s="36"/>
      <c r="Y148" s="36"/>
      <c r="Z148" s="36"/>
      <c r="AA148" s="36"/>
      <c r="AB148" s="36"/>
      <c r="AC148" s="36"/>
      <c r="AD148" s="36"/>
      <c r="AE148" s="36"/>
      <c r="AG148" s="36"/>
      <c r="AQ148" s="5"/>
    </row>
    <row r="149" spans="7:43" s="4" customFormat="1" ht="64.349999999999994" customHeight="1" x14ac:dyDescent="0.25">
      <c r="G149" s="51"/>
      <c r="H149" s="51"/>
      <c r="I149" s="51"/>
      <c r="J149" s="51"/>
      <c r="K149" s="51"/>
      <c r="L149" s="51"/>
      <c r="M149" s="51"/>
      <c r="N149" s="51"/>
      <c r="O149" s="36"/>
      <c r="P149" s="36"/>
      <c r="Q149" s="36"/>
      <c r="R149" s="36"/>
      <c r="V149" s="36"/>
      <c r="W149" s="36"/>
      <c r="X149" s="36"/>
      <c r="Y149" s="36"/>
      <c r="Z149" s="36"/>
      <c r="AA149" s="36"/>
      <c r="AB149" s="36"/>
      <c r="AC149" s="36"/>
      <c r="AD149" s="36"/>
      <c r="AE149" s="36"/>
      <c r="AG149" s="36"/>
      <c r="AQ149" s="5"/>
    </row>
    <row r="150" spans="7:43" s="4" customFormat="1" ht="64.349999999999994" customHeight="1" x14ac:dyDescent="0.25">
      <c r="G150" s="51"/>
      <c r="H150" s="51"/>
      <c r="I150" s="51"/>
      <c r="J150" s="51"/>
      <c r="K150" s="51"/>
      <c r="L150" s="51"/>
      <c r="M150" s="51"/>
      <c r="N150" s="51"/>
      <c r="O150" s="36"/>
      <c r="P150" s="36"/>
      <c r="Q150" s="36"/>
      <c r="R150" s="36"/>
      <c r="V150" s="36"/>
      <c r="W150" s="36"/>
      <c r="X150" s="36"/>
      <c r="Y150" s="36"/>
      <c r="Z150" s="36"/>
      <c r="AA150" s="36"/>
      <c r="AB150" s="36"/>
      <c r="AC150" s="36"/>
      <c r="AD150" s="36"/>
      <c r="AE150" s="36"/>
      <c r="AG150" s="36"/>
      <c r="AQ150" s="5"/>
    </row>
    <row r="151" spans="7:43" s="4" customFormat="1" ht="64.349999999999994" customHeight="1" x14ac:dyDescent="0.25">
      <c r="G151" s="51"/>
      <c r="H151" s="51"/>
      <c r="I151" s="51"/>
      <c r="J151" s="51"/>
      <c r="K151" s="51"/>
      <c r="L151" s="51"/>
      <c r="M151" s="51"/>
      <c r="N151" s="51"/>
      <c r="O151" s="36"/>
      <c r="P151" s="36"/>
      <c r="Q151" s="36"/>
      <c r="R151" s="36"/>
      <c r="V151" s="36"/>
      <c r="W151" s="36"/>
      <c r="X151" s="36"/>
      <c r="Y151" s="36"/>
      <c r="Z151" s="36"/>
      <c r="AA151" s="36"/>
      <c r="AB151" s="36"/>
      <c r="AC151" s="36"/>
      <c r="AD151" s="36"/>
      <c r="AE151" s="36"/>
      <c r="AG151" s="36"/>
      <c r="AQ151" s="5"/>
    </row>
    <row r="152" spans="7:43" s="4" customFormat="1" ht="64.349999999999994" customHeight="1" x14ac:dyDescent="0.25">
      <c r="G152" s="51"/>
      <c r="H152" s="51"/>
      <c r="I152" s="51"/>
      <c r="J152" s="51"/>
      <c r="K152" s="51"/>
      <c r="L152" s="51"/>
      <c r="M152" s="51"/>
      <c r="N152" s="51"/>
      <c r="O152" s="36"/>
      <c r="P152" s="36"/>
      <c r="Q152" s="36"/>
      <c r="R152" s="36"/>
      <c r="V152" s="36"/>
      <c r="W152" s="36"/>
      <c r="X152" s="36"/>
      <c r="Y152" s="36"/>
      <c r="Z152" s="36"/>
      <c r="AA152" s="36"/>
      <c r="AB152" s="36"/>
      <c r="AC152" s="36"/>
      <c r="AD152" s="36"/>
      <c r="AE152" s="36"/>
      <c r="AG152" s="36"/>
      <c r="AQ152" s="5"/>
    </row>
    <row r="153" spans="7:43" s="4" customFormat="1" ht="64.349999999999994" customHeight="1" x14ac:dyDescent="0.25">
      <c r="G153" s="51"/>
      <c r="H153" s="51"/>
      <c r="I153" s="51"/>
      <c r="J153" s="51"/>
      <c r="K153" s="51"/>
      <c r="L153" s="51"/>
      <c r="M153" s="51"/>
      <c r="N153" s="51"/>
      <c r="O153" s="36"/>
      <c r="P153" s="36"/>
      <c r="Q153" s="36"/>
      <c r="R153" s="36"/>
      <c r="V153" s="36"/>
      <c r="W153" s="36"/>
      <c r="X153" s="36"/>
      <c r="Y153" s="36"/>
      <c r="Z153" s="36"/>
      <c r="AA153" s="36"/>
      <c r="AB153" s="36"/>
      <c r="AC153" s="36"/>
      <c r="AD153" s="36"/>
      <c r="AE153" s="36"/>
      <c r="AG153" s="36"/>
      <c r="AQ153" s="5"/>
    </row>
    <row r="154" spans="7:43" s="4" customFormat="1" ht="64.349999999999994" customHeight="1" x14ac:dyDescent="0.25">
      <c r="G154" s="51"/>
      <c r="H154" s="51"/>
      <c r="I154" s="51"/>
      <c r="J154" s="51"/>
      <c r="K154" s="51"/>
      <c r="L154" s="51"/>
      <c r="M154" s="51"/>
      <c r="N154" s="51"/>
      <c r="O154" s="36"/>
      <c r="P154" s="36"/>
      <c r="Q154" s="36"/>
      <c r="R154" s="36"/>
      <c r="V154" s="36"/>
      <c r="W154" s="36"/>
      <c r="X154" s="36"/>
      <c r="Y154" s="36"/>
      <c r="Z154" s="36"/>
      <c r="AA154" s="36"/>
      <c r="AB154" s="36"/>
      <c r="AC154" s="36"/>
      <c r="AD154" s="36"/>
      <c r="AE154" s="36"/>
      <c r="AG154" s="36"/>
      <c r="AQ154" s="5"/>
    </row>
    <row r="155" spans="7:43" s="4" customFormat="1" ht="64.349999999999994" customHeight="1" x14ac:dyDescent="0.25">
      <c r="G155" s="51"/>
      <c r="H155" s="51"/>
      <c r="I155" s="51"/>
      <c r="J155" s="51"/>
      <c r="K155" s="51"/>
      <c r="L155" s="51"/>
      <c r="M155" s="51"/>
      <c r="N155" s="51"/>
      <c r="O155" s="36"/>
      <c r="P155" s="36"/>
      <c r="Q155" s="36"/>
      <c r="R155" s="36"/>
      <c r="V155" s="36"/>
      <c r="W155" s="36"/>
      <c r="X155" s="36"/>
      <c r="Y155" s="36"/>
      <c r="Z155" s="36"/>
      <c r="AA155" s="36"/>
      <c r="AB155" s="36"/>
      <c r="AC155" s="36"/>
      <c r="AD155" s="36"/>
      <c r="AE155" s="36"/>
      <c r="AG155" s="36"/>
      <c r="AQ155" s="5"/>
    </row>
    <row r="156" spans="7:43" s="4" customFormat="1" ht="64.349999999999994" customHeight="1" x14ac:dyDescent="0.25">
      <c r="G156" s="51"/>
      <c r="H156" s="51"/>
      <c r="I156" s="51"/>
      <c r="J156" s="51"/>
      <c r="K156" s="51"/>
      <c r="L156" s="51"/>
      <c r="M156" s="51"/>
      <c r="N156" s="51"/>
      <c r="O156" s="36"/>
      <c r="P156" s="36"/>
      <c r="Q156" s="36"/>
      <c r="R156" s="36"/>
      <c r="V156" s="36"/>
      <c r="W156" s="36"/>
      <c r="X156" s="36"/>
      <c r="Y156" s="36"/>
      <c r="Z156" s="36"/>
      <c r="AA156" s="36"/>
      <c r="AB156" s="36"/>
      <c r="AC156" s="36"/>
      <c r="AD156" s="36"/>
      <c r="AE156" s="36"/>
      <c r="AG156" s="36"/>
      <c r="AQ156" s="5"/>
    </row>
  </sheetData>
  <sheetProtection algorithmName="SHA-512" hashValue="tsqB+0kxxf/R9es3PO62/HKeqYWS5EIdZCPC99gn+Wz+Q1t4RAPlSS7y8xJPEnT2E8Rc6IKOkP2vpnH8asw8tA==" saltValue="YIUrRlkZxLk7qfr9UdhBAA==" spinCount="100000" sheet="1" objects="1" scenarios="1"/>
  <mergeCells count="3">
    <mergeCell ref="G2:I2"/>
    <mergeCell ref="G3:I3"/>
    <mergeCell ref="G4:I4"/>
  </mergeCells>
  <conditionalFormatting sqref="AL48:AM48">
    <cfRule type="duplicateValues" dxfId="19" priority="4"/>
  </conditionalFormatting>
  <conditionalFormatting sqref="AL49:AM49">
    <cfRule type="duplicateValues" dxfId="18" priority="1"/>
  </conditionalFormatting>
  <conditionalFormatting sqref="AL50:AM50">
    <cfRule type="duplicateValues" dxfId="17" priority="3"/>
  </conditionalFormatting>
  <conditionalFormatting sqref="AL51:AM51">
    <cfRule type="duplicateValues" dxfId="16"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4B881-DD9F-4BC0-AAE6-8E42B0AB4905}">
  <dimension ref="A2:AL213"/>
  <sheetViews>
    <sheetView topLeftCell="T4" workbookViewId="0">
      <selection activeCell="AN8" sqref="AN8"/>
    </sheetView>
  </sheetViews>
  <sheetFormatPr baseColWidth="10" defaultColWidth="9.109375" defaultRowHeight="13.2" x14ac:dyDescent="0.3"/>
  <cols>
    <col min="1" max="1" width="41.6640625" style="10" customWidth="1"/>
    <col min="2" max="2" width="26.6640625" style="10" customWidth="1"/>
    <col min="3" max="3" width="18.109375" style="10" customWidth="1"/>
    <col min="4" max="4" width="41.5546875" style="10" customWidth="1"/>
    <col min="5" max="5" width="22.88671875" style="7" customWidth="1"/>
    <col min="6" max="10" width="32.33203125" style="7" customWidth="1"/>
    <col min="11" max="11" width="32.33203125" style="10" customWidth="1"/>
    <col min="12" max="14" width="29.88671875" style="9" customWidth="1"/>
    <col min="15" max="15" width="34.88671875" style="9" customWidth="1"/>
    <col min="16" max="18" width="29.88671875" style="9" customWidth="1"/>
    <col min="19" max="19" width="31.88671875" style="9" customWidth="1"/>
    <col min="20" max="20" width="71.33203125" style="9" customWidth="1"/>
    <col min="21" max="21" width="14.5546875" style="9" hidden="1" customWidth="1"/>
    <col min="22" max="22" width="13.44140625" style="9" hidden="1" customWidth="1"/>
    <col min="23" max="23" width="14.5546875" style="9" hidden="1" customWidth="1"/>
    <col min="24" max="24" width="14.6640625" style="9" hidden="1" customWidth="1"/>
    <col min="25" max="25" width="14.5546875" style="9" hidden="1" customWidth="1"/>
    <col min="26" max="26" width="15.5546875" style="9" hidden="1" customWidth="1"/>
    <col min="27" max="27" width="14.5546875" style="9" hidden="1" customWidth="1"/>
    <col min="28" max="28" width="13.33203125" style="9" hidden="1" customWidth="1"/>
    <col min="29" max="29" width="15.6640625" style="9" hidden="1" customWidth="1"/>
    <col min="30" max="30" width="13.88671875" style="9" hidden="1" customWidth="1"/>
    <col min="31" max="31" width="16.6640625" style="9" hidden="1" customWidth="1"/>
    <col min="32" max="32" width="13.44140625" style="9" hidden="1" customWidth="1"/>
    <col min="33" max="33" width="15.6640625" style="9" hidden="1" customWidth="1"/>
    <col min="34" max="34" width="14" style="9" hidden="1" customWidth="1"/>
    <col min="35" max="35" width="16.44140625" style="9" hidden="1" customWidth="1"/>
    <col min="36" max="36" width="18.33203125" style="9" customWidth="1"/>
    <col min="37" max="38" width="20.5546875" style="9" customWidth="1"/>
    <col min="39" max="16384" width="9.109375" style="9"/>
  </cols>
  <sheetData>
    <row r="2" spans="1:38" s="8" customFormat="1" ht="27.75" customHeight="1" x14ac:dyDescent="0.25">
      <c r="A2" s="29"/>
      <c r="B2" s="26"/>
      <c r="C2" s="18"/>
      <c r="D2" s="623" t="s">
        <v>1088</v>
      </c>
      <c r="E2" s="623"/>
      <c r="F2" s="623"/>
      <c r="G2" s="30"/>
      <c r="H2" s="30"/>
      <c r="I2" s="31"/>
      <c r="J2" s="20"/>
      <c r="K2" s="20"/>
    </row>
    <row r="3" spans="1:38" s="8" customFormat="1" ht="19.5" customHeight="1" x14ac:dyDescent="0.25">
      <c r="A3" s="32"/>
      <c r="B3" s="18"/>
      <c r="C3" s="18"/>
      <c r="D3" s="623" t="s">
        <v>1089</v>
      </c>
      <c r="E3" s="623"/>
      <c r="F3" s="623"/>
      <c r="G3" s="19"/>
      <c r="H3" s="19"/>
      <c r="I3" s="33"/>
      <c r="J3" s="20"/>
      <c r="K3" s="20"/>
    </row>
    <row r="4" spans="1:38" s="8" customFormat="1" ht="21.75" customHeight="1" x14ac:dyDescent="0.25">
      <c r="A4" s="32"/>
      <c r="B4" s="18"/>
      <c r="C4" s="18"/>
      <c r="D4" s="623" t="s">
        <v>2</v>
      </c>
      <c r="E4" s="623"/>
      <c r="F4" s="623"/>
      <c r="G4" s="19"/>
      <c r="H4" s="19"/>
      <c r="I4" s="31"/>
      <c r="J4" s="20"/>
      <c r="K4" s="20"/>
    </row>
    <row r="5" spans="1:38" ht="14.4" customHeight="1" thickBot="1" x14ac:dyDescent="0.35"/>
    <row r="6" spans="1:38" ht="30.75" customHeight="1" x14ac:dyDescent="0.3">
      <c r="A6" s="624" t="s">
        <v>1090</v>
      </c>
      <c r="B6" s="624"/>
      <c r="C6" s="624"/>
      <c r="U6" s="625" t="s">
        <v>1091</v>
      </c>
      <c r="V6" s="626"/>
      <c r="W6" s="627"/>
      <c r="X6" s="628" t="s">
        <v>1092</v>
      </c>
      <c r="Y6" s="629"/>
      <c r="Z6" s="630"/>
      <c r="AA6" s="628" t="s">
        <v>1093</v>
      </c>
      <c r="AB6" s="629"/>
      <c r="AC6" s="630"/>
      <c r="AD6" s="628" t="s">
        <v>1094</v>
      </c>
      <c r="AE6" s="629"/>
      <c r="AF6" s="630"/>
      <c r="AG6" s="631" t="s">
        <v>1095</v>
      </c>
      <c r="AH6" s="631"/>
      <c r="AI6" s="631"/>
      <c r="AJ6" s="620" t="s">
        <v>1096</v>
      </c>
      <c r="AK6" s="621"/>
      <c r="AL6" s="622"/>
    </row>
    <row r="7" spans="1:38" s="12" customFormat="1" ht="42" customHeight="1" x14ac:dyDescent="0.3">
      <c r="A7" s="317" t="s">
        <v>1097</v>
      </c>
      <c r="B7" s="317" t="s">
        <v>1098</v>
      </c>
      <c r="C7" s="318" t="s">
        <v>1099</v>
      </c>
      <c r="D7" s="317" t="s">
        <v>1100</v>
      </c>
      <c r="E7" s="317" t="s">
        <v>1101</v>
      </c>
      <c r="F7" s="317" t="s">
        <v>1102</v>
      </c>
      <c r="G7" s="317" t="s">
        <v>1103</v>
      </c>
      <c r="H7" s="317" t="s">
        <v>1104</v>
      </c>
      <c r="I7" s="317" t="s">
        <v>1105</v>
      </c>
      <c r="J7" s="317" t="s">
        <v>1106</v>
      </c>
      <c r="K7" s="317" t="s">
        <v>1107</v>
      </c>
      <c r="L7" s="317" t="s">
        <v>1108</v>
      </c>
      <c r="M7" s="317" t="s">
        <v>1109</v>
      </c>
      <c r="N7" s="317" t="s">
        <v>1110</v>
      </c>
      <c r="O7" s="317" t="s">
        <v>1111</v>
      </c>
      <c r="P7" s="317" t="s">
        <v>1112</v>
      </c>
      <c r="Q7" s="317" t="s">
        <v>1113</v>
      </c>
      <c r="R7" s="317" t="s">
        <v>1114</v>
      </c>
      <c r="S7" s="317" t="s">
        <v>491</v>
      </c>
      <c r="T7" s="317" t="s">
        <v>1115</v>
      </c>
      <c r="U7" s="316" t="s">
        <v>1116</v>
      </c>
      <c r="V7" s="314" t="s">
        <v>1117</v>
      </c>
      <c r="W7" s="313" t="s">
        <v>1118</v>
      </c>
      <c r="X7" s="315" t="s">
        <v>1119</v>
      </c>
      <c r="Y7" s="314" t="s">
        <v>1120</v>
      </c>
      <c r="Z7" s="313" t="s">
        <v>1121</v>
      </c>
      <c r="AA7" s="315" t="s">
        <v>1122</v>
      </c>
      <c r="AB7" s="314" t="s">
        <v>1123</v>
      </c>
      <c r="AC7" s="313" t="s">
        <v>1124</v>
      </c>
      <c r="AD7" s="315" t="s">
        <v>1125</v>
      </c>
      <c r="AE7" s="314" t="s">
        <v>1126</v>
      </c>
      <c r="AF7" s="313" t="s">
        <v>1127</v>
      </c>
      <c r="AG7" s="312" t="s">
        <v>1128</v>
      </c>
      <c r="AH7" s="312" t="s">
        <v>1129</v>
      </c>
      <c r="AI7" s="311" t="s">
        <v>1130</v>
      </c>
      <c r="AJ7" s="484" t="s">
        <v>1131</v>
      </c>
      <c r="AK7" s="485" t="s">
        <v>1132</v>
      </c>
      <c r="AL7" s="486" t="s">
        <v>1133</v>
      </c>
    </row>
    <row r="8" spans="1:38" s="12" customFormat="1" ht="44.25" customHeight="1" x14ac:dyDescent="0.3">
      <c r="A8" s="588" t="s">
        <v>1134</v>
      </c>
      <c r="B8" s="591" t="s">
        <v>236</v>
      </c>
      <c r="C8" s="614">
        <v>1</v>
      </c>
      <c r="D8" s="588" t="s">
        <v>1135</v>
      </c>
      <c r="E8" s="593">
        <v>1</v>
      </c>
      <c r="F8" s="509" t="s">
        <v>1136</v>
      </c>
      <c r="G8" s="510">
        <v>0</v>
      </c>
      <c r="H8" s="307">
        <v>0.1</v>
      </c>
      <c r="I8" s="307">
        <v>0.09</v>
      </c>
      <c r="J8" s="307">
        <v>0.09</v>
      </c>
      <c r="K8" s="307">
        <v>0.09</v>
      </c>
      <c r="L8" s="307">
        <v>0.09</v>
      </c>
      <c r="M8" s="510">
        <v>0.09</v>
      </c>
      <c r="N8" s="510">
        <v>0.09</v>
      </c>
      <c r="O8" s="510">
        <v>0.09</v>
      </c>
      <c r="P8" s="510">
        <v>0.09</v>
      </c>
      <c r="Q8" s="510">
        <v>0.09</v>
      </c>
      <c r="R8" s="510">
        <v>0.09</v>
      </c>
      <c r="S8" s="304">
        <f>SUM(G8:R8)</f>
        <v>0.99999999999999978</v>
      </c>
      <c r="T8" s="605" t="s">
        <v>1137</v>
      </c>
      <c r="U8" s="569">
        <f>SUM(G8:I8)</f>
        <v>0.19</v>
      </c>
      <c r="V8" s="569">
        <f>SUM(G10:I10)</f>
        <v>0.19</v>
      </c>
      <c r="W8" s="569">
        <f>SUM(G10:I10)/SUM(G8:I8)</f>
        <v>1</v>
      </c>
      <c r="X8" s="569">
        <f>SUM(J8:L8)</f>
        <v>0.27</v>
      </c>
      <c r="Y8" s="569">
        <f>SUM(J10:L10)</f>
        <v>0.27</v>
      </c>
      <c r="Z8" s="569">
        <f>SUM(J10:L10)/SUM(J8:L8)</f>
        <v>1</v>
      </c>
      <c r="AA8" s="569">
        <v>0</v>
      </c>
      <c r="AB8" s="569">
        <f>SUM(M10:O10)</f>
        <v>0.27</v>
      </c>
      <c r="AC8" s="569">
        <f>SUM(M10:O10)/SUM(M8:O8)</f>
        <v>1</v>
      </c>
      <c r="AD8" s="569">
        <v>0</v>
      </c>
      <c r="AE8" s="569">
        <f>SUM(P10:R10)</f>
        <v>0.27</v>
      </c>
      <c r="AF8" s="569">
        <f>SUM(P10:R10)/SUM(P8:R8)</f>
        <v>1</v>
      </c>
      <c r="AG8" s="569">
        <v>0</v>
      </c>
      <c r="AH8" s="569">
        <f>SUM(G10:L10)</f>
        <v>0.45999999999999996</v>
      </c>
      <c r="AI8" s="569">
        <f>SUM(G10:L10)/SUM(G8:L8)</f>
        <v>1</v>
      </c>
      <c r="AJ8" s="569">
        <f>+S8</f>
        <v>0.99999999999999978</v>
      </c>
      <c r="AK8" s="569">
        <f>+S10</f>
        <v>0.99999999999999978</v>
      </c>
      <c r="AL8" s="571">
        <f>+(AK8*E8)/AJ8</f>
        <v>1</v>
      </c>
    </row>
    <row r="9" spans="1:38" s="12" customFormat="1" ht="54.75" customHeight="1" x14ac:dyDescent="0.3">
      <c r="A9" s="589"/>
      <c r="B9" s="592"/>
      <c r="C9" s="615"/>
      <c r="D9" s="589"/>
      <c r="E9" s="594"/>
      <c r="F9" s="509" t="s">
        <v>1138</v>
      </c>
      <c r="G9" s="512" t="s">
        <v>43</v>
      </c>
      <c r="H9" s="309" t="s">
        <v>1139</v>
      </c>
      <c r="I9" s="309" t="s">
        <v>1140</v>
      </c>
      <c r="J9" s="309" t="s">
        <v>1140</v>
      </c>
      <c r="K9" s="309" t="s">
        <v>1140</v>
      </c>
      <c r="L9" s="309" t="s">
        <v>1140</v>
      </c>
      <c r="M9" s="512" t="s">
        <v>1140</v>
      </c>
      <c r="N9" s="512" t="s">
        <v>1140</v>
      </c>
      <c r="O9" s="512" t="s">
        <v>1140</v>
      </c>
      <c r="P9" s="512" t="s">
        <v>1140</v>
      </c>
      <c r="Q9" s="512" t="s">
        <v>1140</v>
      </c>
      <c r="R9" s="512" t="s">
        <v>1140</v>
      </c>
      <c r="S9" s="302" t="s">
        <v>43</v>
      </c>
      <c r="T9" s="595"/>
      <c r="U9" s="570"/>
      <c r="V9" s="570"/>
      <c r="W9" s="570"/>
      <c r="X9" s="570"/>
      <c r="Y9" s="570"/>
      <c r="Z9" s="570"/>
      <c r="AA9" s="570"/>
      <c r="AB9" s="570"/>
      <c r="AC9" s="570"/>
      <c r="AD9" s="570"/>
      <c r="AE9" s="570"/>
      <c r="AF9" s="570"/>
      <c r="AG9" s="570"/>
      <c r="AH9" s="570"/>
      <c r="AI9" s="570"/>
      <c r="AJ9" s="570"/>
      <c r="AK9" s="570"/>
      <c r="AL9" s="571"/>
    </row>
    <row r="10" spans="1:38" s="12" customFormat="1" ht="46.5" customHeight="1" x14ac:dyDescent="0.3">
      <c r="A10" s="589"/>
      <c r="B10" s="592"/>
      <c r="C10" s="615"/>
      <c r="D10" s="589"/>
      <c r="E10" s="594"/>
      <c r="F10" s="509" t="s">
        <v>1141</v>
      </c>
      <c r="G10" s="514">
        <v>0</v>
      </c>
      <c r="H10" s="514">
        <v>0.1</v>
      </c>
      <c r="I10" s="514">
        <v>0.09</v>
      </c>
      <c r="J10" s="514">
        <v>0.09</v>
      </c>
      <c r="K10" s="514">
        <v>0.09</v>
      </c>
      <c r="L10" s="514">
        <v>0.09</v>
      </c>
      <c r="M10" s="514">
        <v>0.09</v>
      </c>
      <c r="N10" s="514">
        <v>0.09</v>
      </c>
      <c r="O10" s="510">
        <v>0.09</v>
      </c>
      <c r="P10" s="424">
        <v>0.09</v>
      </c>
      <c r="Q10" s="514">
        <v>0.09</v>
      </c>
      <c r="R10" s="514">
        <v>0.09</v>
      </c>
      <c r="S10" s="304">
        <f>SUM(G10:R10)</f>
        <v>0.99999999999999978</v>
      </c>
      <c r="T10" s="595"/>
      <c r="U10" s="570"/>
      <c r="V10" s="570"/>
      <c r="W10" s="570"/>
      <c r="X10" s="570"/>
      <c r="Y10" s="570"/>
      <c r="Z10" s="570"/>
      <c r="AA10" s="570"/>
      <c r="AB10" s="570"/>
      <c r="AC10" s="570"/>
      <c r="AD10" s="570"/>
      <c r="AE10" s="570"/>
      <c r="AF10" s="570"/>
      <c r="AG10" s="570"/>
      <c r="AH10" s="570"/>
      <c r="AI10" s="570"/>
      <c r="AJ10" s="570"/>
      <c r="AK10" s="570"/>
      <c r="AL10" s="571"/>
    </row>
    <row r="11" spans="1:38" s="12" customFormat="1" ht="56.25" customHeight="1" x14ac:dyDescent="0.3">
      <c r="A11" s="589"/>
      <c r="B11" s="592"/>
      <c r="C11" s="615"/>
      <c r="D11" s="589"/>
      <c r="E11" s="594"/>
      <c r="F11" s="308" t="s">
        <v>1142</v>
      </c>
      <c r="G11" s="510" t="str">
        <f t="shared" ref="G11:S11" si="0">+IFERROR(G10/G8,"")</f>
        <v/>
      </c>
      <c r="H11" s="510">
        <f t="shared" si="0"/>
        <v>1</v>
      </c>
      <c r="I11" s="510">
        <f t="shared" si="0"/>
        <v>1</v>
      </c>
      <c r="J11" s="510">
        <f t="shared" si="0"/>
        <v>1</v>
      </c>
      <c r="K11" s="510">
        <f t="shared" si="0"/>
        <v>1</v>
      </c>
      <c r="L11" s="510">
        <f t="shared" si="0"/>
        <v>1</v>
      </c>
      <c r="M11" s="510">
        <f t="shared" si="0"/>
        <v>1</v>
      </c>
      <c r="N11" s="510">
        <f t="shared" si="0"/>
        <v>1</v>
      </c>
      <c r="O11" s="510">
        <f t="shared" si="0"/>
        <v>1</v>
      </c>
      <c r="P11" s="510">
        <f t="shared" si="0"/>
        <v>1</v>
      </c>
      <c r="Q11" s="510">
        <f t="shared" si="0"/>
        <v>1</v>
      </c>
      <c r="R11" s="510">
        <f t="shared" si="0"/>
        <v>1</v>
      </c>
      <c r="S11" s="510">
        <f t="shared" si="0"/>
        <v>1</v>
      </c>
      <c r="T11" s="595"/>
      <c r="U11" s="570"/>
      <c r="V11" s="570"/>
      <c r="W11" s="570"/>
      <c r="X11" s="570"/>
      <c r="Y11" s="570"/>
      <c r="Z11" s="570"/>
      <c r="AA11" s="570"/>
      <c r="AB11" s="570"/>
      <c r="AC11" s="570"/>
      <c r="AD11" s="570"/>
      <c r="AE11" s="570"/>
      <c r="AF11" s="570"/>
      <c r="AG11" s="570"/>
      <c r="AH11" s="570"/>
      <c r="AI11" s="570"/>
      <c r="AJ11" s="570"/>
      <c r="AK11" s="570"/>
      <c r="AL11" s="571"/>
    </row>
    <row r="12" spans="1:38" s="12" customFormat="1" ht="54.75" customHeight="1" x14ac:dyDescent="0.3">
      <c r="A12" s="590"/>
      <c r="B12" s="599"/>
      <c r="C12" s="616"/>
      <c r="D12" s="590"/>
      <c r="E12" s="603"/>
      <c r="F12" s="509" t="s">
        <v>1143</v>
      </c>
      <c r="G12" s="515" t="s">
        <v>43</v>
      </c>
      <c r="H12" s="515" t="s">
        <v>1144</v>
      </c>
      <c r="I12" s="516" t="s">
        <v>1145</v>
      </c>
      <c r="J12" s="515" t="s">
        <v>1146</v>
      </c>
      <c r="K12" s="515" t="s">
        <v>1146</v>
      </c>
      <c r="L12" s="515" t="s">
        <v>1146</v>
      </c>
      <c r="M12" s="515" t="s">
        <v>1146</v>
      </c>
      <c r="N12" s="516" t="s">
        <v>1147</v>
      </c>
      <c r="O12" s="515" t="s">
        <v>1148</v>
      </c>
      <c r="P12" s="515" t="s">
        <v>1149</v>
      </c>
      <c r="Q12" s="516" t="s">
        <v>1150</v>
      </c>
      <c r="R12" s="514" t="s">
        <v>1151</v>
      </c>
      <c r="S12" s="302" t="s">
        <v>43</v>
      </c>
      <c r="T12" s="596"/>
      <c r="U12" s="570"/>
      <c r="V12" s="570"/>
      <c r="W12" s="570"/>
      <c r="X12" s="570"/>
      <c r="Y12" s="570"/>
      <c r="Z12" s="570"/>
      <c r="AA12" s="570"/>
      <c r="AB12" s="570"/>
      <c r="AC12" s="570"/>
      <c r="AD12" s="570"/>
      <c r="AE12" s="570"/>
      <c r="AF12" s="570"/>
      <c r="AG12" s="570"/>
      <c r="AH12" s="570"/>
      <c r="AI12" s="570"/>
      <c r="AJ12" s="570"/>
      <c r="AK12" s="570"/>
      <c r="AL12" s="571"/>
    </row>
    <row r="13" spans="1:38" s="12" customFormat="1" ht="44.25" customHeight="1" x14ac:dyDescent="0.3">
      <c r="A13" s="588" t="s">
        <v>1152</v>
      </c>
      <c r="B13" s="591" t="s">
        <v>236</v>
      </c>
      <c r="C13" s="614">
        <v>2</v>
      </c>
      <c r="D13" s="588" t="s">
        <v>1153</v>
      </c>
      <c r="E13" s="593">
        <v>1</v>
      </c>
      <c r="F13" s="509" t="s">
        <v>1136</v>
      </c>
      <c r="G13" s="510">
        <v>0</v>
      </c>
      <c r="H13" s="307">
        <v>0.25</v>
      </c>
      <c r="I13" s="510">
        <v>0</v>
      </c>
      <c r="J13" s="307">
        <v>0.25</v>
      </c>
      <c r="K13" s="517">
        <v>0</v>
      </c>
      <c r="L13" s="510">
        <v>0</v>
      </c>
      <c r="M13" s="517">
        <v>0.25</v>
      </c>
      <c r="N13" s="517">
        <v>0</v>
      </c>
      <c r="O13" s="307">
        <v>0</v>
      </c>
      <c r="P13" s="307">
        <v>0.25</v>
      </c>
      <c r="Q13" s="517">
        <v>0</v>
      </c>
      <c r="R13" s="510">
        <v>0</v>
      </c>
      <c r="S13" s="304">
        <f>SUM(G13:R13)</f>
        <v>1</v>
      </c>
      <c r="T13" s="611" t="s">
        <v>1154</v>
      </c>
      <c r="U13" s="569">
        <f>SUM(G13:I13)</f>
        <v>0.25</v>
      </c>
      <c r="V13" s="569">
        <f>SUM(G15:I15)</f>
        <v>0.25</v>
      </c>
      <c r="W13" s="569">
        <f>SUM(G15:I15)/SUM(G13:I13)</f>
        <v>1</v>
      </c>
      <c r="X13" s="569">
        <f>SUM(J13:L13)</f>
        <v>0.25</v>
      </c>
      <c r="Y13" s="569">
        <f>SUM(J15:L15)</f>
        <v>0.25</v>
      </c>
      <c r="Z13" s="569">
        <f>SUM(J15:L15)/SUM(J13:L13)</f>
        <v>1</v>
      </c>
      <c r="AA13" s="569">
        <v>0</v>
      </c>
      <c r="AB13" s="569">
        <f>SUM(M15:O15)</f>
        <v>0.25</v>
      </c>
      <c r="AC13" s="569">
        <f>SUM(M15:O15)/SUM(M13:O13)</f>
        <v>1</v>
      </c>
      <c r="AD13" s="569">
        <v>0</v>
      </c>
      <c r="AE13" s="569">
        <f>SUM(P15:R15)</f>
        <v>0.25</v>
      </c>
      <c r="AF13" s="569">
        <f>SUM(P15:R15)/SUM(P13:R13)</f>
        <v>1</v>
      </c>
      <c r="AG13" s="569">
        <v>0</v>
      </c>
      <c r="AH13" s="569">
        <f>SUM(G15:L15)</f>
        <v>0.5</v>
      </c>
      <c r="AI13" s="569">
        <f>SUM(G15:L15)/SUM(G13:L13)</f>
        <v>1</v>
      </c>
      <c r="AJ13" s="569">
        <f>+S13</f>
        <v>1</v>
      </c>
      <c r="AK13" s="569">
        <f>+S15</f>
        <v>1</v>
      </c>
      <c r="AL13" s="571">
        <f>+(AK13*E13)/AJ13</f>
        <v>1</v>
      </c>
    </row>
    <row r="14" spans="1:38" s="12" customFormat="1" ht="54.75" customHeight="1" x14ac:dyDescent="0.3">
      <c r="A14" s="589"/>
      <c r="B14" s="592"/>
      <c r="C14" s="615"/>
      <c r="D14" s="589"/>
      <c r="E14" s="594"/>
      <c r="F14" s="509" t="s">
        <v>1138</v>
      </c>
      <c r="G14" s="512" t="s">
        <v>43</v>
      </c>
      <c r="H14" s="309" t="s">
        <v>1155</v>
      </c>
      <c r="I14" s="512" t="s">
        <v>43</v>
      </c>
      <c r="J14" s="309" t="s">
        <v>1156</v>
      </c>
      <c r="K14" s="512" t="s">
        <v>43</v>
      </c>
      <c r="L14" s="512" t="s">
        <v>43</v>
      </c>
      <c r="M14" s="512" t="s">
        <v>1156</v>
      </c>
      <c r="N14" s="512" t="s">
        <v>43</v>
      </c>
      <c r="O14" s="512" t="s">
        <v>43</v>
      </c>
      <c r="P14" s="512" t="s">
        <v>1156</v>
      </c>
      <c r="Q14" s="512" t="s">
        <v>43</v>
      </c>
      <c r="R14" s="512" t="s">
        <v>43</v>
      </c>
      <c r="S14" s="302" t="s">
        <v>43</v>
      </c>
      <c r="T14" s="612"/>
      <c r="U14" s="570"/>
      <c r="V14" s="570"/>
      <c r="W14" s="570"/>
      <c r="X14" s="570"/>
      <c r="Y14" s="570"/>
      <c r="Z14" s="570"/>
      <c r="AA14" s="570"/>
      <c r="AB14" s="570"/>
      <c r="AC14" s="570"/>
      <c r="AD14" s="570"/>
      <c r="AE14" s="570"/>
      <c r="AF14" s="570"/>
      <c r="AG14" s="570"/>
      <c r="AH14" s="570"/>
      <c r="AI14" s="570"/>
      <c r="AJ14" s="570"/>
      <c r="AK14" s="570"/>
      <c r="AL14" s="571"/>
    </row>
    <row r="15" spans="1:38" s="12" customFormat="1" ht="46.5" customHeight="1" x14ac:dyDescent="0.3">
      <c r="A15" s="589"/>
      <c r="B15" s="592"/>
      <c r="C15" s="615"/>
      <c r="D15" s="589"/>
      <c r="E15" s="594"/>
      <c r="F15" s="509" t="s">
        <v>1141</v>
      </c>
      <c r="G15" s="514">
        <v>0</v>
      </c>
      <c r="H15" s="514">
        <v>0.25</v>
      </c>
      <c r="I15" s="514">
        <v>0</v>
      </c>
      <c r="J15" s="514">
        <v>0.25</v>
      </c>
      <c r="K15" s="514"/>
      <c r="L15" s="518"/>
      <c r="M15" s="514">
        <v>0.25</v>
      </c>
      <c r="N15" s="514"/>
      <c r="O15" s="514"/>
      <c r="P15" s="310">
        <v>0.25</v>
      </c>
      <c r="Q15" s="514"/>
      <c r="R15" s="519"/>
      <c r="S15" s="304">
        <f>SUM(G15:R15)</f>
        <v>1</v>
      </c>
      <c r="T15" s="612"/>
      <c r="U15" s="570"/>
      <c r="V15" s="570"/>
      <c r="W15" s="570"/>
      <c r="X15" s="570"/>
      <c r="Y15" s="570"/>
      <c r="Z15" s="570"/>
      <c r="AA15" s="570"/>
      <c r="AB15" s="570"/>
      <c r="AC15" s="570"/>
      <c r="AD15" s="570"/>
      <c r="AE15" s="570"/>
      <c r="AF15" s="570"/>
      <c r="AG15" s="570"/>
      <c r="AH15" s="570"/>
      <c r="AI15" s="570"/>
      <c r="AJ15" s="570"/>
      <c r="AK15" s="570"/>
      <c r="AL15" s="571"/>
    </row>
    <row r="16" spans="1:38" s="12" customFormat="1" ht="56.25" customHeight="1" x14ac:dyDescent="0.3">
      <c r="A16" s="589"/>
      <c r="B16" s="592"/>
      <c r="C16" s="615"/>
      <c r="D16" s="589"/>
      <c r="E16" s="594"/>
      <c r="F16" s="308" t="s">
        <v>1142</v>
      </c>
      <c r="G16" s="510" t="str">
        <f t="shared" ref="G16:S16" si="1">+IFERROR(G15/G13,"")</f>
        <v/>
      </c>
      <c r="H16" s="510">
        <f t="shared" si="1"/>
        <v>1</v>
      </c>
      <c r="I16" s="510" t="str">
        <f t="shared" si="1"/>
        <v/>
      </c>
      <c r="J16" s="510">
        <f t="shared" si="1"/>
        <v>1</v>
      </c>
      <c r="K16" s="510" t="str">
        <f t="shared" si="1"/>
        <v/>
      </c>
      <c r="L16" s="510" t="str">
        <f t="shared" si="1"/>
        <v/>
      </c>
      <c r="M16" s="510">
        <f t="shared" si="1"/>
        <v>1</v>
      </c>
      <c r="N16" s="510" t="str">
        <f t="shared" si="1"/>
        <v/>
      </c>
      <c r="O16" s="510" t="str">
        <f t="shared" si="1"/>
        <v/>
      </c>
      <c r="P16" s="510">
        <f t="shared" si="1"/>
        <v>1</v>
      </c>
      <c r="Q16" s="510" t="str">
        <f t="shared" si="1"/>
        <v/>
      </c>
      <c r="R16" s="510" t="str">
        <f t="shared" si="1"/>
        <v/>
      </c>
      <c r="S16" s="510">
        <f t="shared" si="1"/>
        <v>1</v>
      </c>
      <c r="T16" s="612"/>
      <c r="U16" s="570"/>
      <c r="V16" s="570"/>
      <c r="W16" s="570"/>
      <c r="X16" s="570"/>
      <c r="Y16" s="570"/>
      <c r="Z16" s="570"/>
      <c r="AA16" s="570"/>
      <c r="AB16" s="570"/>
      <c r="AC16" s="570"/>
      <c r="AD16" s="570"/>
      <c r="AE16" s="570"/>
      <c r="AF16" s="570"/>
      <c r="AG16" s="570"/>
      <c r="AH16" s="570"/>
      <c r="AI16" s="570"/>
      <c r="AJ16" s="570"/>
      <c r="AK16" s="570"/>
      <c r="AL16" s="571"/>
    </row>
    <row r="17" spans="1:38" s="12" customFormat="1" ht="54.75" customHeight="1" x14ac:dyDescent="0.3">
      <c r="A17" s="590"/>
      <c r="B17" s="599"/>
      <c r="C17" s="616"/>
      <c r="D17" s="590"/>
      <c r="E17" s="603"/>
      <c r="F17" s="509" t="s">
        <v>1143</v>
      </c>
      <c r="G17" s="515" t="s">
        <v>43</v>
      </c>
      <c r="H17" s="515" t="s">
        <v>1157</v>
      </c>
      <c r="I17" s="515" t="s">
        <v>43</v>
      </c>
      <c r="J17" s="515" t="s">
        <v>1158</v>
      </c>
      <c r="K17" s="515" t="s">
        <v>43</v>
      </c>
      <c r="L17" s="515" t="s">
        <v>43</v>
      </c>
      <c r="M17" s="515" t="s">
        <v>1159</v>
      </c>
      <c r="N17" s="515" t="s">
        <v>43</v>
      </c>
      <c r="O17" s="515" t="s">
        <v>43</v>
      </c>
      <c r="P17" s="515" t="s">
        <v>1160</v>
      </c>
      <c r="Q17" s="515" t="s">
        <v>43</v>
      </c>
      <c r="R17" s="515" t="s">
        <v>43</v>
      </c>
      <c r="S17" s="302" t="s">
        <v>43</v>
      </c>
      <c r="T17" s="613"/>
      <c r="U17" s="570"/>
      <c r="V17" s="570"/>
      <c r="W17" s="570"/>
      <c r="X17" s="570"/>
      <c r="Y17" s="570"/>
      <c r="Z17" s="570"/>
      <c r="AA17" s="570"/>
      <c r="AB17" s="570"/>
      <c r="AC17" s="570"/>
      <c r="AD17" s="570"/>
      <c r="AE17" s="570"/>
      <c r="AF17" s="570"/>
      <c r="AG17" s="570"/>
      <c r="AH17" s="570"/>
      <c r="AI17" s="570"/>
      <c r="AJ17" s="570"/>
      <c r="AK17" s="570"/>
      <c r="AL17" s="571"/>
    </row>
    <row r="18" spans="1:38" s="12" customFormat="1" ht="44.25" customHeight="1" x14ac:dyDescent="0.3">
      <c r="A18" s="588" t="s">
        <v>1161</v>
      </c>
      <c r="B18" s="591" t="s">
        <v>1001</v>
      </c>
      <c r="C18" s="614">
        <v>3</v>
      </c>
      <c r="D18" s="588" t="s">
        <v>1162</v>
      </c>
      <c r="E18" s="617">
        <v>1</v>
      </c>
      <c r="F18" s="308" t="s">
        <v>1136</v>
      </c>
      <c r="G18" s="510">
        <v>0</v>
      </c>
      <c r="H18" s="307">
        <v>0.3</v>
      </c>
      <c r="I18" s="510">
        <v>0</v>
      </c>
      <c r="J18" s="510">
        <v>0</v>
      </c>
      <c r="K18" s="307">
        <v>0</v>
      </c>
      <c r="L18" s="307">
        <v>0.35</v>
      </c>
      <c r="M18" s="307">
        <v>0</v>
      </c>
      <c r="N18" s="307">
        <v>0</v>
      </c>
      <c r="O18" s="310">
        <v>0</v>
      </c>
      <c r="P18" s="307">
        <v>0</v>
      </c>
      <c r="Q18" s="307">
        <v>0</v>
      </c>
      <c r="R18" s="510">
        <v>0.35</v>
      </c>
      <c r="S18" s="304">
        <f>SUM(G18:R18)</f>
        <v>0.99999999999999989</v>
      </c>
      <c r="T18" s="611" t="s">
        <v>1163</v>
      </c>
      <c r="U18" s="569">
        <f>SUM(G18:I18)</f>
        <v>0.3</v>
      </c>
      <c r="V18" s="569">
        <f>SUM(G20:I20)</f>
        <v>0.3</v>
      </c>
      <c r="W18" s="569">
        <f>SUM(G20:I20)/SUM(G18:I18)</f>
        <v>1</v>
      </c>
      <c r="X18" s="569">
        <f>SUM(J18:L18)</f>
        <v>0.35</v>
      </c>
      <c r="Y18" s="569">
        <f>SUM(J20:L20)</f>
        <v>0.35</v>
      </c>
      <c r="Z18" s="569">
        <f>SUM(J20:L20)/SUM(J18:L18)</f>
        <v>1</v>
      </c>
      <c r="AA18" s="569">
        <v>0</v>
      </c>
      <c r="AB18" s="569">
        <f>SUM(M20:O20)</f>
        <v>0</v>
      </c>
      <c r="AC18" s="569" t="e">
        <f>SUM(M20:O20)/SUM(M18:O18)</f>
        <v>#DIV/0!</v>
      </c>
      <c r="AD18" s="569">
        <v>0</v>
      </c>
      <c r="AE18" s="569">
        <f>SUM(P20:R20)</f>
        <v>0.35</v>
      </c>
      <c r="AF18" s="569">
        <f>SUM(P20:R20)/SUM(P18:R18)</f>
        <v>1</v>
      </c>
      <c r="AG18" s="569">
        <v>0</v>
      </c>
      <c r="AH18" s="569">
        <f>SUM(G20:L20)</f>
        <v>0.64999999999999991</v>
      </c>
      <c r="AI18" s="569">
        <f>SUM(G20:L20)/SUM(G18:L18)</f>
        <v>1</v>
      </c>
      <c r="AJ18" s="569">
        <f>+S18</f>
        <v>0.99999999999999989</v>
      </c>
      <c r="AK18" s="569">
        <f>+S20</f>
        <v>0.99999999999999989</v>
      </c>
      <c r="AL18" s="571">
        <f>+(AK18*E18)/AJ18</f>
        <v>1</v>
      </c>
    </row>
    <row r="19" spans="1:38" s="12" customFormat="1" ht="54.75" customHeight="1" x14ac:dyDescent="0.3">
      <c r="A19" s="589"/>
      <c r="B19" s="592"/>
      <c r="C19" s="615"/>
      <c r="D19" s="589"/>
      <c r="E19" s="618"/>
      <c r="F19" s="308" t="s">
        <v>1138</v>
      </c>
      <c r="G19" s="512" t="s">
        <v>43</v>
      </c>
      <c r="H19" s="309" t="s">
        <v>1164</v>
      </c>
      <c r="I19" s="512" t="s">
        <v>43</v>
      </c>
      <c r="J19" s="512" t="s">
        <v>43</v>
      </c>
      <c r="K19" s="512" t="s">
        <v>43</v>
      </c>
      <c r="L19" s="309" t="s">
        <v>1165</v>
      </c>
      <c r="M19" s="512" t="s">
        <v>43</v>
      </c>
      <c r="N19" s="512" t="s">
        <v>43</v>
      </c>
      <c r="O19" s="512" t="s">
        <v>43</v>
      </c>
      <c r="P19" s="512" t="s">
        <v>43</v>
      </c>
      <c r="Q19" s="512" t="s">
        <v>43</v>
      </c>
      <c r="R19" s="512" t="s">
        <v>1165</v>
      </c>
      <c r="S19" s="302" t="s">
        <v>43</v>
      </c>
      <c r="T19" s="612"/>
      <c r="U19" s="570"/>
      <c r="V19" s="570"/>
      <c r="W19" s="570"/>
      <c r="X19" s="570"/>
      <c r="Y19" s="570"/>
      <c r="Z19" s="570"/>
      <c r="AA19" s="570"/>
      <c r="AB19" s="570"/>
      <c r="AC19" s="570"/>
      <c r="AD19" s="570"/>
      <c r="AE19" s="570"/>
      <c r="AF19" s="570"/>
      <c r="AG19" s="570"/>
      <c r="AH19" s="570"/>
      <c r="AI19" s="570"/>
      <c r="AJ19" s="570"/>
      <c r="AK19" s="570"/>
      <c r="AL19" s="571"/>
    </row>
    <row r="20" spans="1:38" s="12" customFormat="1" ht="46.5" customHeight="1" x14ac:dyDescent="0.3">
      <c r="A20" s="589"/>
      <c r="B20" s="592"/>
      <c r="C20" s="615"/>
      <c r="D20" s="589"/>
      <c r="E20" s="618"/>
      <c r="F20" s="308" t="s">
        <v>1141</v>
      </c>
      <c r="G20" s="514">
        <v>0</v>
      </c>
      <c r="H20" s="514">
        <v>0.3</v>
      </c>
      <c r="I20" s="514">
        <v>0</v>
      </c>
      <c r="J20" s="514"/>
      <c r="K20" s="514"/>
      <c r="L20" s="518">
        <v>0.35</v>
      </c>
      <c r="M20" s="514"/>
      <c r="N20" s="514"/>
      <c r="O20" s="514"/>
      <c r="P20" s="519"/>
      <c r="Q20" s="514"/>
      <c r="R20" s="514">
        <v>0.35</v>
      </c>
      <c r="S20" s="304">
        <f>SUM(G20:R20)</f>
        <v>0.99999999999999989</v>
      </c>
      <c r="T20" s="612"/>
      <c r="U20" s="570"/>
      <c r="V20" s="570"/>
      <c r="W20" s="570"/>
      <c r="X20" s="570"/>
      <c r="Y20" s="570"/>
      <c r="Z20" s="570"/>
      <c r="AA20" s="570"/>
      <c r="AB20" s="570"/>
      <c r="AC20" s="570"/>
      <c r="AD20" s="570"/>
      <c r="AE20" s="570"/>
      <c r="AF20" s="570"/>
      <c r="AG20" s="570"/>
      <c r="AH20" s="570"/>
      <c r="AI20" s="570"/>
      <c r="AJ20" s="570"/>
      <c r="AK20" s="570"/>
      <c r="AL20" s="571"/>
    </row>
    <row r="21" spans="1:38" s="12" customFormat="1" ht="56.25" customHeight="1" x14ac:dyDescent="0.3">
      <c r="A21" s="589"/>
      <c r="B21" s="592"/>
      <c r="C21" s="615"/>
      <c r="D21" s="589"/>
      <c r="E21" s="618"/>
      <c r="F21" s="308" t="s">
        <v>1142</v>
      </c>
      <c r="G21" s="510" t="str">
        <f t="shared" ref="G21:S21" si="2">+IFERROR(G20/G18,"")</f>
        <v/>
      </c>
      <c r="H21" s="510">
        <f t="shared" si="2"/>
        <v>1</v>
      </c>
      <c r="I21" s="510" t="str">
        <f t="shared" si="2"/>
        <v/>
      </c>
      <c r="J21" s="510" t="str">
        <f t="shared" si="2"/>
        <v/>
      </c>
      <c r="K21" s="510" t="str">
        <f t="shared" si="2"/>
        <v/>
      </c>
      <c r="L21" s="510">
        <f t="shared" si="2"/>
        <v>1</v>
      </c>
      <c r="M21" s="510" t="str">
        <f t="shared" si="2"/>
        <v/>
      </c>
      <c r="N21" s="510" t="str">
        <f t="shared" si="2"/>
        <v/>
      </c>
      <c r="O21" s="510" t="str">
        <f t="shared" si="2"/>
        <v/>
      </c>
      <c r="P21" s="510" t="str">
        <f t="shared" si="2"/>
        <v/>
      </c>
      <c r="Q21" s="510" t="str">
        <f t="shared" si="2"/>
        <v/>
      </c>
      <c r="R21" s="510">
        <f t="shared" si="2"/>
        <v>1</v>
      </c>
      <c r="S21" s="510">
        <f t="shared" si="2"/>
        <v>1</v>
      </c>
      <c r="T21" s="612"/>
      <c r="U21" s="570"/>
      <c r="V21" s="570"/>
      <c r="W21" s="570"/>
      <c r="X21" s="570"/>
      <c r="Y21" s="570"/>
      <c r="Z21" s="570"/>
      <c r="AA21" s="570"/>
      <c r="AB21" s="570"/>
      <c r="AC21" s="570"/>
      <c r="AD21" s="570"/>
      <c r="AE21" s="570"/>
      <c r="AF21" s="570"/>
      <c r="AG21" s="570"/>
      <c r="AH21" s="570"/>
      <c r="AI21" s="570"/>
      <c r="AJ21" s="570"/>
      <c r="AK21" s="570"/>
      <c r="AL21" s="571"/>
    </row>
    <row r="22" spans="1:38" s="12" customFormat="1" ht="54.75" customHeight="1" x14ac:dyDescent="0.3">
      <c r="A22" s="590"/>
      <c r="B22" s="599"/>
      <c r="C22" s="616"/>
      <c r="D22" s="590"/>
      <c r="E22" s="619"/>
      <c r="F22" s="308" t="s">
        <v>1143</v>
      </c>
      <c r="G22" s="515" t="s">
        <v>43</v>
      </c>
      <c r="H22" s="515" t="s">
        <v>1166</v>
      </c>
      <c r="I22" s="515" t="s">
        <v>43</v>
      </c>
      <c r="J22" s="515" t="s">
        <v>43</v>
      </c>
      <c r="K22" s="515" t="s">
        <v>43</v>
      </c>
      <c r="L22" s="515" t="s">
        <v>1167</v>
      </c>
      <c r="M22" s="515" t="s">
        <v>43</v>
      </c>
      <c r="N22" s="515" t="s">
        <v>43</v>
      </c>
      <c r="O22" s="515" t="s">
        <v>43</v>
      </c>
      <c r="P22" s="515" t="s">
        <v>43</v>
      </c>
      <c r="Q22" s="515" t="s">
        <v>43</v>
      </c>
      <c r="R22" s="515" t="s">
        <v>1168</v>
      </c>
      <c r="S22" s="302" t="s">
        <v>43</v>
      </c>
      <c r="T22" s="613"/>
      <c r="U22" s="570"/>
      <c r="V22" s="570"/>
      <c r="W22" s="570"/>
      <c r="X22" s="570"/>
      <c r="Y22" s="570"/>
      <c r="Z22" s="570"/>
      <c r="AA22" s="570"/>
      <c r="AB22" s="570"/>
      <c r="AC22" s="570"/>
      <c r="AD22" s="570"/>
      <c r="AE22" s="570"/>
      <c r="AF22" s="570"/>
      <c r="AG22" s="570"/>
      <c r="AH22" s="570"/>
      <c r="AI22" s="570"/>
      <c r="AJ22" s="570"/>
      <c r="AK22" s="570"/>
      <c r="AL22" s="571"/>
    </row>
    <row r="23" spans="1:38" s="12" customFormat="1" ht="44.25" customHeight="1" x14ac:dyDescent="0.3">
      <c r="A23" s="588" t="s">
        <v>1169</v>
      </c>
      <c r="B23" s="591" t="s">
        <v>1001</v>
      </c>
      <c r="C23" s="591">
        <v>4</v>
      </c>
      <c r="D23" s="588" t="s">
        <v>1170</v>
      </c>
      <c r="E23" s="593">
        <v>0.5</v>
      </c>
      <c r="F23" s="509" t="s">
        <v>1136</v>
      </c>
      <c r="G23" s="510">
        <v>0.16</v>
      </c>
      <c r="H23" s="510">
        <v>0</v>
      </c>
      <c r="I23" s="307">
        <v>0.16</v>
      </c>
      <c r="J23" s="510">
        <v>0</v>
      </c>
      <c r="K23" s="307">
        <v>0.17</v>
      </c>
      <c r="L23" s="510">
        <v>0</v>
      </c>
      <c r="M23" s="517">
        <v>0.17</v>
      </c>
      <c r="N23" s="517">
        <v>0</v>
      </c>
      <c r="O23" s="307">
        <v>0.17</v>
      </c>
      <c r="P23" s="307">
        <v>0</v>
      </c>
      <c r="Q23" s="517">
        <v>0.17</v>
      </c>
      <c r="R23" s="510">
        <v>0</v>
      </c>
      <c r="S23" s="304">
        <f>SUM(G23:R23)</f>
        <v>1</v>
      </c>
      <c r="T23" s="611" t="s">
        <v>1171</v>
      </c>
      <c r="U23" s="569">
        <f>SUM(G23:I23)</f>
        <v>0.32</v>
      </c>
      <c r="V23" s="569">
        <f>SUM(G25:I25)</f>
        <v>0.32</v>
      </c>
      <c r="W23" s="569">
        <f>SUM(G25:I25)/SUM(G23:I23)</f>
        <v>1</v>
      </c>
      <c r="X23" s="569">
        <f>SUM(J23:L23)</f>
        <v>0.17</v>
      </c>
      <c r="Y23" s="569">
        <f>SUM(J25:L25)</f>
        <v>0.17</v>
      </c>
      <c r="Z23" s="569">
        <f>SUM(J25:L25)/SUM(J23:L23)</f>
        <v>1</v>
      </c>
      <c r="AA23" s="569">
        <f>SUM(M23:O23)</f>
        <v>0.34</v>
      </c>
      <c r="AB23" s="569">
        <f>SUM(M25:O25)</f>
        <v>0.34</v>
      </c>
      <c r="AC23" s="569">
        <f>SUM(M25:O25)/SUM(M23:O23)</f>
        <v>1</v>
      </c>
      <c r="AD23" s="569">
        <f>SUM(P23:R23)</f>
        <v>0.17</v>
      </c>
      <c r="AE23" s="569">
        <f>SUM(P25:R25)</f>
        <v>0.17</v>
      </c>
      <c r="AF23" s="569">
        <f>SUM(P25:R25)/SUM(P23:R23)</f>
        <v>1</v>
      </c>
      <c r="AG23" s="569">
        <f>SUM(G23:L23)</f>
        <v>0.49</v>
      </c>
      <c r="AH23" s="569">
        <f>SUM(G25:L25)</f>
        <v>0.49</v>
      </c>
      <c r="AI23" s="569">
        <f>SUM(G25:L25)/SUM(G23:L23)</f>
        <v>1</v>
      </c>
      <c r="AJ23" s="569">
        <f>+S23</f>
        <v>1</v>
      </c>
      <c r="AK23" s="569">
        <f>+S25</f>
        <v>1</v>
      </c>
      <c r="AL23" s="571">
        <f>+(AK23*E23)/AJ23</f>
        <v>0.5</v>
      </c>
    </row>
    <row r="24" spans="1:38" s="12" customFormat="1" ht="54.75" customHeight="1" x14ac:dyDescent="0.3">
      <c r="A24" s="589"/>
      <c r="B24" s="592"/>
      <c r="C24" s="592"/>
      <c r="D24" s="589"/>
      <c r="E24" s="594"/>
      <c r="F24" s="509" t="s">
        <v>1138</v>
      </c>
      <c r="G24" s="512" t="s">
        <v>1172</v>
      </c>
      <c r="H24" s="512" t="s">
        <v>43</v>
      </c>
      <c r="I24" s="309" t="s">
        <v>1172</v>
      </c>
      <c r="J24" s="512" t="s">
        <v>43</v>
      </c>
      <c r="K24" s="309" t="s">
        <v>1172</v>
      </c>
      <c r="L24" s="512" t="s">
        <v>43</v>
      </c>
      <c r="M24" s="512" t="s">
        <v>1172</v>
      </c>
      <c r="N24" s="512" t="s">
        <v>43</v>
      </c>
      <c r="O24" s="512" t="s">
        <v>1172</v>
      </c>
      <c r="P24" s="512" t="s">
        <v>43</v>
      </c>
      <c r="Q24" s="512" t="s">
        <v>1172</v>
      </c>
      <c r="R24" s="512" t="s">
        <v>43</v>
      </c>
      <c r="S24" s="302" t="s">
        <v>43</v>
      </c>
      <c r="T24" s="612"/>
      <c r="U24" s="570"/>
      <c r="V24" s="570"/>
      <c r="W24" s="570"/>
      <c r="X24" s="570"/>
      <c r="Y24" s="570"/>
      <c r="Z24" s="570"/>
      <c r="AA24" s="570"/>
      <c r="AB24" s="570"/>
      <c r="AC24" s="570"/>
      <c r="AD24" s="570"/>
      <c r="AE24" s="570"/>
      <c r="AF24" s="570"/>
      <c r="AG24" s="570"/>
      <c r="AH24" s="570"/>
      <c r="AI24" s="570"/>
      <c r="AJ24" s="570"/>
      <c r="AK24" s="570"/>
      <c r="AL24" s="571"/>
    </row>
    <row r="25" spans="1:38" s="12" customFormat="1" ht="46.5" customHeight="1" x14ac:dyDescent="0.3">
      <c r="A25" s="589"/>
      <c r="B25" s="592"/>
      <c r="C25" s="592"/>
      <c r="D25" s="589"/>
      <c r="E25" s="594"/>
      <c r="F25" s="509" t="s">
        <v>1141</v>
      </c>
      <c r="G25" s="514">
        <v>0</v>
      </c>
      <c r="H25" s="514">
        <v>0.16</v>
      </c>
      <c r="I25" s="514">
        <v>0.16</v>
      </c>
      <c r="J25" s="514"/>
      <c r="K25" s="514">
        <v>0.17</v>
      </c>
      <c r="L25" s="514"/>
      <c r="M25" s="514">
        <v>0.17</v>
      </c>
      <c r="N25" s="514"/>
      <c r="O25" s="425">
        <v>0.17</v>
      </c>
      <c r="P25" s="518"/>
      <c r="Q25" s="514">
        <v>0.17</v>
      </c>
      <c r="R25" s="518"/>
      <c r="S25" s="304">
        <f>SUM(G25:R25)</f>
        <v>1</v>
      </c>
      <c r="T25" s="612"/>
      <c r="U25" s="570"/>
      <c r="V25" s="570"/>
      <c r="W25" s="570"/>
      <c r="X25" s="570"/>
      <c r="Y25" s="570"/>
      <c r="Z25" s="570"/>
      <c r="AA25" s="570"/>
      <c r="AB25" s="570"/>
      <c r="AC25" s="570"/>
      <c r="AD25" s="570"/>
      <c r="AE25" s="570"/>
      <c r="AF25" s="570"/>
      <c r="AG25" s="570"/>
      <c r="AH25" s="570"/>
      <c r="AI25" s="570"/>
      <c r="AJ25" s="570"/>
      <c r="AK25" s="570"/>
      <c r="AL25" s="571"/>
    </row>
    <row r="26" spans="1:38" s="12" customFormat="1" ht="56.25" customHeight="1" x14ac:dyDescent="0.3">
      <c r="A26" s="589"/>
      <c r="B26" s="592"/>
      <c r="C26" s="592"/>
      <c r="D26" s="589"/>
      <c r="E26" s="594"/>
      <c r="F26" s="308" t="s">
        <v>1142</v>
      </c>
      <c r="G26" s="510">
        <f>+IFERROR(G25/G23,"")</f>
        <v>0</v>
      </c>
      <c r="H26" s="510">
        <f>+IFERROR(H25/G23,"")</f>
        <v>1</v>
      </c>
      <c r="I26" s="510">
        <f t="shared" ref="I26:S26" si="3">+IFERROR(I25/I23,"")</f>
        <v>1</v>
      </c>
      <c r="J26" s="510" t="str">
        <f t="shared" si="3"/>
        <v/>
      </c>
      <c r="K26" s="510">
        <f t="shared" si="3"/>
        <v>1</v>
      </c>
      <c r="L26" s="510" t="str">
        <f t="shared" si="3"/>
        <v/>
      </c>
      <c r="M26" s="510">
        <f t="shared" si="3"/>
        <v>1</v>
      </c>
      <c r="N26" s="510" t="str">
        <f t="shared" si="3"/>
        <v/>
      </c>
      <c r="O26" s="510">
        <f t="shared" si="3"/>
        <v>1</v>
      </c>
      <c r="P26" s="510" t="str">
        <f t="shared" si="3"/>
        <v/>
      </c>
      <c r="Q26" s="510">
        <f t="shared" si="3"/>
        <v>1</v>
      </c>
      <c r="R26" s="510" t="str">
        <f t="shared" si="3"/>
        <v/>
      </c>
      <c r="S26" s="510">
        <f t="shared" si="3"/>
        <v>1</v>
      </c>
      <c r="T26" s="612"/>
      <c r="U26" s="570"/>
      <c r="V26" s="570"/>
      <c r="W26" s="570"/>
      <c r="X26" s="570"/>
      <c r="Y26" s="570"/>
      <c r="Z26" s="570"/>
      <c r="AA26" s="570"/>
      <c r="AB26" s="570"/>
      <c r="AC26" s="570"/>
      <c r="AD26" s="570"/>
      <c r="AE26" s="570"/>
      <c r="AF26" s="570"/>
      <c r="AG26" s="570"/>
      <c r="AH26" s="570"/>
      <c r="AI26" s="570"/>
      <c r="AJ26" s="570"/>
      <c r="AK26" s="570"/>
      <c r="AL26" s="571"/>
    </row>
    <row r="27" spans="1:38" s="12" customFormat="1" ht="111" customHeight="1" x14ac:dyDescent="0.3">
      <c r="A27" s="589"/>
      <c r="B27" s="592"/>
      <c r="C27" s="592"/>
      <c r="D27" s="590"/>
      <c r="E27" s="603"/>
      <c r="F27" s="509" t="s">
        <v>1143</v>
      </c>
      <c r="G27" s="515" t="s">
        <v>1173</v>
      </c>
      <c r="H27" s="515" t="s">
        <v>1174</v>
      </c>
      <c r="I27" s="515" t="s">
        <v>1175</v>
      </c>
      <c r="J27" s="515" t="s">
        <v>43</v>
      </c>
      <c r="K27" s="515" t="s">
        <v>1176</v>
      </c>
      <c r="L27" s="515" t="s">
        <v>43</v>
      </c>
      <c r="M27" s="515" t="s">
        <v>1177</v>
      </c>
      <c r="N27" s="515" t="s">
        <v>43</v>
      </c>
      <c r="O27" s="515" t="s">
        <v>1178</v>
      </c>
      <c r="P27" s="515" t="s">
        <v>43</v>
      </c>
      <c r="Q27" s="515" t="s">
        <v>1179</v>
      </c>
      <c r="R27" s="515" t="s">
        <v>43</v>
      </c>
      <c r="S27" s="302" t="s">
        <v>43</v>
      </c>
      <c r="T27" s="613"/>
      <c r="U27" s="570"/>
      <c r="V27" s="570"/>
      <c r="W27" s="570"/>
      <c r="X27" s="570"/>
      <c r="Y27" s="570"/>
      <c r="Z27" s="570"/>
      <c r="AA27" s="570"/>
      <c r="AB27" s="570"/>
      <c r="AC27" s="570"/>
      <c r="AD27" s="570"/>
      <c r="AE27" s="570"/>
      <c r="AF27" s="570"/>
      <c r="AG27" s="570"/>
      <c r="AH27" s="570"/>
      <c r="AI27" s="570"/>
      <c r="AJ27" s="570"/>
      <c r="AK27" s="570"/>
      <c r="AL27" s="571"/>
    </row>
    <row r="28" spans="1:38" s="12" customFormat="1" ht="44.25" customHeight="1" x14ac:dyDescent="0.3">
      <c r="A28" s="588" t="s">
        <v>1169</v>
      </c>
      <c r="B28" s="591" t="s">
        <v>1001</v>
      </c>
      <c r="C28" s="588">
        <v>5</v>
      </c>
      <c r="D28" s="588" t="s">
        <v>1180</v>
      </c>
      <c r="E28" s="593">
        <v>0.5</v>
      </c>
      <c r="F28" s="509" t="s">
        <v>1136</v>
      </c>
      <c r="G28" s="510">
        <v>0.08</v>
      </c>
      <c r="H28" s="307">
        <v>0.08</v>
      </c>
      <c r="I28" s="307">
        <v>0.08</v>
      </c>
      <c r="J28" s="307">
        <v>0.08</v>
      </c>
      <c r="K28" s="307">
        <v>0.08</v>
      </c>
      <c r="L28" s="307">
        <v>0.08</v>
      </c>
      <c r="M28" s="517">
        <v>0.08</v>
      </c>
      <c r="N28" s="510">
        <v>0.08</v>
      </c>
      <c r="O28" s="307">
        <v>0.09</v>
      </c>
      <c r="P28" s="307">
        <v>0.09</v>
      </c>
      <c r="Q28" s="510">
        <v>0.09</v>
      </c>
      <c r="R28" s="510">
        <v>0.09</v>
      </c>
      <c r="S28" s="304">
        <f>SUM(G28:R28)</f>
        <v>0.99999999999999989</v>
      </c>
      <c r="T28" s="605" t="s">
        <v>1181</v>
      </c>
      <c r="U28" s="569">
        <f>SUM(G28:I28)</f>
        <v>0.24</v>
      </c>
      <c r="V28" s="569">
        <f>SUM(G30:I30)</f>
        <v>0.24</v>
      </c>
      <c r="W28" s="569">
        <f>SUM(G30:I30)/SUM(G28:I28)</f>
        <v>1</v>
      </c>
      <c r="X28" s="569">
        <f>SUM(J28:L28)</f>
        <v>0.24</v>
      </c>
      <c r="Y28" s="569">
        <f>SUM(J30:L30)</f>
        <v>0.24</v>
      </c>
      <c r="Z28" s="569">
        <f>SUM(J30:L30)/SUM(J28:L28)</f>
        <v>1</v>
      </c>
      <c r="AA28" s="569">
        <f>SUM(M28:O28)</f>
        <v>0.25</v>
      </c>
      <c r="AB28" s="569">
        <f>SUM(M30:O30)</f>
        <v>0.25</v>
      </c>
      <c r="AC28" s="569">
        <f>SUM(M30:O30)/SUM(M28:O28)</f>
        <v>1</v>
      </c>
      <c r="AD28" s="569">
        <f>SUM(P28:R28)</f>
        <v>0.27</v>
      </c>
      <c r="AE28" s="569">
        <f>SUM(P30:R30)</f>
        <v>0.27</v>
      </c>
      <c r="AF28" s="569">
        <f>SUM(P30:R30)/SUM(P28:R28)</f>
        <v>1</v>
      </c>
      <c r="AG28" s="569">
        <f>SUM(G28:L28)</f>
        <v>0.48000000000000004</v>
      </c>
      <c r="AH28" s="569">
        <f>SUM(G30:L30)</f>
        <v>0.48000000000000004</v>
      </c>
      <c r="AI28" s="569">
        <f>SUM(G30:L30)/SUM(G28:L28)</f>
        <v>1</v>
      </c>
      <c r="AJ28" s="569">
        <f>+S28</f>
        <v>0.99999999999999989</v>
      </c>
      <c r="AK28" s="569">
        <f>+S30</f>
        <v>0.99999999999999989</v>
      </c>
      <c r="AL28" s="571">
        <f>+(AK28*E28)/AJ28</f>
        <v>0.5</v>
      </c>
    </row>
    <row r="29" spans="1:38" s="12" customFormat="1" ht="54.75" customHeight="1" x14ac:dyDescent="0.3">
      <c r="A29" s="589"/>
      <c r="B29" s="592"/>
      <c r="C29" s="589"/>
      <c r="D29" s="589"/>
      <c r="E29" s="594"/>
      <c r="F29" s="509" t="s">
        <v>1138</v>
      </c>
      <c r="G29" s="512" t="s">
        <v>1182</v>
      </c>
      <c r="H29" s="309" t="s">
        <v>1182</v>
      </c>
      <c r="I29" s="309" t="s">
        <v>1182</v>
      </c>
      <c r="J29" s="309" t="s">
        <v>1182</v>
      </c>
      <c r="K29" s="309" t="s">
        <v>1182</v>
      </c>
      <c r="L29" s="309" t="s">
        <v>1182</v>
      </c>
      <c r="M29" s="512" t="s">
        <v>1182</v>
      </c>
      <c r="N29" s="512" t="s">
        <v>1182</v>
      </c>
      <c r="O29" s="512" t="s">
        <v>1182</v>
      </c>
      <c r="P29" s="512" t="s">
        <v>1182</v>
      </c>
      <c r="Q29" s="512" t="s">
        <v>1182</v>
      </c>
      <c r="R29" s="512" t="s">
        <v>1182</v>
      </c>
      <c r="S29" s="302" t="s">
        <v>43</v>
      </c>
      <c r="T29" s="595"/>
      <c r="U29" s="570"/>
      <c r="V29" s="570"/>
      <c r="W29" s="570"/>
      <c r="X29" s="570"/>
      <c r="Y29" s="570"/>
      <c r="Z29" s="570"/>
      <c r="AA29" s="570"/>
      <c r="AB29" s="570"/>
      <c r="AC29" s="570"/>
      <c r="AD29" s="570"/>
      <c r="AE29" s="570"/>
      <c r="AF29" s="570"/>
      <c r="AG29" s="570"/>
      <c r="AH29" s="570"/>
      <c r="AI29" s="570"/>
      <c r="AJ29" s="570"/>
      <c r="AK29" s="570"/>
      <c r="AL29" s="571"/>
    </row>
    <row r="30" spans="1:38" s="12" customFormat="1" ht="46.5" customHeight="1" x14ac:dyDescent="0.3">
      <c r="A30" s="589"/>
      <c r="B30" s="592"/>
      <c r="C30" s="589"/>
      <c r="D30" s="589"/>
      <c r="E30" s="594"/>
      <c r="F30" s="509" t="s">
        <v>1141</v>
      </c>
      <c r="G30" s="514">
        <v>0</v>
      </c>
      <c r="H30" s="514">
        <v>0.16</v>
      </c>
      <c r="I30" s="514">
        <v>0.08</v>
      </c>
      <c r="J30" s="514"/>
      <c r="K30" s="514">
        <v>0.16</v>
      </c>
      <c r="L30" s="514">
        <v>0.08</v>
      </c>
      <c r="M30" s="514">
        <v>0.08</v>
      </c>
      <c r="N30" s="514">
        <v>0.08</v>
      </c>
      <c r="O30" s="424">
        <v>0.09</v>
      </c>
      <c r="P30" s="514">
        <v>0.09</v>
      </c>
      <c r="Q30" s="514">
        <v>0.09</v>
      </c>
      <c r="R30" s="514">
        <v>0.09</v>
      </c>
      <c r="S30" s="304">
        <f>SUM(G30:R30)</f>
        <v>0.99999999999999989</v>
      </c>
      <c r="T30" s="595"/>
      <c r="U30" s="570"/>
      <c r="V30" s="570"/>
      <c r="W30" s="570"/>
      <c r="X30" s="570"/>
      <c r="Y30" s="570"/>
      <c r="Z30" s="570"/>
      <c r="AA30" s="570"/>
      <c r="AB30" s="570"/>
      <c r="AC30" s="570"/>
      <c r="AD30" s="570"/>
      <c r="AE30" s="570"/>
      <c r="AF30" s="570"/>
      <c r="AG30" s="570"/>
      <c r="AH30" s="570"/>
      <c r="AI30" s="570"/>
      <c r="AJ30" s="570"/>
      <c r="AK30" s="570"/>
      <c r="AL30" s="571"/>
    </row>
    <row r="31" spans="1:38" s="12" customFormat="1" ht="56.25" customHeight="1" x14ac:dyDescent="0.3">
      <c r="A31" s="589"/>
      <c r="B31" s="592"/>
      <c r="C31" s="589"/>
      <c r="D31" s="589"/>
      <c r="E31" s="594"/>
      <c r="F31" s="308" t="s">
        <v>1142</v>
      </c>
      <c r="G31" s="510">
        <f>+IFERROR(G30/G28,"")</f>
        <v>0</v>
      </c>
      <c r="H31" s="510">
        <f>+IFERROR(H30/(G28+H28),"")</f>
        <v>1</v>
      </c>
      <c r="I31" s="510">
        <f t="shared" ref="I31:S31" si="4">+IFERROR(I30/I28,"")</f>
        <v>1</v>
      </c>
      <c r="J31" s="510">
        <f t="shared" si="4"/>
        <v>0</v>
      </c>
      <c r="K31" s="510">
        <f>+IFERROR(K30/(J28+K28),"")</f>
        <v>1</v>
      </c>
      <c r="L31" s="510">
        <f t="shared" si="4"/>
        <v>1</v>
      </c>
      <c r="M31" s="510">
        <f t="shared" si="4"/>
        <v>1</v>
      </c>
      <c r="N31" s="510">
        <f t="shared" si="4"/>
        <v>1</v>
      </c>
      <c r="O31" s="510">
        <f t="shared" si="4"/>
        <v>1</v>
      </c>
      <c r="P31" s="510">
        <f t="shared" si="4"/>
        <v>1</v>
      </c>
      <c r="Q31" s="510">
        <f t="shared" si="4"/>
        <v>1</v>
      </c>
      <c r="R31" s="510">
        <f t="shared" si="4"/>
        <v>1</v>
      </c>
      <c r="S31" s="510">
        <f t="shared" si="4"/>
        <v>1</v>
      </c>
      <c r="T31" s="595"/>
      <c r="U31" s="570"/>
      <c r="V31" s="570"/>
      <c r="W31" s="570"/>
      <c r="X31" s="570"/>
      <c r="Y31" s="570"/>
      <c r="Z31" s="570"/>
      <c r="AA31" s="570"/>
      <c r="AB31" s="570"/>
      <c r="AC31" s="570"/>
      <c r="AD31" s="570"/>
      <c r="AE31" s="570"/>
      <c r="AF31" s="570"/>
      <c r="AG31" s="570"/>
      <c r="AH31" s="570"/>
      <c r="AI31" s="570"/>
      <c r="AJ31" s="570"/>
      <c r="AK31" s="570"/>
      <c r="AL31" s="571"/>
    </row>
    <row r="32" spans="1:38" s="12" customFormat="1" ht="87.6" customHeight="1" x14ac:dyDescent="0.3">
      <c r="A32" s="589"/>
      <c r="B32" s="592"/>
      <c r="C32" s="589"/>
      <c r="D32" s="590"/>
      <c r="E32" s="594"/>
      <c r="F32" s="509" t="s">
        <v>1143</v>
      </c>
      <c r="G32" s="515" t="s">
        <v>1183</v>
      </c>
      <c r="H32" s="515" t="s">
        <v>1184</v>
      </c>
      <c r="I32" s="515" t="s">
        <v>1185</v>
      </c>
      <c r="J32" s="515" t="s">
        <v>1186</v>
      </c>
      <c r="K32" s="515" t="s">
        <v>1187</v>
      </c>
      <c r="L32" s="515" t="s">
        <v>1188</v>
      </c>
      <c r="M32" s="515" t="s">
        <v>1189</v>
      </c>
      <c r="N32" s="515" t="s">
        <v>1190</v>
      </c>
      <c r="O32" s="515" t="s">
        <v>1191</v>
      </c>
      <c r="P32" s="515" t="s">
        <v>1192</v>
      </c>
      <c r="Q32" s="515" t="s">
        <v>1193</v>
      </c>
      <c r="R32" s="515" t="s">
        <v>1194</v>
      </c>
      <c r="S32" s="302" t="s">
        <v>43</v>
      </c>
      <c r="T32" s="596"/>
      <c r="U32" s="570"/>
      <c r="V32" s="570"/>
      <c r="W32" s="570"/>
      <c r="X32" s="570"/>
      <c r="Y32" s="570"/>
      <c r="Z32" s="570"/>
      <c r="AA32" s="570"/>
      <c r="AB32" s="570"/>
      <c r="AC32" s="570"/>
      <c r="AD32" s="570"/>
      <c r="AE32" s="570"/>
      <c r="AF32" s="570"/>
      <c r="AG32" s="570"/>
      <c r="AH32" s="570"/>
      <c r="AI32" s="570"/>
      <c r="AJ32" s="570"/>
      <c r="AK32" s="570"/>
      <c r="AL32" s="571"/>
    </row>
    <row r="33" spans="1:38" s="12" customFormat="1" ht="44.25" customHeight="1" x14ac:dyDescent="0.3">
      <c r="A33" s="588" t="s">
        <v>1195</v>
      </c>
      <c r="B33" s="591" t="s">
        <v>1001</v>
      </c>
      <c r="C33" s="614">
        <v>6</v>
      </c>
      <c r="D33" s="572" t="s">
        <v>1196</v>
      </c>
      <c r="E33" s="581">
        <v>1</v>
      </c>
      <c r="F33" s="520" t="s">
        <v>1136</v>
      </c>
      <c r="G33" s="510">
        <v>0.08</v>
      </c>
      <c r="H33" s="307">
        <v>0.08</v>
      </c>
      <c r="I33" s="307">
        <v>0.08</v>
      </c>
      <c r="J33" s="307">
        <v>0.08</v>
      </c>
      <c r="K33" s="307">
        <v>0.08</v>
      </c>
      <c r="L33" s="307">
        <v>0.08</v>
      </c>
      <c r="M33" s="517">
        <v>0.08</v>
      </c>
      <c r="N33" s="510">
        <v>0.08</v>
      </c>
      <c r="O33" s="307">
        <v>0.09</v>
      </c>
      <c r="P33" s="307">
        <v>0.09</v>
      </c>
      <c r="Q33" s="510">
        <v>0.09</v>
      </c>
      <c r="R33" s="510">
        <v>0.09</v>
      </c>
      <c r="S33" s="304">
        <f>SUM(G33:R33)</f>
        <v>0.99999999999999989</v>
      </c>
      <c r="T33" s="605" t="s">
        <v>1197</v>
      </c>
      <c r="U33" s="569">
        <f>SUM(G33:I33)</f>
        <v>0.24</v>
      </c>
      <c r="V33" s="569">
        <f>SUM(G35:I35)</f>
        <v>0.24</v>
      </c>
      <c r="W33" s="569">
        <f>SUM(G35:I35)/SUM(G33:I33)</f>
        <v>1</v>
      </c>
      <c r="X33" s="569">
        <f>SUM(J33:L33)</f>
        <v>0.24</v>
      </c>
      <c r="Y33" s="569">
        <f>SUM(J35:L35)</f>
        <v>0.24</v>
      </c>
      <c r="Z33" s="569">
        <f>SUM(J35:L35)/SUM(J33:L33)</f>
        <v>1</v>
      </c>
      <c r="AA33" s="569">
        <f>SUM(M33:O33)</f>
        <v>0.25</v>
      </c>
      <c r="AB33" s="569">
        <f>SUM(M35:O35)</f>
        <v>0.25</v>
      </c>
      <c r="AC33" s="569">
        <f>SUM(M35:O35)/SUM(M33:O33)</f>
        <v>1</v>
      </c>
      <c r="AD33" s="569">
        <f>SUM(P33:R33)</f>
        <v>0.27</v>
      </c>
      <c r="AE33" s="569">
        <f>SUM(P35:R35)</f>
        <v>0.27</v>
      </c>
      <c r="AF33" s="569">
        <f>SUM(P35:R35)/SUM(P33:R33)</f>
        <v>1</v>
      </c>
      <c r="AG33" s="569">
        <f>SUM(G33:L33)</f>
        <v>0.48000000000000004</v>
      </c>
      <c r="AH33" s="569">
        <f>SUM(G35:L35)</f>
        <v>0.48000000000000004</v>
      </c>
      <c r="AI33" s="569">
        <f>SUM(G35:L35)/SUM(G33:L33)</f>
        <v>1</v>
      </c>
      <c r="AJ33" s="569">
        <f>+S33</f>
        <v>0.99999999999999989</v>
      </c>
      <c r="AK33" s="569">
        <f>+S35</f>
        <v>0.99999999999999989</v>
      </c>
      <c r="AL33" s="571">
        <f>+(AK33*E33)/AJ33</f>
        <v>1</v>
      </c>
    </row>
    <row r="34" spans="1:38" s="12" customFormat="1" ht="54.75" customHeight="1" x14ac:dyDescent="0.3">
      <c r="A34" s="589"/>
      <c r="B34" s="592"/>
      <c r="C34" s="615"/>
      <c r="D34" s="573"/>
      <c r="E34" s="582"/>
      <c r="F34" s="520" t="s">
        <v>1138</v>
      </c>
      <c r="G34" s="512" t="s">
        <v>1198</v>
      </c>
      <c r="H34" s="309" t="s">
        <v>1198</v>
      </c>
      <c r="I34" s="309" t="s">
        <v>1198</v>
      </c>
      <c r="J34" s="309" t="s">
        <v>1198</v>
      </c>
      <c r="K34" s="309" t="s">
        <v>1198</v>
      </c>
      <c r="L34" s="309" t="s">
        <v>1198</v>
      </c>
      <c r="M34" s="512" t="s">
        <v>1198</v>
      </c>
      <c r="N34" s="512" t="s">
        <v>1198</v>
      </c>
      <c r="O34" s="512" t="s">
        <v>1198</v>
      </c>
      <c r="P34" s="512" t="s">
        <v>1198</v>
      </c>
      <c r="Q34" s="512" t="s">
        <v>1198</v>
      </c>
      <c r="R34" s="512" t="s">
        <v>1198</v>
      </c>
      <c r="S34" s="302" t="s">
        <v>43</v>
      </c>
      <c r="T34" s="595"/>
      <c r="U34" s="570"/>
      <c r="V34" s="570"/>
      <c r="W34" s="570"/>
      <c r="X34" s="570"/>
      <c r="Y34" s="570"/>
      <c r="Z34" s="570"/>
      <c r="AA34" s="570"/>
      <c r="AB34" s="570"/>
      <c r="AC34" s="570"/>
      <c r="AD34" s="570"/>
      <c r="AE34" s="570"/>
      <c r="AF34" s="570"/>
      <c r="AG34" s="570"/>
      <c r="AH34" s="570"/>
      <c r="AI34" s="570"/>
      <c r="AJ34" s="570"/>
      <c r="AK34" s="570"/>
      <c r="AL34" s="571"/>
    </row>
    <row r="35" spans="1:38" s="12" customFormat="1" ht="46.5" customHeight="1" x14ac:dyDescent="0.3">
      <c r="A35" s="589"/>
      <c r="B35" s="592"/>
      <c r="C35" s="615"/>
      <c r="D35" s="573"/>
      <c r="E35" s="582"/>
      <c r="F35" s="520" t="s">
        <v>1141</v>
      </c>
      <c r="G35" s="514">
        <v>0</v>
      </c>
      <c r="H35" s="514">
        <v>0.16</v>
      </c>
      <c r="I35" s="514">
        <v>0.08</v>
      </c>
      <c r="J35" s="514">
        <v>0.08</v>
      </c>
      <c r="K35" s="514">
        <v>0.08</v>
      </c>
      <c r="L35" s="514">
        <v>0.08</v>
      </c>
      <c r="M35" s="514">
        <v>0.08</v>
      </c>
      <c r="N35" s="514">
        <v>0.08</v>
      </c>
      <c r="O35" s="514">
        <v>0.09</v>
      </c>
      <c r="P35" s="521">
        <v>0.09</v>
      </c>
      <c r="Q35" s="514">
        <v>0.09</v>
      </c>
      <c r="R35" s="514">
        <v>0.09</v>
      </c>
      <c r="S35" s="304">
        <f>SUM(G35:R35)</f>
        <v>0.99999999999999989</v>
      </c>
      <c r="T35" s="595"/>
      <c r="U35" s="570"/>
      <c r="V35" s="570"/>
      <c r="W35" s="570"/>
      <c r="X35" s="570"/>
      <c r="Y35" s="570"/>
      <c r="Z35" s="570"/>
      <c r="AA35" s="570"/>
      <c r="AB35" s="570"/>
      <c r="AC35" s="570"/>
      <c r="AD35" s="570"/>
      <c r="AE35" s="570"/>
      <c r="AF35" s="570"/>
      <c r="AG35" s="570"/>
      <c r="AH35" s="570"/>
      <c r="AI35" s="570"/>
      <c r="AJ35" s="570"/>
      <c r="AK35" s="570"/>
      <c r="AL35" s="571"/>
    </row>
    <row r="36" spans="1:38" s="12" customFormat="1" ht="56.25" customHeight="1" x14ac:dyDescent="0.3">
      <c r="A36" s="589"/>
      <c r="B36" s="592"/>
      <c r="C36" s="615"/>
      <c r="D36" s="573"/>
      <c r="E36" s="582"/>
      <c r="F36" s="303" t="s">
        <v>1142</v>
      </c>
      <c r="G36" s="510">
        <f>+IFERROR(G35/G33,"")</f>
        <v>0</v>
      </c>
      <c r="H36" s="510">
        <f>+IFERROR(H35/(G33+H33),"")</f>
        <v>1</v>
      </c>
      <c r="I36" s="510">
        <f t="shared" ref="I36:S36" si="5">+IFERROR(I35/I33,"")</f>
        <v>1</v>
      </c>
      <c r="J36" s="510">
        <f t="shared" si="5"/>
        <v>1</v>
      </c>
      <c r="K36" s="510">
        <f t="shared" si="5"/>
        <v>1</v>
      </c>
      <c r="L36" s="510">
        <f t="shared" si="5"/>
        <v>1</v>
      </c>
      <c r="M36" s="510">
        <f t="shared" si="5"/>
        <v>1</v>
      </c>
      <c r="N36" s="510">
        <f t="shared" si="5"/>
        <v>1</v>
      </c>
      <c r="O36" s="510">
        <f t="shared" si="5"/>
        <v>1</v>
      </c>
      <c r="P36" s="510">
        <f t="shared" si="5"/>
        <v>1</v>
      </c>
      <c r="Q36" s="510">
        <f t="shared" si="5"/>
        <v>1</v>
      </c>
      <c r="R36" s="510">
        <f t="shared" si="5"/>
        <v>1</v>
      </c>
      <c r="S36" s="510">
        <f t="shared" si="5"/>
        <v>1</v>
      </c>
      <c r="T36" s="595"/>
      <c r="U36" s="570"/>
      <c r="V36" s="570"/>
      <c r="W36" s="570"/>
      <c r="X36" s="570"/>
      <c r="Y36" s="570"/>
      <c r="Z36" s="570"/>
      <c r="AA36" s="570"/>
      <c r="AB36" s="570"/>
      <c r="AC36" s="570"/>
      <c r="AD36" s="570"/>
      <c r="AE36" s="570"/>
      <c r="AF36" s="570"/>
      <c r="AG36" s="570"/>
      <c r="AH36" s="570"/>
      <c r="AI36" s="570"/>
      <c r="AJ36" s="570"/>
      <c r="AK36" s="570"/>
      <c r="AL36" s="571"/>
    </row>
    <row r="37" spans="1:38" s="12" customFormat="1" ht="54.75" customHeight="1" x14ac:dyDescent="0.3">
      <c r="A37" s="590"/>
      <c r="B37" s="599"/>
      <c r="C37" s="616"/>
      <c r="D37" s="574"/>
      <c r="E37" s="583"/>
      <c r="F37" s="520" t="s">
        <v>1143</v>
      </c>
      <c r="G37" s="515" t="s">
        <v>1173</v>
      </c>
      <c r="H37" s="515" t="s">
        <v>1199</v>
      </c>
      <c r="I37" s="516" t="s">
        <v>1200</v>
      </c>
      <c r="J37" s="516" t="s">
        <v>1201</v>
      </c>
      <c r="K37" s="515" t="s">
        <v>1202</v>
      </c>
      <c r="L37" s="515" t="s">
        <v>1203</v>
      </c>
      <c r="M37" s="515" t="s">
        <v>1204</v>
      </c>
      <c r="N37" s="515" t="s">
        <v>1205</v>
      </c>
      <c r="O37" s="515" t="s">
        <v>1206</v>
      </c>
      <c r="P37" s="515" t="s">
        <v>1207</v>
      </c>
      <c r="Q37" s="515" t="s">
        <v>1208</v>
      </c>
      <c r="R37" s="515" t="s">
        <v>1209</v>
      </c>
      <c r="S37" s="302" t="s">
        <v>43</v>
      </c>
      <c r="T37" s="596"/>
      <c r="U37" s="570"/>
      <c r="V37" s="570"/>
      <c r="W37" s="570"/>
      <c r="X37" s="570"/>
      <c r="Y37" s="570"/>
      <c r="Z37" s="570"/>
      <c r="AA37" s="570"/>
      <c r="AB37" s="570"/>
      <c r="AC37" s="570"/>
      <c r="AD37" s="570"/>
      <c r="AE37" s="570"/>
      <c r="AF37" s="570"/>
      <c r="AG37" s="570"/>
      <c r="AH37" s="570"/>
      <c r="AI37" s="570"/>
      <c r="AJ37" s="570"/>
      <c r="AK37" s="570"/>
      <c r="AL37" s="571"/>
    </row>
    <row r="38" spans="1:38" s="12" customFormat="1" ht="44.25" customHeight="1" x14ac:dyDescent="0.3">
      <c r="A38" s="588" t="s">
        <v>1210</v>
      </c>
      <c r="B38" s="591" t="s">
        <v>1001</v>
      </c>
      <c r="C38" s="578">
        <v>7</v>
      </c>
      <c r="D38" s="572" t="s">
        <v>1211</v>
      </c>
      <c r="E38" s="594">
        <v>1</v>
      </c>
      <c r="F38" s="509" t="s">
        <v>1136</v>
      </c>
      <c r="G38" s="510">
        <v>0</v>
      </c>
      <c r="H38" s="510">
        <v>0</v>
      </c>
      <c r="I38" s="307">
        <v>0.25</v>
      </c>
      <c r="J38" s="517">
        <v>0</v>
      </c>
      <c r="K38" s="510">
        <v>0</v>
      </c>
      <c r="L38" s="307">
        <v>0.25</v>
      </c>
      <c r="M38" s="517">
        <v>0</v>
      </c>
      <c r="N38" s="510">
        <v>0</v>
      </c>
      <c r="O38" s="307">
        <v>0.25</v>
      </c>
      <c r="P38" s="307">
        <v>0</v>
      </c>
      <c r="Q38" s="510">
        <v>0</v>
      </c>
      <c r="R38" s="510">
        <v>0.25</v>
      </c>
      <c r="S38" s="304">
        <f>SUM(G38:R38)</f>
        <v>1</v>
      </c>
      <c r="T38" s="611" t="s">
        <v>1212</v>
      </c>
      <c r="U38" s="569">
        <f>SUM(G38:I38)</f>
        <v>0.25</v>
      </c>
      <c r="V38" s="569">
        <f>SUM(G40:I40)</f>
        <v>0</v>
      </c>
      <c r="W38" s="569">
        <f>SUM(G40:I40)/SUM(G38:I38)</f>
        <v>0</v>
      </c>
      <c r="X38" s="569">
        <f>SUM(J38:L38)</f>
        <v>0.25</v>
      </c>
      <c r="Y38" s="569">
        <f>SUM(J40:L40)</f>
        <v>0.5</v>
      </c>
      <c r="Z38" s="569">
        <f>SUM(J40:L40)/SUM(J38:L38)</f>
        <v>2</v>
      </c>
      <c r="AA38" s="569">
        <f>SUM(M38:O38)</f>
        <v>0.25</v>
      </c>
      <c r="AB38" s="569">
        <f>SUM(M40:O40)</f>
        <v>0.25</v>
      </c>
      <c r="AC38" s="569">
        <f>SUM(M40:O40)/SUM(M38:O38)</f>
        <v>1</v>
      </c>
      <c r="AD38" s="569">
        <f>SUM(P38:R38)</f>
        <v>0.25</v>
      </c>
      <c r="AE38" s="569">
        <f>SUM(P40:R40)</f>
        <v>0.25</v>
      </c>
      <c r="AF38" s="569">
        <f>SUM(P40:R40)/SUM(P38:R38)</f>
        <v>1</v>
      </c>
      <c r="AG38" s="569">
        <f>SUM(G38:L38)</f>
        <v>0.5</v>
      </c>
      <c r="AH38" s="569">
        <f>SUM(G40:L40)</f>
        <v>0.5</v>
      </c>
      <c r="AI38" s="569">
        <f>SUM(G40:L40)/SUM(G38:L38)</f>
        <v>1</v>
      </c>
      <c r="AJ38" s="569">
        <f>+S38</f>
        <v>1</v>
      </c>
      <c r="AK38" s="569">
        <f>+S40</f>
        <v>1</v>
      </c>
      <c r="AL38" s="571">
        <f>+(AK38*E38)/AJ38</f>
        <v>1</v>
      </c>
    </row>
    <row r="39" spans="1:38" s="12" customFormat="1" ht="54.75" customHeight="1" x14ac:dyDescent="0.3">
      <c r="A39" s="589"/>
      <c r="B39" s="592"/>
      <c r="C39" s="579"/>
      <c r="D39" s="573"/>
      <c r="E39" s="594"/>
      <c r="F39" s="509" t="s">
        <v>1138</v>
      </c>
      <c r="G39" s="512" t="s">
        <v>43</v>
      </c>
      <c r="H39" s="512" t="s">
        <v>43</v>
      </c>
      <c r="I39" s="517" t="s">
        <v>1213</v>
      </c>
      <c r="J39" s="309" t="s">
        <v>43</v>
      </c>
      <c r="K39" s="512" t="s">
        <v>43</v>
      </c>
      <c r="L39" s="309" t="s">
        <v>1213</v>
      </c>
      <c r="M39" s="309" t="s">
        <v>43</v>
      </c>
      <c r="N39" s="512" t="s">
        <v>43</v>
      </c>
      <c r="O39" s="512" t="s">
        <v>1213</v>
      </c>
      <c r="P39" s="309" t="s">
        <v>43</v>
      </c>
      <c r="Q39" s="512" t="s">
        <v>43</v>
      </c>
      <c r="R39" s="512" t="s">
        <v>1213</v>
      </c>
      <c r="S39" s="302" t="s">
        <v>43</v>
      </c>
      <c r="T39" s="612"/>
      <c r="U39" s="570"/>
      <c r="V39" s="570"/>
      <c r="W39" s="570"/>
      <c r="X39" s="570"/>
      <c r="Y39" s="570"/>
      <c r="Z39" s="570"/>
      <c r="AA39" s="570"/>
      <c r="AB39" s="570"/>
      <c r="AC39" s="570"/>
      <c r="AD39" s="570"/>
      <c r="AE39" s="570"/>
      <c r="AF39" s="570"/>
      <c r="AG39" s="570"/>
      <c r="AH39" s="570"/>
      <c r="AI39" s="570"/>
      <c r="AJ39" s="570"/>
      <c r="AK39" s="570"/>
      <c r="AL39" s="571"/>
    </row>
    <row r="40" spans="1:38" s="12" customFormat="1" ht="46.5" customHeight="1" x14ac:dyDescent="0.3">
      <c r="A40" s="589"/>
      <c r="B40" s="592"/>
      <c r="C40" s="579"/>
      <c r="D40" s="573"/>
      <c r="E40" s="594"/>
      <c r="F40" s="509" t="s">
        <v>1141</v>
      </c>
      <c r="G40" s="514">
        <v>0</v>
      </c>
      <c r="H40" s="514">
        <v>0</v>
      </c>
      <c r="I40" s="514">
        <v>0</v>
      </c>
      <c r="J40" s="514">
        <v>0.25</v>
      </c>
      <c r="K40" s="514"/>
      <c r="L40" s="514">
        <v>0.25</v>
      </c>
      <c r="M40" s="514"/>
      <c r="N40" s="514"/>
      <c r="O40" s="424">
        <v>0.25</v>
      </c>
      <c r="P40" s="514"/>
      <c r="Q40" s="514"/>
      <c r="R40" s="514">
        <v>0.25</v>
      </c>
      <c r="S40" s="304">
        <f>SUM(G40:R40)</f>
        <v>1</v>
      </c>
      <c r="T40" s="612"/>
      <c r="U40" s="570"/>
      <c r="V40" s="570"/>
      <c r="W40" s="570"/>
      <c r="X40" s="570"/>
      <c r="Y40" s="570"/>
      <c r="Z40" s="570"/>
      <c r="AA40" s="570"/>
      <c r="AB40" s="570"/>
      <c r="AC40" s="570"/>
      <c r="AD40" s="570"/>
      <c r="AE40" s="570"/>
      <c r="AF40" s="570"/>
      <c r="AG40" s="570"/>
      <c r="AH40" s="570"/>
      <c r="AI40" s="570"/>
      <c r="AJ40" s="570"/>
      <c r="AK40" s="570"/>
      <c r="AL40" s="571"/>
    </row>
    <row r="41" spans="1:38" s="12" customFormat="1" ht="56.25" customHeight="1" x14ac:dyDescent="0.3">
      <c r="A41" s="589"/>
      <c r="B41" s="592"/>
      <c r="C41" s="579"/>
      <c r="D41" s="573"/>
      <c r="E41" s="594"/>
      <c r="F41" s="308" t="s">
        <v>1142</v>
      </c>
      <c r="G41" s="510" t="str">
        <f t="shared" ref="G41:S41" si="6">+IFERROR(G40/G38,"")</f>
        <v/>
      </c>
      <c r="H41" s="510" t="str">
        <f t="shared" si="6"/>
        <v/>
      </c>
      <c r="I41" s="510">
        <f t="shared" si="6"/>
        <v>0</v>
      </c>
      <c r="J41" s="510">
        <f>+IFERROR(J40/I38,"")</f>
        <v>1</v>
      </c>
      <c r="K41" s="510" t="str">
        <f t="shared" si="6"/>
        <v/>
      </c>
      <c r="L41" s="510">
        <f t="shared" si="6"/>
        <v>1</v>
      </c>
      <c r="M41" s="510" t="str">
        <f t="shared" si="6"/>
        <v/>
      </c>
      <c r="N41" s="510" t="str">
        <f t="shared" si="6"/>
        <v/>
      </c>
      <c r="O41" s="510">
        <f t="shared" si="6"/>
        <v>1</v>
      </c>
      <c r="P41" s="510" t="str">
        <f t="shared" si="6"/>
        <v/>
      </c>
      <c r="Q41" s="510" t="str">
        <f t="shared" si="6"/>
        <v/>
      </c>
      <c r="R41" s="510">
        <f t="shared" si="6"/>
        <v>1</v>
      </c>
      <c r="S41" s="510">
        <f t="shared" si="6"/>
        <v>1</v>
      </c>
      <c r="T41" s="612"/>
      <c r="U41" s="570"/>
      <c r="V41" s="570"/>
      <c r="W41" s="570"/>
      <c r="X41" s="570"/>
      <c r="Y41" s="570"/>
      <c r="Z41" s="570"/>
      <c r="AA41" s="570"/>
      <c r="AB41" s="570"/>
      <c r="AC41" s="570"/>
      <c r="AD41" s="570"/>
      <c r="AE41" s="570"/>
      <c r="AF41" s="570"/>
      <c r="AG41" s="570"/>
      <c r="AH41" s="570"/>
      <c r="AI41" s="570"/>
      <c r="AJ41" s="570"/>
      <c r="AK41" s="570"/>
      <c r="AL41" s="571"/>
    </row>
    <row r="42" spans="1:38" s="12" customFormat="1" ht="72.75" customHeight="1" x14ac:dyDescent="0.3">
      <c r="A42" s="590"/>
      <c r="B42" s="599"/>
      <c r="C42" s="580"/>
      <c r="D42" s="574"/>
      <c r="E42" s="603"/>
      <c r="F42" s="509" t="s">
        <v>1143</v>
      </c>
      <c r="G42" s="515" t="s">
        <v>43</v>
      </c>
      <c r="H42" s="515" t="s">
        <v>43</v>
      </c>
      <c r="I42" s="515" t="s">
        <v>1214</v>
      </c>
      <c r="J42" s="516" t="s">
        <v>1215</v>
      </c>
      <c r="K42" s="515" t="s">
        <v>43</v>
      </c>
      <c r="L42" s="515" t="s">
        <v>1216</v>
      </c>
      <c r="M42" s="515" t="s">
        <v>43</v>
      </c>
      <c r="N42" s="515" t="s">
        <v>43</v>
      </c>
      <c r="O42" s="515" t="s">
        <v>1217</v>
      </c>
      <c r="P42" s="515" t="s">
        <v>43</v>
      </c>
      <c r="Q42" s="515" t="s">
        <v>43</v>
      </c>
      <c r="R42" s="515" t="s">
        <v>1218</v>
      </c>
      <c r="S42" s="302" t="s">
        <v>43</v>
      </c>
      <c r="T42" s="613"/>
      <c r="U42" s="570"/>
      <c r="V42" s="570"/>
      <c r="W42" s="570"/>
      <c r="X42" s="570"/>
      <c r="Y42" s="570"/>
      <c r="Z42" s="570"/>
      <c r="AA42" s="570"/>
      <c r="AB42" s="570"/>
      <c r="AC42" s="570"/>
      <c r="AD42" s="570"/>
      <c r="AE42" s="570"/>
      <c r="AF42" s="570"/>
      <c r="AG42" s="570"/>
      <c r="AH42" s="570"/>
      <c r="AI42" s="570"/>
      <c r="AJ42" s="570"/>
      <c r="AK42" s="570"/>
      <c r="AL42" s="571"/>
    </row>
    <row r="43" spans="1:38" s="12" customFormat="1" ht="44.25" customHeight="1" x14ac:dyDescent="0.3">
      <c r="A43" s="588" t="s">
        <v>1219</v>
      </c>
      <c r="B43" s="591" t="s">
        <v>1001</v>
      </c>
      <c r="C43" s="578">
        <v>8</v>
      </c>
      <c r="D43" s="588" t="s">
        <v>1220</v>
      </c>
      <c r="E43" s="593">
        <v>1</v>
      </c>
      <c r="F43" s="509" t="s">
        <v>1136</v>
      </c>
      <c r="G43" s="510">
        <v>0</v>
      </c>
      <c r="H43" s="510">
        <v>0</v>
      </c>
      <c r="I43" s="510">
        <v>0.25</v>
      </c>
      <c r="J43" s="510">
        <v>0</v>
      </c>
      <c r="K43" s="510">
        <v>0</v>
      </c>
      <c r="L43" s="307">
        <v>0.25</v>
      </c>
      <c r="M43" s="517">
        <v>0</v>
      </c>
      <c r="N43" s="510">
        <v>0</v>
      </c>
      <c r="O43" s="307">
        <v>0.25</v>
      </c>
      <c r="P43" s="307">
        <v>0</v>
      </c>
      <c r="Q43" s="510">
        <v>0</v>
      </c>
      <c r="R43" s="510">
        <v>0.25</v>
      </c>
      <c r="S43" s="304">
        <f>SUM(G43:R43)</f>
        <v>1</v>
      </c>
      <c r="T43" s="611" t="s">
        <v>1221</v>
      </c>
      <c r="U43" s="569">
        <f>SUM(G43:I43)</f>
        <v>0.25</v>
      </c>
      <c r="V43" s="569">
        <f>SUM(G45:I45)</f>
        <v>0</v>
      </c>
      <c r="W43" s="569">
        <f>SUM(G45:I45)/SUM(G43:I43)</f>
        <v>0</v>
      </c>
      <c r="X43" s="569">
        <f>SUM(J43:L43)</f>
        <v>0.25</v>
      </c>
      <c r="Y43" s="569">
        <f>SUM(J45:L45)</f>
        <v>0.5</v>
      </c>
      <c r="Z43" s="569">
        <f>SUM(J45:L45)/SUM(J43:L43)</f>
        <v>2</v>
      </c>
      <c r="AA43" s="569">
        <f>SUM(M43:O43)</f>
        <v>0.25</v>
      </c>
      <c r="AB43" s="569">
        <f>SUM(M45:O45)</f>
        <v>0.25</v>
      </c>
      <c r="AC43" s="569">
        <f>SUM(M45:O45)/SUM(M43:O43)</f>
        <v>1</v>
      </c>
      <c r="AD43" s="569">
        <f>SUM(P43:R43)</f>
        <v>0.25</v>
      </c>
      <c r="AE43" s="569">
        <f>SUM(P45:R45)</f>
        <v>0.25</v>
      </c>
      <c r="AF43" s="569">
        <f>SUM(P45:R45)/SUM(P43:R43)</f>
        <v>1</v>
      </c>
      <c r="AG43" s="569">
        <f>SUM(G43:L43)</f>
        <v>0.5</v>
      </c>
      <c r="AH43" s="569">
        <f>SUM(G45:L45)</f>
        <v>0.5</v>
      </c>
      <c r="AI43" s="569">
        <f>SUM(G45:L45)/SUM(G43:L43)</f>
        <v>1</v>
      </c>
      <c r="AJ43" s="569">
        <f>+S43</f>
        <v>1</v>
      </c>
      <c r="AK43" s="569">
        <f>+S45</f>
        <v>1</v>
      </c>
      <c r="AL43" s="571">
        <f>+(AK43*E43)/AJ43</f>
        <v>1</v>
      </c>
    </row>
    <row r="44" spans="1:38" s="12" customFormat="1" ht="54.75" customHeight="1" x14ac:dyDescent="0.3">
      <c r="A44" s="589"/>
      <c r="B44" s="592"/>
      <c r="C44" s="579"/>
      <c r="D44" s="589"/>
      <c r="E44" s="594"/>
      <c r="F44" s="509" t="s">
        <v>1138</v>
      </c>
      <c r="G44" s="512" t="s">
        <v>43</v>
      </c>
      <c r="H44" s="512" t="s">
        <v>43</v>
      </c>
      <c r="I44" s="510" t="s">
        <v>1222</v>
      </c>
      <c r="J44" s="512" t="s">
        <v>43</v>
      </c>
      <c r="K44" s="512" t="s">
        <v>43</v>
      </c>
      <c r="L44" s="309" t="s">
        <v>1222</v>
      </c>
      <c r="M44" s="309" t="s">
        <v>43</v>
      </c>
      <c r="N44" s="512" t="s">
        <v>43</v>
      </c>
      <c r="O44" s="512" t="s">
        <v>1222</v>
      </c>
      <c r="P44" s="309" t="s">
        <v>43</v>
      </c>
      <c r="Q44" s="512" t="s">
        <v>43</v>
      </c>
      <c r="R44" s="512" t="s">
        <v>1222</v>
      </c>
      <c r="S44" s="302" t="s">
        <v>43</v>
      </c>
      <c r="T44" s="612"/>
      <c r="U44" s="570"/>
      <c r="V44" s="570"/>
      <c r="W44" s="570"/>
      <c r="X44" s="570"/>
      <c r="Y44" s="570"/>
      <c r="Z44" s="570"/>
      <c r="AA44" s="570"/>
      <c r="AB44" s="570"/>
      <c r="AC44" s="570"/>
      <c r="AD44" s="570"/>
      <c r="AE44" s="570"/>
      <c r="AF44" s="570"/>
      <c r="AG44" s="570"/>
      <c r="AH44" s="570"/>
      <c r="AI44" s="570"/>
      <c r="AJ44" s="570"/>
      <c r="AK44" s="570"/>
      <c r="AL44" s="571"/>
    </row>
    <row r="45" spans="1:38" s="12" customFormat="1" ht="46.5" customHeight="1" x14ac:dyDescent="0.3">
      <c r="A45" s="589"/>
      <c r="B45" s="592"/>
      <c r="C45" s="579"/>
      <c r="D45" s="589"/>
      <c r="E45" s="594"/>
      <c r="F45" s="509" t="s">
        <v>1141</v>
      </c>
      <c r="G45" s="514">
        <v>0</v>
      </c>
      <c r="H45" s="514">
        <v>0</v>
      </c>
      <c r="I45" s="514">
        <v>0</v>
      </c>
      <c r="J45" s="514"/>
      <c r="K45" s="514">
        <v>0.25</v>
      </c>
      <c r="L45" s="514">
        <v>0.25</v>
      </c>
      <c r="M45" s="514"/>
      <c r="N45" s="514"/>
      <c r="O45" s="424">
        <v>0.25</v>
      </c>
      <c r="P45" s="514"/>
      <c r="Q45" s="514"/>
      <c r="R45" s="514">
        <v>0.25</v>
      </c>
      <c r="S45" s="304">
        <f>SUM(G45:R45)</f>
        <v>1</v>
      </c>
      <c r="T45" s="612"/>
      <c r="U45" s="570"/>
      <c r="V45" s="570"/>
      <c r="W45" s="570"/>
      <c r="X45" s="570"/>
      <c r="Y45" s="570"/>
      <c r="Z45" s="570"/>
      <c r="AA45" s="570"/>
      <c r="AB45" s="570"/>
      <c r="AC45" s="570"/>
      <c r="AD45" s="570"/>
      <c r="AE45" s="570"/>
      <c r="AF45" s="570"/>
      <c r="AG45" s="570"/>
      <c r="AH45" s="570"/>
      <c r="AI45" s="570"/>
      <c r="AJ45" s="570"/>
      <c r="AK45" s="570"/>
      <c r="AL45" s="571"/>
    </row>
    <row r="46" spans="1:38" s="12" customFormat="1" ht="56.25" customHeight="1" x14ac:dyDescent="0.3">
      <c r="A46" s="589"/>
      <c r="B46" s="592"/>
      <c r="C46" s="579"/>
      <c r="D46" s="589"/>
      <c r="E46" s="594"/>
      <c r="F46" s="308" t="s">
        <v>1142</v>
      </c>
      <c r="G46" s="510" t="str">
        <f t="shared" ref="G46:S46" si="7">+IFERROR(G45/G43,"")</f>
        <v/>
      </c>
      <c r="H46" s="510" t="str">
        <f t="shared" si="7"/>
        <v/>
      </c>
      <c r="I46" s="510">
        <f t="shared" si="7"/>
        <v>0</v>
      </c>
      <c r="J46" s="510" t="str">
        <f t="shared" si="7"/>
        <v/>
      </c>
      <c r="K46" s="510">
        <f>+IFERROR(K45/I43,"")</f>
        <v>1</v>
      </c>
      <c r="L46" s="510">
        <f t="shared" si="7"/>
        <v>1</v>
      </c>
      <c r="M46" s="510" t="str">
        <f t="shared" si="7"/>
        <v/>
      </c>
      <c r="N46" s="510" t="str">
        <f t="shared" si="7"/>
        <v/>
      </c>
      <c r="O46" s="510">
        <f t="shared" si="7"/>
        <v>1</v>
      </c>
      <c r="P46" s="510" t="str">
        <f t="shared" si="7"/>
        <v/>
      </c>
      <c r="Q46" s="510" t="str">
        <f t="shared" si="7"/>
        <v/>
      </c>
      <c r="R46" s="510">
        <f t="shared" si="7"/>
        <v>1</v>
      </c>
      <c r="S46" s="510">
        <f t="shared" si="7"/>
        <v>1</v>
      </c>
      <c r="T46" s="612"/>
      <c r="U46" s="570"/>
      <c r="V46" s="570"/>
      <c r="W46" s="570"/>
      <c r="X46" s="570"/>
      <c r="Y46" s="570"/>
      <c r="Z46" s="570"/>
      <c r="AA46" s="570"/>
      <c r="AB46" s="570"/>
      <c r="AC46" s="570"/>
      <c r="AD46" s="570"/>
      <c r="AE46" s="570"/>
      <c r="AF46" s="570"/>
      <c r="AG46" s="570"/>
      <c r="AH46" s="570"/>
      <c r="AI46" s="570"/>
      <c r="AJ46" s="570"/>
      <c r="AK46" s="570"/>
      <c r="AL46" s="571"/>
    </row>
    <row r="47" spans="1:38" s="12" customFormat="1" ht="54.75" customHeight="1" x14ac:dyDescent="0.3">
      <c r="A47" s="590"/>
      <c r="B47" s="599"/>
      <c r="C47" s="580"/>
      <c r="D47" s="590"/>
      <c r="E47" s="603"/>
      <c r="F47" s="509" t="s">
        <v>1143</v>
      </c>
      <c r="G47" s="515" t="s">
        <v>43</v>
      </c>
      <c r="H47" s="515" t="s">
        <v>43</v>
      </c>
      <c r="I47" s="515" t="s">
        <v>1214</v>
      </c>
      <c r="J47" s="515" t="s">
        <v>1223</v>
      </c>
      <c r="K47" s="515" t="s">
        <v>1224</v>
      </c>
      <c r="L47" s="516" t="s">
        <v>1225</v>
      </c>
      <c r="M47" s="515" t="s">
        <v>43</v>
      </c>
      <c r="N47" s="515" t="s">
        <v>43</v>
      </c>
      <c r="O47" s="515" t="s">
        <v>1226</v>
      </c>
      <c r="P47" s="515" t="s">
        <v>43</v>
      </c>
      <c r="Q47" s="515" t="s">
        <v>43</v>
      </c>
      <c r="R47" s="515" t="s">
        <v>1227</v>
      </c>
      <c r="S47" s="302" t="s">
        <v>43</v>
      </c>
      <c r="T47" s="613"/>
      <c r="U47" s="570"/>
      <c r="V47" s="570"/>
      <c r="W47" s="570"/>
      <c r="X47" s="570"/>
      <c r="Y47" s="570"/>
      <c r="Z47" s="570"/>
      <c r="AA47" s="570"/>
      <c r="AB47" s="570"/>
      <c r="AC47" s="570"/>
      <c r="AD47" s="570"/>
      <c r="AE47" s="570"/>
      <c r="AF47" s="570"/>
      <c r="AG47" s="570"/>
      <c r="AH47" s="570"/>
      <c r="AI47" s="570"/>
      <c r="AJ47" s="570"/>
      <c r="AK47" s="570"/>
      <c r="AL47" s="571"/>
    </row>
    <row r="48" spans="1:38" s="12" customFormat="1" ht="44.25" customHeight="1" x14ac:dyDescent="0.3">
      <c r="A48" s="588" t="s">
        <v>1228</v>
      </c>
      <c r="B48" s="591" t="s">
        <v>1001</v>
      </c>
      <c r="C48" s="578">
        <v>9</v>
      </c>
      <c r="D48" s="588" t="s">
        <v>1229</v>
      </c>
      <c r="E48" s="593">
        <v>1</v>
      </c>
      <c r="F48" s="509" t="s">
        <v>1136</v>
      </c>
      <c r="G48" s="517">
        <v>0</v>
      </c>
      <c r="H48" s="517">
        <v>0</v>
      </c>
      <c r="I48" s="307">
        <v>0.25</v>
      </c>
      <c r="J48" s="517">
        <v>0</v>
      </c>
      <c r="K48" s="517">
        <v>0</v>
      </c>
      <c r="L48" s="307">
        <v>0.25</v>
      </c>
      <c r="M48" s="517">
        <v>0</v>
      </c>
      <c r="N48" s="517">
        <v>0</v>
      </c>
      <c r="O48" s="307">
        <v>0.25</v>
      </c>
      <c r="P48" s="307">
        <v>0</v>
      </c>
      <c r="Q48" s="517">
        <v>0</v>
      </c>
      <c r="R48" s="510">
        <v>0.25</v>
      </c>
      <c r="S48" s="304">
        <f>SUM(G48:R48)</f>
        <v>1</v>
      </c>
      <c r="T48" s="611" t="s">
        <v>1230</v>
      </c>
      <c r="U48" s="569">
        <f>SUM(G48:I48)</f>
        <v>0.25</v>
      </c>
      <c r="V48" s="569">
        <f>SUM(G50:I50)</f>
        <v>0.25</v>
      </c>
      <c r="W48" s="569">
        <f>SUM(G50:I50)/SUM(G48:I48)</f>
        <v>1</v>
      </c>
      <c r="X48" s="569">
        <f>SUM(J48:L48)</f>
        <v>0.25</v>
      </c>
      <c r="Y48" s="569">
        <f>SUM(J50:L50)</f>
        <v>0.25</v>
      </c>
      <c r="Z48" s="569">
        <f>SUM(J50:L50)/SUM(J48:L48)</f>
        <v>1</v>
      </c>
      <c r="AA48" s="569">
        <f>SUM(M48:O48)</f>
        <v>0.25</v>
      </c>
      <c r="AB48" s="569">
        <f>SUM(M50:O50)</f>
        <v>0.25</v>
      </c>
      <c r="AC48" s="569">
        <f>SUM(M50:O50)/SUM(M48:O48)</f>
        <v>1</v>
      </c>
      <c r="AD48" s="569">
        <f>SUM(P48:R48)</f>
        <v>0.25</v>
      </c>
      <c r="AE48" s="569">
        <f>SUM(P50:R50)</f>
        <v>0.25</v>
      </c>
      <c r="AF48" s="569">
        <f>SUM(P50:R50)/SUM(P48:R48)</f>
        <v>1</v>
      </c>
      <c r="AG48" s="569">
        <f>SUM(G48:L48)</f>
        <v>0.5</v>
      </c>
      <c r="AH48" s="569">
        <f>SUM(G50:L50)</f>
        <v>0.5</v>
      </c>
      <c r="AI48" s="569">
        <f>SUM(G50:L50)/SUM(G48:L48)</f>
        <v>1</v>
      </c>
      <c r="AJ48" s="569">
        <f>+S48</f>
        <v>1</v>
      </c>
      <c r="AK48" s="569">
        <f>+S50</f>
        <v>1</v>
      </c>
      <c r="AL48" s="571">
        <f>+(AK48*E48)/AJ48</f>
        <v>1</v>
      </c>
    </row>
    <row r="49" spans="1:38" s="12" customFormat="1" ht="54.75" customHeight="1" x14ac:dyDescent="0.3">
      <c r="A49" s="589"/>
      <c r="B49" s="592"/>
      <c r="C49" s="579"/>
      <c r="D49" s="589"/>
      <c r="E49" s="594"/>
      <c r="F49" s="509" t="s">
        <v>1138</v>
      </c>
      <c r="G49" s="309" t="s">
        <v>43</v>
      </c>
      <c r="H49" s="309" t="s">
        <v>43</v>
      </c>
      <c r="I49" s="309" t="s">
        <v>1231</v>
      </c>
      <c r="J49" s="309" t="s">
        <v>43</v>
      </c>
      <c r="K49" s="309" t="s">
        <v>43</v>
      </c>
      <c r="L49" s="309" t="s">
        <v>1231</v>
      </c>
      <c r="M49" s="309" t="s">
        <v>43</v>
      </c>
      <c r="N49" s="309" t="s">
        <v>43</v>
      </c>
      <c r="O49" s="309" t="s">
        <v>1231</v>
      </c>
      <c r="P49" s="309" t="s">
        <v>43</v>
      </c>
      <c r="Q49" s="309" t="s">
        <v>43</v>
      </c>
      <c r="R49" s="512" t="s">
        <v>1231</v>
      </c>
      <c r="S49" s="302" t="s">
        <v>43</v>
      </c>
      <c r="T49" s="612"/>
      <c r="U49" s="570"/>
      <c r="V49" s="570"/>
      <c r="W49" s="570"/>
      <c r="X49" s="570"/>
      <c r="Y49" s="570"/>
      <c r="Z49" s="570"/>
      <c r="AA49" s="570"/>
      <c r="AB49" s="570"/>
      <c r="AC49" s="570"/>
      <c r="AD49" s="570"/>
      <c r="AE49" s="570"/>
      <c r="AF49" s="570"/>
      <c r="AG49" s="570"/>
      <c r="AH49" s="570"/>
      <c r="AI49" s="570"/>
      <c r="AJ49" s="570"/>
      <c r="AK49" s="570"/>
      <c r="AL49" s="571"/>
    </row>
    <row r="50" spans="1:38" s="12" customFormat="1" ht="46.5" customHeight="1" x14ac:dyDescent="0.3">
      <c r="A50" s="589"/>
      <c r="B50" s="592"/>
      <c r="C50" s="579"/>
      <c r="D50" s="589"/>
      <c r="E50" s="594"/>
      <c r="F50" s="509" t="s">
        <v>1141</v>
      </c>
      <c r="G50" s="514">
        <v>0</v>
      </c>
      <c r="H50" s="514">
        <v>0</v>
      </c>
      <c r="I50" s="514">
        <v>0.25</v>
      </c>
      <c r="J50" s="514"/>
      <c r="K50" s="514"/>
      <c r="L50" s="514">
        <v>0.25</v>
      </c>
      <c r="M50" s="514"/>
      <c r="N50" s="514"/>
      <c r="O50" s="424">
        <v>0.25</v>
      </c>
      <c r="P50" s="514"/>
      <c r="Q50" s="514"/>
      <c r="R50" s="514">
        <v>0.25</v>
      </c>
      <c r="S50" s="304">
        <f>SUM(G50:R50)</f>
        <v>1</v>
      </c>
      <c r="T50" s="612"/>
      <c r="U50" s="570"/>
      <c r="V50" s="570"/>
      <c r="W50" s="570"/>
      <c r="X50" s="570"/>
      <c r="Y50" s="570"/>
      <c r="Z50" s="570"/>
      <c r="AA50" s="570"/>
      <c r="AB50" s="570"/>
      <c r="AC50" s="570"/>
      <c r="AD50" s="570"/>
      <c r="AE50" s="570"/>
      <c r="AF50" s="570"/>
      <c r="AG50" s="570"/>
      <c r="AH50" s="570"/>
      <c r="AI50" s="570"/>
      <c r="AJ50" s="570"/>
      <c r="AK50" s="570"/>
      <c r="AL50" s="571"/>
    </row>
    <row r="51" spans="1:38" s="12" customFormat="1" ht="56.25" customHeight="1" x14ac:dyDescent="0.3">
      <c r="A51" s="589"/>
      <c r="B51" s="592"/>
      <c r="C51" s="579"/>
      <c r="D51" s="589"/>
      <c r="E51" s="594"/>
      <c r="F51" s="308" t="s">
        <v>1142</v>
      </c>
      <c r="G51" s="510">
        <v>0</v>
      </c>
      <c r="H51" s="510">
        <v>0</v>
      </c>
      <c r="I51" s="510">
        <f t="shared" ref="I51:S51" si="8">+IFERROR(I50/I48,"")</f>
        <v>1</v>
      </c>
      <c r="J51" s="510">
        <v>0</v>
      </c>
      <c r="K51" s="510">
        <v>0</v>
      </c>
      <c r="L51" s="510">
        <f t="shared" si="8"/>
        <v>1</v>
      </c>
      <c r="M51" s="510">
        <v>0</v>
      </c>
      <c r="N51" s="510">
        <v>0</v>
      </c>
      <c r="O51" s="510">
        <f t="shared" si="8"/>
        <v>1</v>
      </c>
      <c r="P51" s="510">
        <v>0</v>
      </c>
      <c r="Q51" s="510">
        <v>0</v>
      </c>
      <c r="R51" s="510">
        <f t="shared" si="8"/>
        <v>1</v>
      </c>
      <c r="S51" s="510">
        <f t="shared" si="8"/>
        <v>1</v>
      </c>
      <c r="T51" s="612"/>
      <c r="U51" s="570"/>
      <c r="V51" s="570"/>
      <c r="W51" s="570"/>
      <c r="X51" s="570"/>
      <c r="Y51" s="570"/>
      <c r="Z51" s="570"/>
      <c r="AA51" s="570"/>
      <c r="AB51" s="570"/>
      <c r="AC51" s="570"/>
      <c r="AD51" s="570"/>
      <c r="AE51" s="570"/>
      <c r="AF51" s="570"/>
      <c r="AG51" s="570"/>
      <c r="AH51" s="570"/>
      <c r="AI51" s="570"/>
      <c r="AJ51" s="570"/>
      <c r="AK51" s="570"/>
      <c r="AL51" s="571"/>
    </row>
    <row r="52" spans="1:38" s="12" customFormat="1" ht="54.75" customHeight="1" x14ac:dyDescent="0.3">
      <c r="A52" s="590"/>
      <c r="B52" s="599"/>
      <c r="C52" s="580"/>
      <c r="D52" s="590"/>
      <c r="E52" s="603"/>
      <c r="F52" s="509" t="s">
        <v>1143</v>
      </c>
      <c r="G52" s="515" t="s">
        <v>43</v>
      </c>
      <c r="H52" s="515" t="s">
        <v>43</v>
      </c>
      <c r="I52" s="515" t="s">
        <v>1232</v>
      </c>
      <c r="J52" s="515" t="s">
        <v>43</v>
      </c>
      <c r="K52" s="515" t="s">
        <v>43</v>
      </c>
      <c r="L52" s="515" t="s">
        <v>1233</v>
      </c>
      <c r="M52" s="515" t="s">
        <v>43</v>
      </c>
      <c r="N52" s="515" t="s">
        <v>43</v>
      </c>
      <c r="O52" s="515" t="s">
        <v>1234</v>
      </c>
      <c r="P52" s="515" t="s">
        <v>43</v>
      </c>
      <c r="Q52" s="515" t="s">
        <v>43</v>
      </c>
      <c r="R52" s="515" t="s">
        <v>1235</v>
      </c>
      <c r="S52" s="302" t="s">
        <v>43</v>
      </c>
      <c r="T52" s="613"/>
      <c r="U52" s="570"/>
      <c r="V52" s="570"/>
      <c r="W52" s="570"/>
      <c r="X52" s="570"/>
      <c r="Y52" s="570"/>
      <c r="Z52" s="570"/>
      <c r="AA52" s="570"/>
      <c r="AB52" s="570"/>
      <c r="AC52" s="570"/>
      <c r="AD52" s="570"/>
      <c r="AE52" s="570"/>
      <c r="AF52" s="570"/>
      <c r="AG52" s="570"/>
      <c r="AH52" s="570"/>
      <c r="AI52" s="570"/>
      <c r="AJ52" s="570"/>
      <c r="AK52" s="570"/>
      <c r="AL52" s="571"/>
    </row>
    <row r="53" spans="1:38" s="12" customFormat="1" ht="44.25" customHeight="1" x14ac:dyDescent="0.3">
      <c r="A53" s="591" t="s">
        <v>1236</v>
      </c>
      <c r="B53" s="591" t="s">
        <v>250</v>
      </c>
      <c r="C53" s="591">
        <v>10</v>
      </c>
      <c r="D53" s="588" t="s">
        <v>1237</v>
      </c>
      <c r="E53" s="593">
        <v>0.3</v>
      </c>
      <c r="F53" s="509" t="s">
        <v>1136</v>
      </c>
      <c r="G53" s="517">
        <v>0</v>
      </c>
      <c r="H53" s="517">
        <v>0</v>
      </c>
      <c r="I53" s="307">
        <v>0.25</v>
      </c>
      <c r="J53" s="517">
        <v>0</v>
      </c>
      <c r="K53" s="517">
        <v>0</v>
      </c>
      <c r="L53" s="307">
        <v>0.25</v>
      </c>
      <c r="M53" s="517">
        <v>0</v>
      </c>
      <c r="N53" s="517">
        <v>0</v>
      </c>
      <c r="O53" s="307">
        <v>0.25</v>
      </c>
      <c r="P53" s="307">
        <v>0</v>
      </c>
      <c r="Q53" s="517">
        <v>0</v>
      </c>
      <c r="R53" s="510">
        <v>0.25</v>
      </c>
      <c r="S53" s="304">
        <f>SUM(G53:R53)</f>
        <v>1</v>
      </c>
      <c r="T53" s="605" t="s">
        <v>1238</v>
      </c>
      <c r="U53" s="569">
        <f>SUM(G53:I53)</f>
        <v>0.25</v>
      </c>
      <c r="V53" s="569">
        <f>SUM(G55:I55)</f>
        <v>0.25</v>
      </c>
      <c r="W53" s="569">
        <f>SUM(G55:I55)/SUM(G53:I53)</f>
        <v>1</v>
      </c>
      <c r="X53" s="569">
        <f>SUM(J53:L53)</f>
        <v>0.25</v>
      </c>
      <c r="Y53" s="569">
        <f>SUM(J55:L55)</f>
        <v>0.2</v>
      </c>
      <c r="Z53" s="569">
        <f>SUM(J55:L55)/SUM(J53:L53)</f>
        <v>0.8</v>
      </c>
      <c r="AA53" s="569">
        <f>SUM(M53:O53)</f>
        <v>0.25</v>
      </c>
      <c r="AB53" s="569">
        <f>SUM(M55:O55)</f>
        <v>0.3</v>
      </c>
      <c r="AC53" s="569">
        <f>SUM(M55:O55)/SUM(M53:O53)</f>
        <v>1.2</v>
      </c>
      <c r="AD53" s="569">
        <f>SUM(P53:R53)</f>
        <v>0.25</v>
      </c>
      <c r="AE53" s="569">
        <f>SUM(P55:R55)</f>
        <v>0.25</v>
      </c>
      <c r="AF53" s="569">
        <f>SUM(P55:R55)/SUM(P53:R53)</f>
        <v>1</v>
      </c>
      <c r="AG53" s="569">
        <f>SUM(G53:L53)</f>
        <v>0.5</v>
      </c>
      <c r="AH53" s="569">
        <f>SUM(G55:L55)</f>
        <v>0.45</v>
      </c>
      <c r="AI53" s="569">
        <f>SUM(G55:L55)/SUM(G53:L53)</f>
        <v>0.9</v>
      </c>
      <c r="AJ53" s="569">
        <f>+S53</f>
        <v>1</v>
      </c>
      <c r="AK53" s="569">
        <f>+S55</f>
        <v>1</v>
      </c>
      <c r="AL53" s="571">
        <f>+(AK53*E53)/AJ53</f>
        <v>0.3</v>
      </c>
    </row>
    <row r="54" spans="1:38" s="12" customFormat="1" ht="54.75" customHeight="1" x14ac:dyDescent="0.3">
      <c r="A54" s="592"/>
      <c r="B54" s="592"/>
      <c r="C54" s="592"/>
      <c r="D54" s="589"/>
      <c r="E54" s="594"/>
      <c r="F54" s="509" t="s">
        <v>1138</v>
      </c>
      <c r="G54" s="309" t="s">
        <v>43</v>
      </c>
      <c r="H54" s="309" t="s">
        <v>43</v>
      </c>
      <c r="I54" s="309" t="s">
        <v>1239</v>
      </c>
      <c r="J54" s="309" t="s">
        <v>43</v>
      </c>
      <c r="K54" s="309" t="s">
        <v>43</v>
      </c>
      <c r="L54" s="309" t="s">
        <v>1240</v>
      </c>
      <c r="M54" s="309" t="s">
        <v>43</v>
      </c>
      <c r="N54" s="309" t="s">
        <v>43</v>
      </c>
      <c r="O54" s="309" t="s">
        <v>1241</v>
      </c>
      <c r="P54" s="309" t="s">
        <v>43</v>
      </c>
      <c r="Q54" s="309" t="s">
        <v>43</v>
      </c>
      <c r="R54" s="512" t="s">
        <v>1241</v>
      </c>
      <c r="S54" s="302" t="s">
        <v>43</v>
      </c>
      <c r="T54" s="595"/>
      <c r="U54" s="570"/>
      <c r="V54" s="570"/>
      <c r="W54" s="570"/>
      <c r="X54" s="570"/>
      <c r="Y54" s="570"/>
      <c r="Z54" s="570"/>
      <c r="AA54" s="570"/>
      <c r="AB54" s="570"/>
      <c r="AC54" s="570"/>
      <c r="AD54" s="570"/>
      <c r="AE54" s="570"/>
      <c r="AF54" s="570"/>
      <c r="AG54" s="570"/>
      <c r="AH54" s="570"/>
      <c r="AI54" s="570"/>
      <c r="AJ54" s="570"/>
      <c r="AK54" s="570"/>
      <c r="AL54" s="571"/>
    </row>
    <row r="55" spans="1:38" s="12" customFormat="1" ht="46.5" customHeight="1" x14ac:dyDescent="0.3">
      <c r="A55" s="592"/>
      <c r="B55" s="592"/>
      <c r="C55" s="592"/>
      <c r="D55" s="589"/>
      <c r="E55" s="594"/>
      <c r="F55" s="509" t="s">
        <v>1141</v>
      </c>
      <c r="G55" s="514">
        <v>0</v>
      </c>
      <c r="H55" s="514">
        <v>0</v>
      </c>
      <c r="I55" s="514">
        <v>0.25</v>
      </c>
      <c r="J55" s="514"/>
      <c r="K55" s="514"/>
      <c r="L55" s="514">
        <v>0.2</v>
      </c>
      <c r="M55" s="514"/>
      <c r="N55" s="514"/>
      <c r="O55" s="424">
        <v>0.3</v>
      </c>
      <c r="P55" s="514"/>
      <c r="Q55" s="514"/>
      <c r="R55" s="514">
        <v>0.25</v>
      </c>
      <c r="S55" s="304">
        <f>SUM(G55:R55)</f>
        <v>1</v>
      </c>
      <c r="T55" s="595"/>
      <c r="U55" s="570"/>
      <c r="V55" s="570"/>
      <c r="W55" s="570"/>
      <c r="X55" s="570"/>
      <c r="Y55" s="570"/>
      <c r="Z55" s="570"/>
      <c r="AA55" s="570"/>
      <c r="AB55" s="570"/>
      <c r="AC55" s="570"/>
      <c r="AD55" s="570"/>
      <c r="AE55" s="570"/>
      <c r="AF55" s="570"/>
      <c r="AG55" s="570"/>
      <c r="AH55" s="570"/>
      <c r="AI55" s="570"/>
      <c r="AJ55" s="570"/>
      <c r="AK55" s="570"/>
      <c r="AL55" s="571"/>
    </row>
    <row r="56" spans="1:38" s="12" customFormat="1" ht="56.25" customHeight="1" x14ac:dyDescent="0.3">
      <c r="A56" s="592"/>
      <c r="B56" s="592"/>
      <c r="C56" s="592"/>
      <c r="D56" s="589"/>
      <c r="E56" s="594"/>
      <c r="F56" s="308" t="s">
        <v>1142</v>
      </c>
      <c r="G56" s="510" t="str">
        <f t="shared" ref="G56:S56" si="9">+IFERROR(G55/G53,"")</f>
        <v/>
      </c>
      <c r="H56" s="510" t="str">
        <f t="shared" si="9"/>
        <v/>
      </c>
      <c r="I56" s="510">
        <f t="shared" si="9"/>
        <v>1</v>
      </c>
      <c r="J56" s="510" t="str">
        <f t="shared" si="9"/>
        <v/>
      </c>
      <c r="K56" s="510" t="str">
        <f t="shared" si="9"/>
        <v/>
      </c>
      <c r="L56" s="510">
        <f t="shared" si="9"/>
        <v>0.8</v>
      </c>
      <c r="M56" s="510" t="str">
        <f t="shared" si="9"/>
        <v/>
      </c>
      <c r="N56" s="510" t="str">
        <f t="shared" si="9"/>
        <v/>
      </c>
      <c r="O56" s="510">
        <f t="shared" si="9"/>
        <v>1.2</v>
      </c>
      <c r="P56" s="510" t="str">
        <f t="shared" si="9"/>
        <v/>
      </c>
      <c r="Q56" s="510" t="str">
        <f t="shared" si="9"/>
        <v/>
      </c>
      <c r="R56" s="510">
        <f t="shared" si="9"/>
        <v>1</v>
      </c>
      <c r="S56" s="510">
        <f t="shared" si="9"/>
        <v>1</v>
      </c>
      <c r="T56" s="595"/>
      <c r="U56" s="570"/>
      <c r="V56" s="570"/>
      <c r="W56" s="570"/>
      <c r="X56" s="570"/>
      <c r="Y56" s="570"/>
      <c r="Z56" s="570"/>
      <c r="AA56" s="570"/>
      <c r="AB56" s="570"/>
      <c r="AC56" s="570"/>
      <c r="AD56" s="570"/>
      <c r="AE56" s="570"/>
      <c r="AF56" s="570"/>
      <c r="AG56" s="570"/>
      <c r="AH56" s="570"/>
      <c r="AI56" s="570"/>
      <c r="AJ56" s="570"/>
      <c r="AK56" s="570"/>
      <c r="AL56" s="571"/>
    </row>
    <row r="57" spans="1:38" s="12" customFormat="1" ht="54.75" customHeight="1" x14ac:dyDescent="0.3">
      <c r="A57" s="599"/>
      <c r="B57" s="599"/>
      <c r="C57" s="599"/>
      <c r="D57" s="590"/>
      <c r="E57" s="603"/>
      <c r="F57" s="509" t="s">
        <v>1143</v>
      </c>
      <c r="G57" s="515" t="s">
        <v>43</v>
      </c>
      <c r="H57" s="515" t="s">
        <v>43</v>
      </c>
      <c r="I57" s="516" t="s">
        <v>1242</v>
      </c>
      <c r="J57" s="515" t="s">
        <v>43</v>
      </c>
      <c r="K57" s="515" t="s">
        <v>43</v>
      </c>
      <c r="L57" s="515" t="s">
        <v>1243</v>
      </c>
      <c r="M57" s="515" t="s">
        <v>43</v>
      </c>
      <c r="N57" s="515" t="s">
        <v>43</v>
      </c>
      <c r="O57" s="515" t="s">
        <v>1244</v>
      </c>
      <c r="P57" s="515" t="s">
        <v>43</v>
      </c>
      <c r="Q57" s="515" t="s">
        <v>43</v>
      </c>
      <c r="R57" s="514" t="s">
        <v>1245</v>
      </c>
      <c r="S57" s="302" t="s">
        <v>43</v>
      </c>
      <c r="T57" s="610"/>
      <c r="U57" s="570"/>
      <c r="V57" s="570"/>
      <c r="W57" s="570"/>
      <c r="X57" s="570"/>
      <c r="Y57" s="570"/>
      <c r="Z57" s="570"/>
      <c r="AA57" s="570"/>
      <c r="AB57" s="570"/>
      <c r="AC57" s="570"/>
      <c r="AD57" s="570"/>
      <c r="AE57" s="570"/>
      <c r="AF57" s="570"/>
      <c r="AG57" s="570"/>
      <c r="AH57" s="570"/>
      <c r="AI57" s="570"/>
      <c r="AJ57" s="570"/>
      <c r="AK57" s="570"/>
      <c r="AL57" s="571"/>
    </row>
    <row r="58" spans="1:38" s="12" customFormat="1" ht="44.25" customHeight="1" x14ac:dyDescent="0.3">
      <c r="A58" s="591" t="s">
        <v>1236</v>
      </c>
      <c r="B58" s="591" t="s">
        <v>250</v>
      </c>
      <c r="C58" s="591">
        <v>11</v>
      </c>
      <c r="D58" s="588" t="s">
        <v>1246</v>
      </c>
      <c r="E58" s="593">
        <v>0.25</v>
      </c>
      <c r="F58" s="509" t="s">
        <v>1136</v>
      </c>
      <c r="G58" s="517">
        <v>0</v>
      </c>
      <c r="H58" s="510">
        <v>0</v>
      </c>
      <c r="I58" s="307">
        <v>0.25</v>
      </c>
      <c r="J58" s="510">
        <v>0</v>
      </c>
      <c r="K58" s="517">
        <v>0</v>
      </c>
      <c r="L58" s="307">
        <v>0.25</v>
      </c>
      <c r="M58" s="517">
        <v>0</v>
      </c>
      <c r="N58" s="510">
        <v>0</v>
      </c>
      <c r="O58" s="517">
        <v>0.25</v>
      </c>
      <c r="P58" s="307">
        <v>0</v>
      </c>
      <c r="Q58" s="517">
        <v>0</v>
      </c>
      <c r="R58" s="307">
        <v>0.25</v>
      </c>
      <c r="S58" s="304">
        <f>SUM(G58:R58)</f>
        <v>1</v>
      </c>
      <c r="T58" s="595" t="s">
        <v>1247</v>
      </c>
      <c r="U58" s="569">
        <f>SUM(G58:I58)</f>
        <v>0.25</v>
      </c>
      <c r="V58" s="569">
        <f>SUM(G60:I60)</f>
        <v>0.25</v>
      </c>
      <c r="W58" s="569">
        <f>SUM(G60:I60)/SUM(G58:I58)</f>
        <v>1</v>
      </c>
      <c r="X58" s="569">
        <f>SUM(J58:L58)</f>
        <v>0.25</v>
      </c>
      <c r="Y58" s="569">
        <f>SUM(J60:L60)</f>
        <v>0.25</v>
      </c>
      <c r="Z58" s="569">
        <f>SUM(J60:L60)/SUM(J58:L58)</f>
        <v>1</v>
      </c>
      <c r="AA58" s="569">
        <f>SUM(M58:O58)</f>
        <v>0.25</v>
      </c>
      <c r="AB58" s="569">
        <f>SUM(M60:O60)</f>
        <v>0.25</v>
      </c>
      <c r="AC58" s="569">
        <f>SUM(M60:O60)/SUM(M58:O58)</f>
        <v>1</v>
      </c>
      <c r="AD58" s="569">
        <f>SUM(P58:R58)</f>
        <v>0.25</v>
      </c>
      <c r="AE58" s="569">
        <f>SUM(P60:R60)</f>
        <v>0.25</v>
      </c>
      <c r="AF58" s="569">
        <f>SUM(P60:R60)/SUM(P58:R58)</f>
        <v>1</v>
      </c>
      <c r="AG58" s="569">
        <f>SUM(G58:L58)</f>
        <v>0.5</v>
      </c>
      <c r="AH58" s="569">
        <f>SUM(G60:L60)</f>
        <v>0.5</v>
      </c>
      <c r="AI58" s="569">
        <f>SUM(G60:L60)/SUM(G58:L58)</f>
        <v>1</v>
      </c>
      <c r="AJ58" s="569">
        <f>+S58</f>
        <v>1</v>
      </c>
      <c r="AK58" s="569">
        <f>+S60</f>
        <v>1</v>
      </c>
      <c r="AL58" s="571">
        <f>+(AK58*E58)/AJ58</f>
        <v>0.25</v>
      </c>
    </row>
    <row r="59" spans="1:38" s="12" customFormat="1" ht="54.75" customHeight="1" x14ac:dyDescent="0.3">
      <c r="A59" s="592"/>
      <c r="B59" s="592"/>
      <c r="C59" s="592"/>
      <c r="D59" s="589"/>
      <c r="E59" s="594"/>
      <c r="F59" s="509" t="s">
        <v>1138</v>
      </c>
      <c r="G59" s="309" t="s">
        <v>43</v>
      </c>
      <c r="H59" s="512" t="s">
        <v>43</v>
      </c>
      <c r="I59" s="309" t="s">
        <v>1248</v>
      </c>
      <c r="J59" s="512" t="s">
        <v>43</v>
      </c>
      <c r="K59" s="309" t="s">
        <v>43</v>
      </c>
      <c r="L59" s="309" t="s">
        <v>1248</v>
      </c>
      <c r="M59" s="309" t="s">
        <v>43</v>
      </c>
      <c r="N59" s="512" t="s">
        <v>43</v>
      </c>
      <c r="O59" s="309" t="s">
        <v>1248</v>
      </c>
      <c r="P59" s="309" t="s">
        <v>43</v>
      </c>
      <c r="Q59" s="309" t="s">
        <v>43</v>
      </c>
      <c r="R59" s="309" t="s">
        <v>1248</v>
      </c>
      <c r="S59" s="302" t="s">
        <v>43</v>
      </c>
      <c r="T59" s="595"/>
      <c r="U59" s="570"/>
      <c r="V59" s="570"/>
      <c r="W59" s="570"/>
      <c r="X59" s="570"/>
      <c r="Y59" s="570"/>
      <c r="Z59" s="570"/>
      <c r="AA59" s="570"/>
      <c r="AB59" s="570"/>
      <c r="AC59" s="570"/>
      <c r="AD59" s="570"/>
      <c r="AE59" s="570"/>
      <c r="AF59" s="570"/>
      <c r="AG59" s="570"/>
      <c r="AH59" s="570"/>
      <c r="AI59" s="570"/>
      <c r="AJ59" s="570"/>
      <c r="AK59" s="570"/>
      <c r="AL59" s="571"/>
    </row>
    <row r="60" spans="1:38" s="12" customFormat="1" ht="46.5" customHeight="1" x14ac:dyDescent="0.3">
      <c r="A60" s="592"/>
      <c r="B60" s="592"/>
      <c r="C60" s="592"/>
      <c r="D60" s="589"/>
      <c r="E60" s="594"/>
      <c r="F60" s="509" t="s">
        <v>1141</v>
      </c>
      <c r="G60" s="514">
        <v>0</v>
      </c>
      <c r="H60" s="514">
        <v>0</v>
      </c>
      <c r="I60" s="514">
        <v>0.25</v>
      </c>
      <c r="J60" s="514"/>
      <c r="K60" s="514"/>
      <c r="L60" s="514">
        <v>0.25</v>
      </c>
      <c r="M60" s="514"/>
      <c r="N60" s="514"/>
      <c r="O60" s="421">
        <v>0.25</v>
      </c>
      <c r="P60" s="514"/>
      <c r="Q60" s="514"/>
      <c r="R60" s="514">
        <v>0.25</v>
      </c>
      <c r="S60" s="304">
        <f>SUM(G60:R60)</f>
        <v>1</v>
      </c>
      <c r="T60" s="595"/>
      <c r="U60" s="570"/>
      <c r="V60" s="570"/>
      <c r="W60" s="570"/>
      <c r="X60" s="570"/>
      <c r="Y60" s="570"/>
      <c r="Z60" s="570"/>
      <c r="AA60" s="570"/>
      <c r="AB60" s="570"/>
      <c r="AC60" s="570"/>
      <c r="AD60" s="570"/>
      <c r="AE60" s="570"/>
      <c r="AF60" s="570"/>
      <c r="AG60" s="570"/>
      <c r="AH60" s="570"/>
      <c r="AI60" s="570"/>
      <c r="AJ60" s="570"/>
      <c r="AK60" s="570"/>
      <c r="AL60" s="571"/>
    </row>
    <row r="61" spans="1:38" s="12" customFormat="1" ht="56.25" customHeight="1" x14ac:dyDescent="0.3">
      <c r="A61" s="592"/>
      <c r="B61" s="592"/>
      <c r="C61" s="592"/>
      <c r="D61" s="589"/>
      <c r="E61" s="594"/>
      <c r="F61" s="308" t="s">
        <v>1142</v>
      </c>
      <c r="G61" s="510" t="str">
        <f t="shared" ref="G61:S61" si="10">+IFERROR(G60/G58,"")</f>
        <v/>
      </c>
      <c r="H61" s="510" t="str">
        <f t="shared" si="10"/>
        <v/>
      </c>
      <c r="I61" s="510">
        <f t="shared" si="10"/>
        <v>1</v>
      </c>
      <c r="J61" s="510" t="str">
        <f t="shared" si="10"/>
        <v/>
      </c>
      <c r="K61" s="510" t="str">
        <f t="shared" si="10"/>
        <v/>
      </c>
      <c r="L61" s="510">
        <f t="shared" si="10"/>
        <v>1</v>
      </c>
      <c r="M61" s="510" t="str">
        <f t="shared" si="10"/>
        <v/>
      </c>
      <c r="N61" s="510" t="str">
        <f t="shared" si="10"/>
        <v/>
      </c>
      <c r="O61" s="510">
        <f t="shared" si="10"/>
        <v>1</v>
      </c>
      <c r="P61" s="510" t="str">
        <f t="shared" si="10"/>
        <v/>
      </c>
      <c r="Q61" s="510" t="str">
        <f t="shared" si="10"/>
        <v/>
      </c>
      <c r="R61" s="510">
        <f t="shared" si="10"/>
        <v>1</v>
      </c>
      <c r="S61" s="510">
        <f t="shared" si="10"/>
        <v>1</v>
      </c>
      <c r="T61" s="595"/>
      <c r="U61" s="570"/>
      <c r="V61" s="570"/>
      <c r="W61" s="570"/>
      <c r="X61" s="570"/>
      <c r="Y61" s="570"/>
      <c r="Z61" s="570"/>
      <c r="AA61" s="570"/>
      <c r="AB61" s="570"/>
      <c r="AC61" s="570"/>
      <c r="AD61" s="570"/>
      <c r="AE61" s="570"/>
      <c r="AF61" s="570"/>
      <c r="AG61" s="570"/>
      <c r="AH61" s="570"/>
      <c r="AI61" s="570"/>
      <c r="AJ61" s="570"/>
      <c r="AK61" s="570"/>
      <c r="AL61" s="571"/>
    </row>
    <row r="62" spans="1:38" s="12" customFormat="1" ht="54.75" customHeight="1" x14ac:dyDescent="0.3">
      <c r="A62" s="599"/>
      <c r="B62" s="599"/>
      <c r="C62" s="599"/>
      <c r="D62" s="590"/>
      <c r="E62" s="594"/>
      <c r="F62" s="509" t="s">
        <v>1143</v>
      </c>
      <c r="G62" s="515" t="s">
        <v>43</v>
      </c>
      <c r="H62" s="515" t="s">
        <v>43</v>
      </c>
      <c r="I62" s="515" t="s">
        <v>1249</v>
      </c>
      <c r="J62" s="515" t="s">
        <v>43</v>
      </c>
      <c r="K62" s="515" t="s">
        <v>43</v>
      </c>
      <c r="L62" s="515" t="s">
        <v>1250</v>
      </c>
      <c r="M62" s="515" t="s">
        <v>43</v>
      </c>
      <c r="N62" s="515" t="s">
        <v>43</v>
      </c>
      <c r="O62" s="515" t="s">
        <v>1251</v>
      </c>
      <c r="P62" s="515" t="s">
        <v>43</v>
      </c>
      <c r="Q62" s="515" t="s">
        <v>43</v>
      </c>
      <c r="R62" s="515" t="s">
        <v>1252</v>
      </c>
      <c r="S62" s="302" t="s">
        <v>43</v>
      </c>
      <c r="T62" s="596"/>
      <c r="U62" s="570"/>
      <c r="V62" s="570"/>
      <c r="W62" s="570"/>
      <c r="X62" s="570"/>
      <c r="Y62" s="570"/>
      <c r="Z62" s="570"/>
      <c r="AA62" s="570"/>
      <c r="AB62" s="570"/>
      <c r="AC62" s="570"/>
      <c r="AD62" s="570"/>
      <c r="AE62" s="570"/>
      <c r="AF62" s="570"/>
      <c r="AG62" s="570"/>
      <c r="AH62" s="570"/>
      <c r="AI62" s="570"/>
      <c r="AJ62" s="570"/>
      <c r="AK62" s="570"/>
      <c r="AL62" s="571"/>
    </row>
    <row r="63" spans="1:38" s="12" customFormat="1" ht="44.25" customHeight="1" x14ac:dyDescent="0.3">
      <c r="A63" s="591" t="s">
        <v>1236</v>
      </c>
      <c r="B63" s="591" t="s">
        <v>250</v>
      </c>
      <c r="C63" s="591">
        <v>12</v>
      </c>
      <c r="D63" s="607" t="s">
        <v>1253</v>
      </c>
      <c r="E63" s="581">
        <v>0.25</v>
      </c>
      <c r="F63" s="520" t="s">
        <v>1136</v>
      </c>
      <c r="G63" s="517">
        <v>0</v>
      </c>
      <c r="H63" s="517">
        <v>0</v>
      </c>
      <c r="I63" s="307">
        <v>0.25</v>
      </c>
      <c r="J63" s="517">
        <v>0</v>
      </c>
      <c r="K63" s="517">
        <v>0</v>
      </c>
      <c r="L63" s="307">
        <v>0.25</v>
      </c>
      <c r="M63" s="517">
        <v>0</v>
      </c>
      <c r="N63" s="517">
        <v>0</v>
      </c>
      <c r="O63" s="517">
        <v>0.25</v>
      </c>
      <c r="P63" s="517">
        <v>0</v>
      </c>
      <c r="Q63" s="517">
        <v>0</v>
      </c>
      <c r="R63" s="517">
        <v>0.25</v>
      </c>
      <c r="S63" s="304">
        <f>SUM(G63:R63)</f>
        <v>1</v>
      </c>
      <c r="T63" s="605" t="s">
        <v>1254</v>
      </c>
      <c r="U63" s="569">
        <f>SUM(G63:I63)</f>
        <v>0.25</v>
      </c>
      <c r="V63" s="569">
        <f>SUM(G65:I65)</f>
        <v>0.25</v>
      </c>
      <c r="W63" s="569">
        <f>SUM(G65:I65)/SUM(G63:I63)</f>
        <v>1</v>
      </c>
      <c r="X63" s="569">
        <f>SUM(J63:L63)</f>
        <v>0.25</v>
      </c>
      <c r="Y63" s="569">
        <f>SUM(J65:L65)</f>
        <v>0.25</v>
      </c>
      <c r="Z63" s="569">
        <f>SUM(J65:L65)/SUM(J63:L63)</f>
        <v>1</v>
      </c>
      <c r="AA63" s="569">
        <f>SUM(M63:O63)</f>
        <v>0.25</v>
      </c>
      <c r="AB63" s="569">
        <f>SUM(M65:O65)</f>
        <v>0.25</v>
      </c>
      <c r="AC63" s="569">
        <f>SUM(M65:O65)/SUM(M63:O63)</f>
        <v>1</v>
      </c>
      <c r="AD63" s="569">
        <f>SUM(P63:R63)</f>
        <v>0.25</v>
      </c>
      <c r="AE63" s="569">
        <f>SUM(P65:R65)</f>
        <v>0.25</v>
      </c>
      <c r="AF63" s="569">
        <f>SUM(P65:R65)/SUM(P63:R63)</f>
        <v>1</v>
      </c>
      <c r="AG63" s="569">
        <f>SUM(G63:L63)</f>
        <v>0.5</v>
      </c>
      <c r="AH63" s="569">
        <f>SUM(G65:L65)</f>
        <v>0.5</v>
      </c>
      <c r="AI63" s="569">
        <f>SUM(G65:L65)/SUM(G63:L63)</f>
        <v>1</v>
      </c>
      <c r="AJ63" s="569">
        <f>+S63</f>
        <v>1</v>
      </c>
      <c r="AK63" s="569">
        <f>+S65</f>
        <v>1</v>
      </c>
      <c r="AL63" s="571">
        <f>+(AK63*E63)/AJ63</f>
        <v>0.25</v>
      </c>
    </row>
    <row r="64" spans="1:38" s="12" customFormat="1" ht="54.75" customHeight="1" x14ac:dyDescent="0.3">
      <c r="A64" s="592"/>
      <c r="B64" s="592"/>
      <c r="C64" s="592"/>
      <c r="D64" s="608"/>
      <c r="E64" s="582"/>
      <c r="F64" s="520" t="s">
        <v>1138</v>
      </c>
      <c r="G64" s="309" t="s">
        <v>43</v>
      </c>
      <c r="H64" s="309" t="s">
        <v>43</v>
      </c>
      <c r="I64" s="309" t="s">
        <v>1255</v>
      </c>
      <c r="J64" s="309" t="s">
        <v>43</v>
      </c>
      <c r="K64" s="309" t="s">
        <v>43</v>
      </c>
      <c r="L64" s="309" t="s">
        <v>1256</v>
      </c>
      <c r="M64" s="309" t="s">
        <v>43</v>
      </c>
      <c r="N64" s="309" t="s">
        <v>43</v>
      </c>
      <c r="O64" s="309" t="s">
        <v>1256</v>
      </c>
      <c r="P64" s="309" t="s">
        <v>43</v>
      </c>
      <c r="Q64" s="309" t="s">
        <v>43</v>
      </c>
      <c r="R64" s="309" t="s">
        <v>1256</v>
      </c>
      <c r="S64" s="302" t="s">
        <v>43</v>
      </c>
      <c r="T64" s="595"/>
      <c r="U64" s="570"/>
      <c r="V64" s="570"/>
      <c r="W64" s="570"/>
      <c r="X64" s="570"/>
      <c r="Y64" s="570"/>
      <c r="Z64" s="570"/>
      <c r="AA64" s="570"/>
      <c r="AB64" s="570"/>
      <c r="AC64" s="570"/>
      <c r="AD64" s="570"/>
      <c r="AE64" s="570"/>
      <c r="AF64" s="570"/>
      <c r="AG64" s="570"/>
      <c r="AH64" s="570"/>
      <c r="AI64" s="570"/>
      <c r="AJ64" s="570"/>
      <c r="AK64" s="570"/>
      <c r="AL64" s="571"/>
    </row>
    <row r="65" spans="1:38" s="12" customFormat="1" ht="46.5" customHeight="1" x14ac:dyDescent="0.3">
      <c r="A65" s="592"/>
      <c r="B65" s="592"/>
      <c r="C65" s="592"/>
      <c r="D65" s="608"/>
      <c r="E65" s="582"/>
      <c r="F65" s="520" t="s">
        <v>1141</v>
      </c>
      <c r="G65" s="514">
        <v>0</v>
      </c>
      <c r="H65" s="514">
        <v>0</v>
      </c>
      <c r="I65" s="514">
        <v>0.25</v>
      </c>
      <c r="J65" s="514"/>
      <c r="K65" s="514"/>
      <c r="L65" s="514">
        <v>0.25</v>
      </c>
      <c r="M65" s="514"/>
      <c r="N65" s="514"/>
      <c r="O65" s="421">
        <v>0.25</v>
      </c>
      <c r="P65" s="514"/>
      <c r="Q65" s="514"/>
      <c r="R65" s="514">
        <v>0.25</v>
      </c>
      <c r="S65" s="304">
        <f>SUM(G65:R65)</f>
        <v>1</v>
      </c>
      <c r="T65" s="595"/>
      <c r="U65" s="570"/>
      <c r="V65" s="570"/>
      <c r="W65" s="570"/>
      <c r="X65" s="570"/>
      <c r="Y65" s="570"/>
      <c r="Z65" s="570"/>
      <c r="AA65" s="570"/>
      <c r="AB65" s="570"/>
      <c r="AC65" s="570"/>
      <c r="AD65" s="570"/>
      <c r="AE65" s="570"/>
      <c r="AF65" s="570"/>
      <c r="AG65" s="570"/>
      <c r="AH65" s="570"/>
      <c r="AI65" s="570"/>
      <c r="AJ65" s="570"/>
      <c r="AK65" s="570"/>
      <c r="AL65" s="571"/>
    </row>
    <row r="66" spans="1:38" s="12" customFormat="1" ht="56.25" customHeight="1" x14ac:dyDescent="0.3">
      <c r="A66" s="592"/>
      <c r="B66" s="592"/>
      <c r="C66" s="592"/>
      <c r="D66" s="608"/>
      <c r="E66" s="582"/>
      <c r="F66" s="303" t="s">
        <v>1142</v>
      </c>
      <c r="G66" s="510" t="str">
        <f t="shared" ref="G66:S66" si="11">+IFERROR(G65/G63,"")</f>
        <v/>
      </c>
      <c r="H66" s="510" t="str">
        <f t="shared" si="11"/>
        <v/>
      </c>
      <c r="I66" s="510">
        <f t="shared" si="11"/>
        <v>1</v>
      </c>
      <c r="J66" s="510" t="str">
        <f t="shared" si="11"/>
        <v/>
      </c>
      <c r="K66" s="510" t="str">
        <f t="shared" si="11"/>
        <v/>
      </c>
      <c r="L66" s="510">
        <f t="shared" si="11"/>
        <v>1</v>
      </c>
      <c r="M66" s="510" t="str">
        <f t="shared" si="11"/>
        <v/>
      </c>
      <c r="N66" s="510" t="str">
        <f t="shared" si="11"/>
        <v/>
      </c>
      <c r="O66" s="510">
        <f t="shared" si="11"/>
        <v>1</v>
      </c>
      <c r="P66" s="510" t="str">
        <f t="shared" si="11"/>
        <v/>
      </c>
      <c r="Q66" s="510" t="str">
        <f t="shared" si="11"/>
        <v/>
      </c>
      <c r="R66" s="510">
        <f t="shared" si="11"/>
        <v>1</v>
      </c>
      <c r="S66" s="510">
        <f t="shared" si="11"/>
        <v>1</v>
      </c>
      <c r="T66" s="595"/>
      <c r="U66" s="570"/>
      <c r="V66" s="570"/>
      <c r="W66" s="570"/>
      <c r="X66" s="570"/>
      <c r="Y66" s="570"/>
      <c r="Z66" s="570"/>
      <c r="AA66" s="570"/>
      <c r="AB66" s="570"/>
      <c r="AC66" s="570"/>
      <c r="AD66" s="570"/>
      <c r="AE66" s="570"/>
      <c r="AF66" s="570"/>
      <c r="AG66" s="570"/>
      <c r="AH66" s="570"/>
      <c r="AI66" s="570"/>
      <c r="AJ66" s="570"/>
      <c r="AK66" s="570"/>
      <c r="AL66" s="571"/>
    </row>
    <row r="67" spans="1:38" s="12" customFormat="1" ht="54.75" customHeight="1" x14ac:dyDescent="0.3">
      <c r="A67" s="599"/>
      <c r="B67" s="599"/>
      <c r="C67" s="599"/>
      <c r="D67" s="609"/>
      <c r="E67" s="583"/>
      <c r="F67" s="520" t="s">
        <v>1143</v>
      </c>
      <c r="G67" s="515" t="s">
        <v>43</v>
      </c>
      <c r="H67" s="515" t="s">
        <v>43</v>
      </c>
      <c r="I67" s="515" t="s">
        <v>1257</v>
      </c>
      <c r="J67" s="515" t="s">
        <v>43</v>
      </c>
      <c r="K67" s="515" t="s">
        <v>43</v>
      </c>
      <c r="L67" s="515" t="s">
        <v>1258</v>
      </c>
      <c r="M67" s="515" t="s">
        <v>43</v>
      </c>
      <c r="N67" s="515" t="s">
        <v>43</v>
      </c>
      <c r="O67" s="515" t="s">
        <v>1259</v>
      </c>
      <c r="P67" s="515" t="s">
        <v>43</v>
      </c>
      <c r="Q67" s="515" t="s">
        <v>43</v>
      </c>
      <c r="R67" s="515" t="s">
        <v>1259</v>
      </c>
      <c r="S67" s="302" t="s">
        <v>43</v>
      </c>
      <c r="T67" s="596"/>
      <c r="U67" s="570"/>
      <c r="V67" s="570"/>
      <c r="W67" s="570"/>
      <c r="X67" s="570"/>
      <c r="Y67" s="570"/>
      <c r="Z67" s="570"/>
      <c r="AA67" s="570"/>
      <c r="AB67" s="570"/>
      <c r="AC67" s="570"/>
      <c r="AD67" s="570"/>
      <c r="AE67" s="570"/>
      <c r="AF67" s="570"/>
      <c r="AG67" s="570"/>
      <c r="AH67" s="570"/>
      <c r="AI67" s="570"/>
      <c r="AJ67" s="570"/>
      <c r="AK67" s="570"/>
      <c r="AL67" s="571"/>
    </row>
    <row r="68" spans="1:38" s="12" customFormat="1" ht="44.25" customHeight="1" x14ac:dyDescent="0.3">
      <c r="A68" s="591" t="s">
        <v>1236</v>
      </c>
      <c r="B68" s="591" t="s">
        <v>250</v>
      </c>
      <c r="C68" s="591">
        <v>13</v>
      </c>
      <c r="D68" s="588" t="s">
        <v>1260</v>
      </c>
      <c r="E68" s="594">
        <v>0.2</v>
      </c>
      <c r="F68" s="509" t="s">
        <v>1136</v>
      </c>
      <c r="G68" s="517">
        <v>0</v>
      </c>
      <c r="H68" s="510">
        <v>0</v>
      </c>
      <c r="I68" s="307">
        <v>0.25</v>
      </c>
      <c r="J68" s="510">
        <v>0</v>
      </c>
      <c r="K68" s="517">
        <v>0</v>
      </c>
      <c r="L68" s="307">
        <v>0.25</v>
      </c>
      <c r="M68" s="517">
        <v>0</v>
      </c>
      <c r="N68" s="510">
        <v>0</v>
      </c>
      <c r="O68" s="510">
        <v>0.25</v>
      </c>
      <c r="P68" s="510">
        <v>0</v>
      </c>
      <c r="Q68" s="517">
        <v>0</v>
      </c>
      <c r="R68" s="307">
        <v>0.25</v>
      </c>
      <c r="S68" s="304">
        <f>SUM(G68:R68)</f>
        <v>1</v>
      </c>
      <c r="T68" s="606" t="s">
        <v>1261</v>
      </c>
      <c r="U68" s="569">
        <f>SUM(G68:I68)</f>
        <v>0.25</v>
      </c>
      <c r="V68" s="569">
        <f>SUM(G70:I70)</f>
        <v>0.25</v>
      </c>
      <c r="W68" s="569">
        <f>SUM(G70:I70)/SUM(G68:I68)</f>
        <v>1</v>
      </c>
      <c r="X68" s="569">
        <f>SUM(J68:L68)</f>
        <v>0.25</v>
      </c>
      <c r="Y68" s="569">
        <f>SUM(J70:L70)</f>
        <v>0.25</v>
      </c>
      <c r="Z68" s="569">
        <f>SUM(J70:L70)/SUM(J68:L68)</f>
        <v>1</v>
      </c>
      <c r="AA68" s="569">
        <f>SUM(M68:O68)</f>
        <v>0.25</v>
      </c>
      <c r="AB68" s="569">
        <f>SUM(M70:O70)</f>
        <v>0.25</v>
      </c>
      <c r="AC68" s="569">
        <f>SUM(M70:O70)/SUM(M68:O68)</f>
        <v>1</v>
      </c>
      <c r="AD68" s="569">
        <f>SUM(P68:R68)</f>
        <v>0.25</v>
      </c>
      <c r="AE68" s="569">
        <f>SUM(P70:R70)</f>
        <v>0.25</v>
      </c>
      <c r="AF68" s="569">
        <f>SUM(P70:R70)/SUM(P68:R68)</f>
        <v>1</v>
      </c>
      <c r="AG68" s="569">
        <f>SUM(G68:L68)</f>
        <v>0.5</v>
      </c>
      <c r="AH68" s="569">
        <f>SUM(G70:L70)</f>
        <v>0.5</v>
      </c>
      <c r="AI68" s="569">
        <f>SUM(G70:L70)/SUM(G68:L68)</f>
        <v>1</v>
      </c>
      <c r="AJ68" s="569">
        <f>+S68</f>
        <v>1</v>
      </c>
      <c r="AK68" s="569">
        <f>+S70</f>
        <v>1</v>
      </c>
      <c r="AL68" s="571">
        <f>+(AK68*E68)/AJ68</f>
        <v>0.2</v>
      </c>
    </row>
    <row r="69" spans="1:38" s="12" customFormat="1" ht="54.75" customHeight="1" x14ac:dyDescent="0.3">
      <c r="A69" s="592"/>
      <c r="B69" s="592"/>
      <c r="C69" s="592"/>
      <c r="D69" s="589"/>
      <c r="E69" s="594"/>
      <c r="F69" s="509" t="s">
        <v>1138</v>
      </c>
      <c r="G69" s="309" t="s">
        <v>43</v>
      </c>
      <c r="H69" s="512" t="s">
        <v>43</v>
      </c>
      <c r="I69" s="309" t="s">
        <v>1262</v>
      </c>
      <c r="J69" s="512" t="s">
        <v>43</v>
      </c>
      <c r="K69" s="309" t="s">
        <v>43</v>
      </c>
      <c r="L69" s="309" t="s">
        <v>782</v>
      </c>
      <c r="M69" s="309" t="s">
        <v>43</v>
      </c>
      <c r="N69" s="512" t="s">
        <v>43</v>
      </c>
      <c r="O69" s="512" t="s">
        <v>782</v>
      </c>
      <c r="P69" s="512" t="s">
        <v>43</v>
      </c>
      <c r="Q69" s="309" t="s">
        <v>43</v>
      </c>
      <c r="R69" s="309" t="s">
        <v>782</v>
      </c>
      <c r="S69" s="302" t="s">
        <v>43</v>
      </c>
      <c r="T69" s="595"/>
      <c r="U69" s="570"/>
      <c r="V69" s="570"/>
      <c r="W69" s="570"/>
      <c r="X69" s="570"/>
      <c r="Y69" s="570"/>
      <c r="Z69" s="570"/>
      <c r="AA69" s="570"/>
      <c r="AB69" s="570"/>
      <c r="AC69" s="570"/>
      <c r="AD69" s="570"/>
      <c r="AE69" s="570"/>
      <c r="AF69" s="570"/>
      <c r="AG69" s="570"/>
      <c r="AH69" s="570"/>
      <c r="AI69" s="570"/>
      <c r="AJ69" s="570"/>
      <c r="AK69" s="570"/>
      <c r="AL69" s="571"/>
    </row>
    <row r="70" spans="1:38" s="12" customFormat="1" ht="46.5" customHeight="1" x14ac:dyDescent="0.3">
      <c r="A70" s="592"/>
      <c r="B70" s="592"/>
      <c r="C70" s="592"/>
      <c r="D70" s="589"/>
      <c r="E70" s="594"/>
      <c r="F70" s="509" t="s">
        <v>1141</v>
      </c>
      <c r="G70" s="514">
        <v>0</v>
      </c>
      <c r="H70" s="514">
        <v>0</v>
      </c>
      <c r="I70" s="514">
        <v>0.25</v>
      </c>
      <c r="J70" s="514"/>
      <c r="K70" s="514"/>
      <c r="L70" s="514">
        <v>0.25</v>
      </c>
      <c r="M70" s="514"/>
      <c r="N70" s="514"/>
      <c r="O70" s="424">
        <v>0.25</v>
      </c>
      <c r="P70" s="514"/>
      <c r="Q70" s="514"/>
      <c r="R70" s="514">
        <v>0.25</v>
      </c>
      <c r="S70" s="304">
        <f>SUM(G70:R70)</f>
        <v>1</v>
      </c>
      <c r="T70" s="595"/>
      <c r="U70" s="570"/>
      <c r="V70" s="570"/>
      <c r="W70" s="570"/>
      <c r="X70" s="570"/>
      <c r="Y70" s="570"/>
      <c r="Z70" s="570"/>
      <c r="AA70" s="570"/>
      <c r="AB70" s="570"/>
      <c r="AC70" s="570"/>
      <c r="AD70" s="570"/>
      <c r="AE70" s="570"/>
      <c r="AF70" s="570"/>
      <c r="AG70" s="570"/>
      <c r="AH70" s="570"/>
      <c r="AI70" s="570"/>
      <c r="AJ70" s="570"/>
      <c r="AK70" s="570"/>
      <c r="AL70" s="571"/>
    </row>
    <row r="71" spans="1:38" s="12" customFormat="1" ht="56.25" customHeight="1" x14ac:dyDescent="0.3">
      <c r="A71" s="592"/>
      <c r="B71" s="592"/>
      <c r="C71" s="592"/>
      <c r="D71" s="589"/>
      <c r="E71" s="594"/>
      <c r="F71" s="308" t="s">
        <v>1142</v>
      </c>
      <c r="G71" s="510" t="str">
        <f t="shared" ref="G71:S71" si="12">+IFERROR(G70/G68,"")</f>
        <v/>
      </c>
      <c r="H71" s="510" t="str">
        <f t="shared" si="12"/>
        <v/>
      </c>
      <c r="I71" s="510">
        <f t="shared" si="12"/>
        <v>1</v>
      </c>
      <c r="J71" s="510" t="str">
        <f t="shared" si="12"/>
        <v/>
      </c>
      <c r="K71" s="510" t="str">
        <f t="shared" si="12"/>
        <v/>
      </c>
      <c r="L71" s="510">
        <f t="shared" si="12"/>
        <v>1</v>
      </c>
      <c r="M71" s="510" t="str">
        <f t="shared" si="12"/>
        <v/>
      </c>
      <c r="N71" s="510" t="str">
        <f t="shared" si="12"/>
        <v/>
      </c>
      <c r="O71" s="510">
        <f t="shared" si="12"/>
        <v>1</v>
      </c>
      <c r="P71" s="510" t="str">
        <f t="shared" si="12"/>
        <v/>
      </c>
      <c r="Q71" s="510" t="str">
        <f t="shared" si="12"/>
        <v/>
      </c>
      <c r="R71" s="510">
        <f t="shared" si="12"/>
        <v>1</v>
      </c>
      <c r="S71" s="510">
        <f t="shared" si="12"/>
        <v>1</v>
      </c>
      <c r="T71" s="595"/>
      <c r="U71" s="570"/>
      <c r="V71" s="570"/>
      <c r="W71" s="570"/>
      <c r="X71" s="570"/>
      <c r="Y71" s="570"/>
      <c r="Z71" s="570"/>
      <c r="AA71" s="570"/>
      <c r="AB71" s="570"/>
      <c r="AC71" s="570"/>
      <c r="AD71" s="570"/>
      <c r="AE71" s="570"/>
      <c r="AF71" s="570"/>
      <c r="AG71" s="570"/>
      <c r="AH71" s="570"/>
      <c r="AI71" s="570"/>
      <c r="AJ71" s="570"/>
      <c r="AK71" s="570"/>
      <c r="AL71" s="571"/>
    </row>
    <row r="72" spans="1:38" s="12" customFormat="1" ht="54.75" customHeight="1" x14ac:dyDescent="0.3">
      <c r="A72" s="599"/>
      <c r="B72" s="599"/>
      <c r="C72" s="599"/>
      <c r="D72" s="590"/>
      <c r="E72" s="603"/>
      <c r="F72" s="509" t="s">
        <v>1143</v>
      </c>
      <c r="G72" s="515" t="s">
        <v>43</v>
      </c>
      <c r="H72" s="515" t="s">
        <v>43</v>
      </c>
      <c r="I72" s="515" t="s">
        <v>1263</v>
      </c>
      <c r="J72" s="515" t="s">
        <v>43</v>
      </c>
      <c r="K72" s="515" t="s">
        <v>43</v>
      </c>
      <c r="L72" s="515" t="s">
        <v>1264</v>
      </c>
      <c r="M72" s="515" t="s">
        <v>43</v>
      </c>
      <c r="N72" s="515" t="s">
        <v>43</v>
      </c>
      <c r="O72" s="515" t="s">
        <v>1265</v>
      </c>
      <c r="P72" s="515" t="s">
        <v>43</v>
      </c>
      <c r="Q72" s="515" t="s">
        <v>43</v>
      </c>
      <c r="R72" s="522" t="s">
        <v>1266</v>
      </c>
      <c r="S72" s="302" t="s">
        <v>43</v>
      </c>
      <c r="T72" s="596"/>
      <c r="U72" s="570"/>
      <c r="V72" s="570"/>
      <c r="W72" s="570"/>
      <c r="X72" s="570"/>
      <c r="Y72" s="570"/>
      <c r="Z72" s="570"/>
      <c r="AA72" s="570"/>
      <c r="AB72" s="570"/>
      <c r="AC72" s="570"/>
      <c r="AD72" s="570"/>
      <c r="AE72" s="570"/>
      <c r="AF72" s="570"/>
      <c r="AG72" s="570"/>
      <c r="AH72" s="570"/>
      <c r="AI72" s="570"/>
      <c r="AJ72" s="570"/>
      <c r="AK72" s="570"/>
      <c r="AL72" s="571"/>
    </row>
    <row r="73" spans="1:38" s="12" customFormat="1" ht="44.25" customHeight="1" x14ac:dyDescent="0.3">
      <c r="A73" s="588" t="s">
        <v>1267</v>
      </c>
      <c r="B73" s="591" t="s">
        <v>284</v>
      </c>
      <c r="C73" s="578">
        <v>14</v>
      </c>
      <c r="D73" s="588" t="s">
        <v>1268</v>
      </c>
      <c r="E73" s="593">
        <v>1</v>
      </c>
      <c r="F73" s="509" t="s">
        <v>1136</v>
      </c>
      <c r="G73" s="517">
        <v>0</v>
      </c>
      <c r="H73" s="510">
        <v>0</v>
      </c>
      <c r="I73" s="307">
        <v>0.5</v>
      </c>
      <c r="J73" s="510">
        <v>0</v>
      </c>
      <c r="K73" s="517">
        <v>0</v>
      </c>
      <c r="L73" s="510">
        <v>0</v>
      </c>
      <c r="M73" s="517">
        <v>0.5</v>
      </c>
      <c r="N73" s="510">
        <v>0</v>
      </c>
      <c r="O73" s="510">
        <v>0</v>
      </c>
      <c r="P73" s="510">
        <v>0</v>
      </c>
      <c r="Q73" s="517">
        <v>0</v>
      </c>
      <c r="R73" s="307">
        <v>0</v>
      </c>
      <c r="S73" s="304">
        <f>SUM(G73:R73)</f>
        <v>1</v>
      </c>
      <c r="T73" s="605" t="s">
        <v>1269</v>
      </c>
      <c r="U73" s="569">
        <f>SUM(G73:I73)</f>
        <v>0.5</v>
      </c>
      <c r="V73" s="569">
        <f>SUM(G75:I75)</f>
        <v>0.5</v>
      </c>
      <c r="W73" s="569">
        <f>SUM(G75:I75)/SUM(G73:I73)</f>
        <v>1</v>
      </c>
      <c r="X73" s="569">
        <f>SUM(J73:L73)</f>
        <v>0</v>
      </c>
      <c r="Y73" s="569">
        <f>SUM(J75:L75)</f>
        <v>0</v>
      </c>
      <c r="Z73" s="569" t="e">
        <f>SUM(J75:L75)/SUM(J73:L73)</f>
        <v>#DIV/0!</v>
      </c>
      <c r="AA73" s="569">
        <f>SUM(M73:O73)</f>
        <v>0.5</v>
      </c>
      <c r="AB73" s="569">
        <f>SUM(M75:O75)</f>
        <v>0.5</v>
      </c>
      <c r="AC73" s="569">
        <f>SUM(M75:O75)/SUM(M73:O73)</f>
        <v>1</v>
      </c>
      <c r="AD73" s="569">
        <f>SUM(P73:R73)</f>
        <v>0</v>
      </c>
      <c r="AE73" s="569">
        <f>SUM(P75:R75)</f>
        <v>0</v>
      </c>
      <c r="AF73" s="569" t="e">
        <f>SUM(P75:R75)/SUM(P73:R73)</f>
        <v>#DIV/0!</v>
      </c>
      <c r="AG73" s="569">
        <f>SUM(G73:L73)</f>
        <v>0.5</v>
      </c>
      <c r="AH73" s="569">
        <f>SUM(G75:L75)</f>
        <v>0.5</v>
      </c>
      <c r="AI73" s="569">
        <f>SUM(G75:L75)/SUM(G73:L73)</f>
        <v>1</v>
      </c>
      <c r="AJ73" s="569">
        <f>+S73</f>
        <v>1</v>
      </c>
      <c r="AK73" s="569">
        <f>+S75</f>
        <v>1</v>
      </c>
      <c r="AL73" s="571">
        <f>+(AK73*E73)/AJ73</f>
        <v>1</v>
      </c>
    </row>
    <row r="74" spans="1:38" s="12" customFormat="1" ht="54.75" customHeight="1" x14ac:dyDescent="0.3">
      <c r="A74" s="589"/>
      <c r="B74" s="592"/>
      <c r="C74" s="579"/>
      <c r="D74" s="589"/>
      <c r="E74" s="594"/>
      <c r="F74" s="509" t="s">
        <v>1138</v>
      </c>
      <c r="G74" s="309" t="s">
        <v>43</v>
      </c>
      <c r="H74" s="512" t="s">
        <v>43</v>
      </c>
      <c r="I74" s="423" t="s">
        <v>1270</v>
      </c>
      <c r="J74" s="512" t="s">
        <v>43</v>
      </c>
      <c r="K74" s="309" t="s">
        <v>43</v>
      </c>
      <c r="L74" s="512" t="s">
        <v>43</v>
      </c>
      <c r="M74" s="309" t="s">
        <v>1271</v>
      </c>
      <c r="N74" s="512" t="s">
        <v>43</v>
      </c>
      <c r="O74" s="512" t="s">
        <v>43</v>
      </c>
      <c r="P74" s="512" t="s">
        <v>43</v>
      </c>
      <c r="Q74" s="309" t="s">
        <v>43</v>
      </c>
      <c r="R74" s="309" t="s">
        <v>43</v>
      </c>
      <c r="S74" s="302" t="s">
        <v>43</v>
      </c>
      <c r="T74" s="595"/>
      <c r="U74" s="570"/>
      <c r="V74" s="570"/>
      <c r="W74" s="570"/>
      <c r="X74" s="570"/>
      <c r="Y74" s="570"/>
      <c r="Z74" s="570"/>
      <c r="AA74" s="570"/>
      <c r="AB74" s="570"/>
      <c r="AC74" s="570"/>
      <c r="AD74" s="570"/>
      <c r="AE74" s="570"/>
      <c r="AF74" s="570"/>
      <c r="AG74" s="570"/>
      <c r="AH74" s="570"/>
      <c r="AI74" s="570"/>
      <c r="AJ74" s="570"/>
      <c r="AK74" s="570"/>
      <c r="AL74" s="571"/>
    </row>
    <row r="75" spans="1:38" s="12" customFormat="1" ht="46.5" customHeight="1" x14ac:dyDescent="0.3">
      <c r="A75" s="589"/>
      <c r="B75" s="592"/>
      <c r="C75" s="579"/>
      <c r="D75" s="589"/>
      <c r="E75" s="594"/>
      <c r="F75" s="509" t="s">
        <v>1141</v>
      </c>
      <c r="G75" s="514">
        <v>0</v>
      </c>
      <c r="H75" s="514">
        <v>0</v>
      </c>
      <c r="I75" s="514">
        <v>0.5</v>
      </c>
      <c r="J75" s="514"/>
      <c r="K75" s="514"/>
      <c r="L75" s="514"/>
      <c r="M75" s="424">
        <v>0.5</v>
      </c>
      <c r="N75" s="514"/>
      <c r="O75" s="514"/>
      <c r="P75" s="514"/>
      <c r="Q75" s="514"/>
      <c r="R75" s="514"/>
      <c r="S75" s="304">
        <f>SUM(G75:R75)</f>
        <v>1</v>
      </c>
      <c r="T75" s="595"/>
      <c r="U75" s="570"/>
      <c r="V75" s="570"/>
      <c r="W75" s="570"/>
      <c r="X75" s="570"/>
      <c r="Y75" s="570"/>
      <c r="Z75" s="570"/>
      <c r="AA75" s="570"/>
      <c r="AB75" s="570"/>
      <c r="AC75" s="570"/>
      <c r="AD75" s="570"/>
      <c r="AE75" s="570"/>
      <c r="AF75" s="570"/>
      <c r="AG75" s="570"/>
      <c r="AH75" s="570"/>
      <c r="AI75" s="570"/>
      <c r="AJ75" s="570"/>
      <c r="AK75" s="570"/>
      <c r="AL75" s="571"/>
    </row>
    <row r="76" spans="1:38" s="12" customFormat="1" ht="56.25" customHeight="1" x14ac:dyDescent="0.3">
      <c r="A76" s="589"/>
      <c r="B76" s="592"/>
      <c r="C76" s="579"/>
      <c r="D76" s="589"/>
      <c r="E76" s="594"/>
      <c r="F76" s="308" t="s">
        <v>1142</v>
      </c>
      <c r="G76" s="510" t="str">
        <f t="shared" ref="G76:S76" si="13">+IFERROR(G75/G73,"")</f>
        <v/>
      </c>
      <c r="H76" s="510" t="str">
        <f t="shared" si="13"/>
        <v/>
      </c>
      <c r="I76" s="510">
        <f t="shared" si="13"/>
        <v>1</v>
      </c>
      <c r="J76" s="510" t="str">
        <f t="shared" si="13"/>
        <v/>
      </c>
      <c r="K76" s="510" t="str">
        <f t="shared" si="13"/>
        <v/>
      </c>
      <c r="L76" s="510" t="str">
        <f t="shared" si="13"/>
        <v/>
      </c>
      <c r="M76" s="510">
        <f t="shared" si="13"/>
        <v>1</v>
      </c>
      <c r="N76" s="510" t="str">
        <f t="shared" si="13"/>
        <v/>
      </c>
      <c r="O76" s="510" t="str">
        <f t="shared" si="13"/>
        <v/>
      </c>
      <c r="P76" s="510" t="str">
        <f t="shared" si="13"/>
        <v/>
      </c>
      <c r="Q76" s="510" t="str">
        <f t="shared" si="13"/>
        <v/>
      </c>
      <c r="R76" s="510" t="str">
        <f t="shared" si="13"/>
        <v/>
      </c>
      <c r="S76" s="510">
        <f t="shared" si="13"/>
        <v>1</v>
      </c>
      <c r="T76" s="595"/>
      <c r="U76" s="570"/>
      <c r="V76" s="570"/>
      <c r="W76" s="570"/>
      <c r="X76" s="570"/>
      <c r="Y76" s="570"/>
      <c r="Z76" s="570"/>
      <c r="AA76" s="570"/>
      <c r="AB76" s="570"/>
      <c r="AC76" s="570"/>
      <c r="AD76" s="570"/>
      <c r="AE76" s="570"/>
      <c r="AF76" s="570"/>
      <c r="AG76" s="570"/>
      <c r="AH76" s="570"/>
      <c r="AI76" s="570"/>
      <c r="AJ76" s="570"/>
      <c r="AK76" s="570"/>
      <c r="AL76" s="571"/>
    </row>
    <row r="77" spans="1:38" s="12" customFormat="1" ht="54.75" customHeight="1" x14ac:dyDescent="0.3">
      <c r="A77" s="590"/>
      <c r="B77" s="599"/>
      <c r="C77" s="580"/>
      <c r="D77" s="590"/>
      <c r="E77" s="603"/>
      <c r="F77" s="509" t="s">
        <v>1143</v>
      </c>
      <c r="G77" s="515" t="s">
        <v>43</v>
      </c>
      <c r="H77" s="515" t="s">
        <v>43</v>
      </c>
      <c r="I77" s="516" t="s">
        <v>1272</v>
      </c>
      <c r="J77" s="515" t="s">
        <v>43</v>
      </c>
      <c r="K77" s="515" t="s">
        <v>43</v>
      </c>
      <c r="L77" s="515" t="s">
        <v>43</v>
      </c>
      <c r="M77" s="516" t="s">
        <v>1273</v>
      </c>
      <c r="N77" s="515" t="s">
        <v>43</v>
      </c>
      <c r="O77" s="515" t="s">
        <v>43</v>
      </c>
      <c r="P77" s="515" t="s">
        <v>43</v>
      </c>
      <c r="Q77" s="515" t="s">
        <v>43</v>
      </c>
      <c r="R77" s="515" t="s">
        <v>43</v>
      </c>
      <c r="S77" s="302" t="s">
        <v>43</v>
      </c>
      <c r="T77" s="595"/>
      <c r="U77" s="570"/>
      <c r="V77" s="570"/>
      <c r="W77" s="570"/>
      <c r="X77" s="570"/>
      <c r="Y77" s="570"/>
      <c r="Z77" s="570"/>
      <c r="AA77" s="570"/>
      <c r="AB77" s="570"/>
      <c r="AC77" s="570"/>
      <c r="AD77" s="570"/>
      <c r="AE77" s="570"/>
      <c r="AF77" s="570"/>
      <c r="AG77" s="570"/>
      <c r="AH77" s="570"/>
      <c r="AI77" s="570"/>
      <c r="AJ77" s="570"/>
      <c r="AK77" s="570"/>
      <c r="AL77" s="571"/>
    </row>
    <row r="78" spans="1:38" s="12" customFormat="1" ht="44.25" customHeight="1" x14ac:dyDescent="0.3">
      <c r="A78" s="588" t="s">
        <v>1274</v>
      </c>
      <c r="B78" s="591" t="s">
        <v>284</v>
      </c>
      <c r="C78" s="578">
        <v>15</v>
      </c>
      <c r="D78" s="600" t="s">
        <v>1275</v>
      </c>
      <c r="E78" s="593">
        <v>1</v>
      </c>
      <c r="F78" s="509" t="s">
        <v>1136</v>
      </c>
      <c r="G78" s="517">
        <v>0</v>
      </c>
      <c r="H78" s="517">
        <v>0</v>
      </c>
      <c r="I78" s="307">
        <v>0.25</v>
      </c>
      <c r="J78" s="517">
        <v>0</v>
      </c>
      <c r="K78" s="517">
        <v>0</v>
      </c>
      <c r="L78" s="307">
        <v>0.25</v>
      </c>
      <c r="M78" s="517">
        <v>0</v>
      </c>
      <c r="N78" s="517">
        <v>0</v>
      </c>
      <c r="O78" s="517">
        <v>0.25</v>
      </c>
      <c r="P78" s="307">
        <v>0</v>
      </c>
      <c r="Q78" s="307">
        <v>0</v>
      </c>
      <c r="R78" s="307">
        <v>0.25</v>
      </c>
      <c r="S78" s="523">
        <f>SUM(G78:R78)</f>
        <v>1</v>
      </c>
      <c r="T78" s="604" t="s">
        <v>1276</v>
      </c>
      <c r="U78" s="597">
        <f>SUM(G78:I78)</f>
        <v>0.25</v>
      </c>
      <c r="V78" s="569">
        <f>SUM(G80:I80)</f>
        <v>0.25</v>
      </c>
      <c r="W78" s="569">
        <f>SUM(G80:I80)/SUM(G78:I78)</f>
        <v>1</v>
      </c>
      <c r="X78" s="569">
        <f>SUM(J78:L78)</f>
        <v>0.25</v>
      </c>
      <c r="Y78" s="569">
        <f>SUM(J80:L80)</f>
        <v>0.25</v>
      </c>
      <c r="Z78" s="569">
        <f>SUM(J80:L80)/SUM(J78:L78)</f>
        <v>1</v>
      </c>
      <c r="AA78" s="569">
        <f>SUM(M78:O78)</f>
        <v>0.25</v>
      </c>
      <c r="AB78" s="569">
        <f>SUM(M80:O80)</f>
        <v>0.25</v>
      </c>
      <c r="AC78" s="569">
        <f>SUM(M80:O80)/SUM(M78:O78)</f>
        <v>1</v>
      </c>
      <c r="AD78" s="569">
        <f>SUM(P78:R78)</f>
        <v>0.25</v>
      </c>
      <c r="AE78" s="569">
        <f>SUM(P80:R80)</f>
        <v>0.25</v>
      </c>
      <c r="AF78" s="569">
        <f>SUM(P80:R80)/SUM(P78:R78)</f>
        <v>1</v>
      </c>
      <c r="AG78" s="569">
        <f>SUM(G78:L78)</f>
        <v>0.5</v>
      </c>
      <c r="AH78" s="569">
        <f>SUM(G80:L80)</f>
        <v>0.5</v>
      </c>
      <c r="AI78" s="569">
        <v>0</v>
      </c>
      <c r="AJ78" s="569">
        <f>+S78</f>
        <v>1</v>
      </c>
      <c r="AK78" s="569">
        <f>+S80</f>
        <v>1</v>
      </c>
      <c r="AL78" s="571">
        <f>+(AK78*E78)/AJ78</f>
        <v>1</v>
      </c>
    </row>
    <row r="79" spans="1:38" s="12" customFormat="1" ht="54.75" customHeight="1" x14ac:dyDescent="0.3">
      <c r="A79" s="589"/>
      <c r="B79" s="592"/>
      <c r="C79" s="579"/>
      <c r="D79" s="601"/>
      <c r="E79" s="594"/>
      <c r="F79" s="509" t="s">
        <v>1138</v>
      </c>
      <c r="G79" s="309" t="s">
        <v>43</v>
      </c>
      <c r="H79" s="309" t="s">
        <v>43</v>
      </c>
      <c r="I79" s="309" t="s">
        <v>1277</v>
      </c>
      <c r="J79" s="309" t="s">
        <v>43</v>
      </c>
      <c r="K79" s="309" t="s">
        <v>43</v>
      </c>
      <c r="L79" s="309" t="s">
        <v>1277</v>
      </c>
      <c r="M79" s="309" t="s">
        <v>43</v>
      </c>
      <c r="N79" s="309" t="s">
        <v>43</v>
      </c>
      <c r="O79" s="309" t="s">
        <v>1277</v>
      </c>
      <c r="P79" s="309" t="s">
        <v>43</v>
      </c>
      <c r="Q79" s="309" t="s">
        <v>43</v>
      </c>
      <c r="R79" s="309" t="s">
        <v>1277</v>
      </c>
      <c r="S79" s="524" t="s">
        <v>43</v>
      </c>
      <c r="T79" s="604"/>
      <c r="U79" s="598"/>
      <c r="V79" s="570"/>
      <c r="W79" s="570"/>
      <c r="X79" s="570"/>
      <c r="Y79" s="570"/>
      <c r="Z79" s="570"/>
      <c r="AA79" s="570"/>
      <c r="AB79" s="570"/>
      <c r="AC79" s="570"/>
      <c r="AD79" s="570"/>
      <c r="AE79" s="570"/>
      <c r="AF79" s="570"/>
      <c r="AG79" s="570"/>
      <c r="AH79" s="570"/>
      <c r="AI79" s="570"/>
      <c r="AJ79" s="570"/>
      <c r="AK79" s="570"/>
      <c r="AL79" s="571"/>
    </row>
    <row r="80" spans="1:38" s="12" customFormat="1" ht="46.5" customHeight="1" x14ac:dyDescent="0.3">
      <c r="A80" s="589"/>
      <c r="B80" s="592"/>
      <c r="C80" s="579"/>
      <c r="D80" s="601"/>
      <c r="E80" s="594"/>
      <c r="F80" s="509" t="s">
        <v>1141</v>
      </c>
      <c r="G80" s="514">
        <v>0</v>
      </c>
      <c r="H80" s="514">
        <v>0</v>
      </c>
      <c r="I80" s="514">
        <v>0.25</v>
      </c>
      <c r="J80" s="514"/>
      <c r="K80" s="514"/>
      <c r="L80" s="514">
        <v>0.25</v>
      </c>
      <c r="M80" s="514"/>
      <c r="N80" s="514"/>
      <c r="O80" s="424">
        <v>0.25</v>
      </c>
      <c r="P80" s="514"/>
      <c r="Q80" s="514"/>
      <c r="R80" s="424">
        <v>0.25</v>
      </c>
      <c r="S80" s="523">
        <f>SUM(G80:R80)</f>
        <v>1</v>
      </c>
      <c r="T80" s="604"/>
      <c r="U80" s="598"/>
      <c r="V80" s="570"/>
      <c r="W80" s="570"/>
      <c r="X80" s="570"/>
      <c r="Y80" s="570"/>
      <c r="Z80" s="570"/>
      <c r="AA80" s="570"/>
      <c r="AB80" s="570"/>
      <c r="AC80" s="570"/>
      <c r="AD80" s="570"/>
      <c r="AE80" s="570"/>
      <c r="AF80" s="570"/>
      <c r="AG80" s="570"/>
      <c r="AH80" s="570"/>
      <c r="AI80" s="570"/>
      <c r="AJ80" s="570"/>
      <c r="AK80" s="570"/>
      <c r="AL80" s="571"/>
    </row>
    <row r="81" spans="1:38" s="12" customFormat="1" ht="56.25" customHeight="1" x14ac:dyDescent="0.3">
      <c r="A81" s="589"/>
      <c r="B81" s="592"/>
      <c r="C81" s="579"/>
      <c r="D81" s="601"/>
      <c r="E81" s="594"/>
      <c r="F81" s="308" t="s">
        <v>1142</v>
      </c>
      <c r="G81" s="510" t="str">
        <f t="shared" ref="G81:S81" si="14">+IFERROR(G80/G78,"")</f>
        <v/>
      </c>
      <c r="H81" s="510" t="str">
        <f t="shared" si="14"/>
        <v/>
      </c>
      <c r="I81" s="510">
        <f t="shared" si="14"/>
        <v>1</v>
      </c>
      <c r="J81" s="510" t="str">
        <f t="shared" si="14"/>
        <v/>
      </c>
      <c r="K81" s="510" t="str">
        <f t="shared" si="14"/>
        <v/>
      </c>
      <c r="L81" s="510">
        <f t="shared" si="14"/>
        <v>1</v>
      </c>
      <c r="M81" s="510" t="str">
        <f t="shared" si="14"/>
        <v/>
      </c>
      <c r="N81" s="510" t="str">
        <f t="shared" si="14"/>
        <v/>
      </c>
      <c r="O81" s="510">
        <f t="shared" si="14"/>
        <v>1</v>
      </c>
      <c r="P81" s="510" t="str">
        <f t="shared" si="14"/>
        <v/>
      </c>
      <c r="Q81" s="510" t="str">
        <f t="shared" si="14"/>
        <v/>
      </c>
      <c r="R81" s="510">
        <f t="shared" si="14"/>
        <v>1</v>
      </c>
      <c r="S81" s="525">
        <f t="shared" si="14"/>
        <v>1</v>
      </c>
      <c r="T81" s="604"/>
      <c r="U81" s="598"/>
      <c r="V81" s="570"/>
      <c r="W81" s="570"/>
      <c r="X81" s="570"/>
      <c r="Y81" s="570"/>
      <c r="Z81" s="570"/>
      <c r="AA81" s="570"/>
      <c r="AB81" s="570"/>
      <c r="AC81" s="570"/>
      <c r="AD81" s="570"/>
      <c r="AE81" s="570"/>
      <c r="AF81" s="570"/>
      <c r="AG81" s="570"/>
      <c r="AH81" s="570"/>
      <c r="AI81" s="570"/>
      <c r="AJ81" s="570"/>
      <c r="AK81" s="570"/>
      <c r="AL81" s="571"/>
    </row>
    <row r="82" spans="1:38" s="12" customFormat="1" ht="99.75" customHeight="1" x14ac:dyDescent="0.3">
      <c r="A82" s="590"/>
      <c r="B82" s="599"/>
      <c r="C82" s="580"/>
      <c r="D82" s="602"/>
      <c r="E82" s="603"/>
      <c r="F82" s="509" t="s">
        <v>1143</v>
      </c>
      <c r="G82" s="515" t="s">
        <v>43</v>
      </c>
      <c r="H82" s="515" t="s">
        <v>43</v>
      </c>
      <c r="I82" s="515" t="s">
        <v>1278</v>
      </c>
      <c r="J82" s="515" t="s">
        <v>43</v>
      </c>
      <c r="K82" s="515" t="s">
        <v>43</v>
      </c>
      <c r="L82" s="516" t="s">
        <v>1279</v>
      </c>
      <c r="M82" s="515" t="s">
        <v>43</v>
      </c>
      <c r="N82" s="515" t="s">
        <v>43</v>
      </c>
      <c r="O82" s="516" t="s">
        <v>1280</v>
      </c>
      <c r="P82" s="515" t="s">
        <v>43</v>
      </c>
      <c r="Q82" s="515" t="s">
        <v>43</v>
      </c>
      <c r="R82" s="516" t="s">
        <v>1281</v>
      </c>
      <c r="S82" s="524" t="s">
        <v>43</v>
      </c>
      <c r="T82" s="604"/>
      <c r="U82" s="598"/>
      <c r="V82" s="570"/>
      <c r="W82" s="570"/>
      <c r="X82" s="570"/>
      <c r="Y82" s="570"/>
      <c r="Z82" s="570"/>
      <c r="AA82" s="570"/>
      <c r="AB82" s="570"/>
      <c r="AC82" s="570"/>
      <c r="AD82" s="570"/>
      <c r="AE82" s="570"/>
      <c r="AF82" s="570"/>
      <c r="AG82" s="570"/>
      <c r="AH82" s="570"/>
      <c r="AI82" s="570"/>
      <c r="AJ82" s="570"/>
      <c r="AK82" s="570"/>
      <c r="AL82" s="571"/>
    </row>
    <row r="83" spans="1:38" s="12" customFormat="1" ht="44.25" customHeight="1" x14ac:dyDescent="0.3">
      <c r="A83" s="588" t="s">
        <v>1282</v>
      </c>
      <c r="B83" s="591" t="s">
        <v>284</v>
      </c>
      <c r="C83" s="578">
        <v>16</v>
      </c>
      <c r="D83" s="588" t="s">
        <v>1283</v>
      </c>
      <c r="E83" s="593">
        <v>1</v>
      </c>
      <c r="F83" s="509" t="s">
        <v>1136</v>
      </c>
      <c r="G83" s="307">
        <v>0</v>
      </c>
      <c r="H83" s="307">
        <v>0</v>
      </c>
      <c r="I83" s="510">
        <v>0</v>
      </c>
      <c r="J83" s="307">
        <v>0</v>
      </c>
      <c r="K83" s="517">
        <v>0</v>
      </c>
      <c r="L83" s="510">
        <v>0</v>
      </c>
      <c r="M83" s="307">
        <v>0</v>
      </c>
      <c r="N83" s="517">
        <v>0</v>
      </c>
      <c r="O83" s="307">
        <v>0</v>
      </c>
      <c r="P83" s="517">
        <v>0.25</v>
      </c>
      <c r="Q83" s="517">
        <v>0.25</v>
      </c>
      <c r="R83" s="307">
        <v>0.5</v>
      </c>
      <c r="S83" s="304">
        <f>SUM(G83:R83)</f>
        <v>1</v>
      </c>
      <c r="T83" s="595" t="s">
        <v>1284</v>
      </c>
      <c r="U83" s="569">
        <f>SUM(G83:I83)</f>
        <v>0</v>
      </c>
      <c r="V83" s="569">
        <f>SUM(G85:I85)</f>
        <v>0</v>
      </c>
      <c r="W83" s="569" t="e">
        <f>SUM(G85:I85)/SUM(G83:I83)</f>
        <v>#DIV/0!</v>
      </c>
      <c r="X83" s="569">
        <f>SUM(J83:L83)</f>
        <v>0</v>
      </c>
      <c r="Y83" s="569">
        <f>SUM(J85:L85)</f>
        <v>0</v>
      </c>
      <c r="Z83" s="569" t="e">
        <f>SUM(J85:L85)/SUM(J83:L83)</f>
        <v>#DIV/0!</v>
      </c>
      <c r="AA83" s="569">
        <f>SUM(M83:O83)</f>
        <v>0</v>
      </c>
      <c r="AB83" s="569">
        <f>SUM(M85:O85)</f>
        <v>0</v>
      </c>
      <c r="AC83" s="569" t="e">
        <f>SUM(M85:O85)/SUM(M83:O83)</f>
        <v>#DIV/0!</v>
      </c>
      <c r="AD83" s="569">
        <f>SUM(P83:R83)</f>
        <v>1</v>
      </c>
      <c r="AE83" s="569">
        <f>SUM(P85:R85)</f>
        <v>1</v>
      </c>
      <c r="AF83" s="569">
        <f>SUM(P85:R85)/SUM(P83:R83)</f>
        <v>1</v>
      </c>
      <c r="AG83" s="569">
        <f>SUM(G83:L83)</f>
        <v>0</v>
      </c>
      <c r="AH83" s="569">
        <f>SUM(G85:L85)</f>
        <v>0</v>
      </c>
      <c r="AI83" s="569" t="e">
        <f>SUM(G85:L85)/SUM(G83:L83)</f>
        <v>#DIV/0!</v>
      </c>
      <c r="AJ83" s="569">
        <f>+S83</f>
        <v>1</v>
      </c>
      <c r="AK83" s="569">
        <f>+S85</f>
        <v>1</v>
      </c>
      <c r="AL83" s="571">
        <f>+(AK83*E83)/AJ83</f>
        <v>1</v>
      </c>
    </row>
    <row r="84" spans="1:38" s="12" customFormat="1" ht="54.75" customHeight="1" x14ac:dyDescent="0.3">
      <c r="A84" s="589"/>
      <c r="B84" s="592"/>
      <c r="C84" s="579"/>
      <c r="D84" s="589"/>
      <c r="E84" s="594"/>
      <c r="F84" s="509" t="s">
        <v>1138</v>
      </c>
      <c r="G84" s="306" t="s">
        <v>43</v>
      </c>
      <c r="H84" s="306" t="s">
        <v>43</v>
      </c>
      <c r="I84" s="526" t="s">
        <v>43</v>
      </c>
      <c r="J84" s="306" t="s">
        <v>43</v>
      </c>
      <c r="K84" s="306" t="s">
        <v>43</v>
      </c>
      <c r="L84" s="526" t="s">
        <v>43</v>
      </c>
      <c r="M84" s="306" t="s">
        <v>43</v>
      </c>
      <c r="N84" s="306" t="s">
        <v>43</v>
      </c>
      <c r="O84" s="526" t="s">
        <v>43</v>
      </c>
      <c r="P84" s="306" t="s">
        <v>1285</v>
      </c>
      <c r="Q84" s="306" t="s">
        <v>1286</v>
      </c>
      <c r="R84" s="527" t="s">
        <v>1287</v>
      </c>
      <c r="S84" s="302" t="s">
        <v>43</v>
      </c>
      <c r="T84" s="595"/>
      <c r="U84" s="570"/>
      <c r="V84" s="570"/>
      <c r="W84" s="570"/>
      <c r="X84" s="570"/>
      <c r="Y84" s="570"/>
      <c r="Z84" s="570"/>
      <c r="AA84" s="570"/>
      <c r="AB84" s="570"/>
      <c r="AC84" s="570"/>
      <c r="AD84" s="570"/>
      <c r="AE84" s="570"/>
      <c r="AF84" s="570"/>
      <c r="AG84" s="570"/>
      <c r="AH84" s="570"/>
      <c r="AI84" s="570"/>
      <c r="AJ84" s="570"/>
      <c r="AK84" s="570"/>
      <c r="AL84" s="571"/>
    </row>
    <row r="85" spans="1:38" s="12" customFormat="1" ht="35.25" customHeight="1" x14ac:dyDescent="0.3">
      <c r="A85" s="589"/>
      <c r="B85" s="592"/>
      <c r="C85" s="579"/>
      <c r="D85" s="589"/>
      <c r="E85" s="594"/>
      <c r="F85" s="509" t="s">
        <v>1141</v>
      </c>
      <c r="G85" s="514">
        <v>0</v>
      </c>
      <c r="H85" s="514">
        <v>0</v>
      </c>
      <c r="I85" s="514">
        <v>0</v>
      </c>
      <c r="J85" s="514"/>
      <c r="K85" s="514"/>
      <c r="L85" s="514"/>
      <c r="M85" s="514"/>
      <c r="N85" s="514"/>
      <c r="O85" s="514"/>
      <c r="P85" s="424">
        <v>0.25</v>
      </c>
      <c r="Q85" s="514">
        <v>0.25</v>
      </c>
      <c r="R85" s="424">
        <v>0.5</v>
      </c>
      <c r="S85" s="304">
        <f>SUM(G85:R85)</f>
        <v>1</v>
      </c>
      <c r="T85" s="595"/>
      <c r="U85" s="570"/>
      <c r="V85" s="570"/>
      <c r="W85" s="570"/>
      <c r="X85" s="570"/>
      <c r="Y85" s="570"/>
      <c r="Z85" s="570"/>
      <c r="AA85" s="570"/>
      <c r="AB85" s="570"/>
      <c r="AC85" s="570"/>
      <c r="AD85" s="570"/>
      <c r="AE85" s="570"/>
      <c r="AF85" s="570"/>
      <c r="AG85" s="570"/>
      <c r="AH85" s="570"/>
      <c r="AI85" s="570"/>
      <c r="AJ85" s="570"/>
      <c r="AK85" s="570"/>
      <c r="AL85" s="571"/>
    </row>
    <row r="86" spans="1:38" s="12" customFormat="1" ht="56.25" customHeight="1" x14ac:dyDescent="0.3">
      <c r="A86" s="589"/>
      <c r="B86" s="592"/>
      <c r="C86" s="579"/>
      <c r="D86" s="589"/>
      <c r="E86" s="594"/>
      <c r="F86" s="308" t="s">
        <v>1142</v>
      </c>
      <c r="G86" s="510" t="str">
        <f t="shared" ref="G86:S86" si="15">+IFERROR(G85/G83,"")</f>
        <v/>
      </c>
      <c r="H86" s="510" t="str">
        <f t="shared" si="15"/>
        <v/>
      </c>
      <c r="I86" s="510" t="str">
        <f t="shared" si="15"/>
        <v/>
      </c>
      <c r="J86" s="510" t="str">
        <f t="shared" si="15"/>
        <v/>
      </c>
      <c r="K86" s="510" t="str">
        <f t="shared" si="15"/>
        <v/>
      </c>
      <c r="L86" s="510" t="str">
        <f t="shared" si="15"/>
        <v/>
      </c>
      <c r="M86" s="510" t="str">
        <f t="shared" si="15"/>
        <v/>
      </c>
      <c r="N86" s="510" t="str">
        <f t="shared" si="15"/>
        <v/>
      </c>
      <c r="O86" s="510" t="str">
        <f t="shared" si="15"/>
        <v/>
      </c>
      <c r="P86" s="510">
        <f t="shared" si="15"/>
        <v>1</v>
      </c>
      <c r="Q86" s="510">
        <f t="shared" si="15"/>
        <v>1</v>
      </c>
      <c r="R86" s="510">
        <f t="shared" si="15"/>
        <v>1</v>
      </c>
      <c r="S86" s="510">
        <f t="shared" si="15"/>
        <v>1</v>
      </c>
      <c r="T86" s="595"/>
      <c r="U86" s="570"/>
      <c r="V86" s="570"/>
      <c r="W86" s="570"/>
      <c r="X86" s="570"/>
      <c r="Y86" s="570"/>
      <c r="Z86" s="570"/>
      <c r="AA86" s="570"/>
      <c r="AB86" s="570"/>
      <c r="AC86" s="570"/>
      <c r="AD86" s="570"/>
      <c r="AE86" s="570"/>
      <c r="AF86" s="570"/>
      <c r="AG86" s="570"/>
      <c r="AH86" s="570"/>
      <c r="AI86" s="570"/>
      <c r="AJ86" s="570"/>
      <c r="AK86" s="570"/>
      <c r="AL86" s="571"/>
    </row>
    <row r="87" spans="1:38" s="12" customFormat="1" ht="54.75" customHeight="1" x14ac:dyDescent="0.3">
      <c r="A87" s="590"/>
      <c r="B87" s="592"/>
      <c r="C87" s="580"/>
      <c r="D87" s="590"/>
      <c r="E87" s="594"/>
      <c r="F87" s="509" t="s">
        <v>1143</v>
      </c>
      <c r="G87" s="515" t="s">
        <v>43</v>
      </c>
      <c r="H87" s="515" t="s">
        <v>43</v>
      </c>
      <c r="I87" s="515" t="s">
        <v>43</v>
      </c>
      <c r="J87" s="515" t="s">
        <v>43</v>
      </c>
      <c r="K87" s="515" t="s">
        <v>43</v>
      </c>
      <c r="L87" s="515" t="s">
        <v>43</v>
      </c>
      <c r="M87" s="515" t="s">
        <v>43</v>
      </c>
      <c r="N87" s="515" t="s">
        <v>43</v>
      </c>
      <c r="O87" s="515" t="s">
        <v>43</v>
      </c>
      <c r="P87" s="515" t="s">
        <v>1288</v>
      </c>
      <c r="Q87" s="516" t="s">
        <v>1289</v>
      </c>
      <c r="R87" s="516" t="s">
        <v>1290</v>
      </c>
      <c r="S87" s="302" t="s">
        <v>43</v>
      </c>
      <c r="T87" s="596"/>
      <c r="U87" s="570"/>
      <c r="V87" s="570"/>
      <c r="W87" s="570"/>
      <c r="X87" s="570"/>
      <c r="Y87" s="570"/>
      <c r="Z87" s="570"/>
      <c r="AA87" s="570"/>
      <c r="AB87" s="570"/>
      <c r="AC87" s="570"/>
      <c r="AD87" s="570"/>
      <c r="AE87" s="570"/>
      <c r="AF87" s="570"/>
      <c r="AG87" s="570"/>
      <c r="AH87" s="570"/>
      <c r="AI87" s="570"/>
      <c r="AJ87" s="570"/>
      <c r="AK87" s="570"/>
      <c r="AL87" s="571"/>
    </row>
    <row r="88" spans="1:38" s="12" customFormat="1" ht="44.25" customHeight="1" x14ac:dyDescent="0.3">
      <c r="A88" s="572" t="s">
        <v>1291</v>
      </c>
      <c r="B88" s="575" t="s">
        <v>665</v>
      </c>
      <c r="C88" s="578">
        <v>17</v>
      </c>
      <c r="D88" s="572" t="s">
        <v>1292</v>
      </c>
      <c r="E88" s="581">
        <v>1</v>
      </c>
      <c r="F88" s="520" t="s">
        <v>1136</v>
      </c>
      <c r="G88" s="307">
        <v>0</v>
      </c>
      <c r="H88" s="307">
        <v>0</v>
      </c>
      <c r="I88" s="307">
        <v>0.25</v>
      </c>
      <c r="J88" s="307">
        <v>0</v>
      </c>
      <c r="K88" s="307">
        <v>0</v>
      </c>
      <c r="L88" s="307">
        <v>0.25</v>
      </c>
      <c r="M88" s="517">
        <v>0</v>
      </c>
      <c r="N88" s="307">
        <v>0</v>
      </c>
      <c r="O88" s="307">
        <v>0.25</v>
      </c>
      <c r="P88" s="307">
        <v>0</v>
      </c>
      <c r="Q88" s="517">
        <v>0</v>
      </c>
      <c r="R88" s="307">
        <v>0.25</v>
      </c>
      <c r="S88" s="304">
        <f>SUM(G88:R88)</f>
        <v>1</v>
      </c>
      <c r="T88" s="585" t="s">
        <v>1293</v>
      </c>
      <c r="U88" s="569">
        <f>SUM(G88:I88)</f>
        <v>0.25</v>
      </c>
      <c r="V88" s="569">
        <f>SUM(G90:I90)</f>
        <v>0.25</v>
      </c>
      <c r="W88" s="569">
        <f>SUM(G90:I90)/SUM(G88:I88)</f>
        <v>1</v>
      </c>
      <c r="X88" s="569">
        <f>SUM(J88:L88)</f>
        <v>0.25</v>
      </c>
      <c r="Y88" s="569">
        <f>SUM(J90:L90)</f>
        <v>0.25</v>
      </c>
      <c r="Z88" s="569">
        <f>SUM(J90:L90)/SUM(J88:L88)</f>
        <v>1</v>
      </c>
      <c r="AA88" s="569">
        <f>SUM(M88:O88)</f>
        <v>0.25</v>
      </c>
      <c r="AB88" s="569">
        <f>SUM(M90:O90)</f>
        <v>0.25</v>
      </c>
      <c r="AC88" s="569">
        <f>SUM(M90:O90)/SUM(M88:O88)</f>
        <v>1</v>
      </c>
      <c r="AD88" s="569">
        <f>SUM(P88:R88)</f>
        <v>0.25</v>
      </c>
      <c r="AE88" s="569">
        <f>SUM(P90:R90)</f>
        <v>0.25</v>
      </c>
      <c r="AF88" s="569">
        <f>SUM(P90:R90)/SUM(P88:R88)</f>
        <v>1</v>
      </c>
      <c r="AG88" s="569">
        <f>SUM(G88:L88)</f>
        <v>0.5</v>
      </c>
      <c r="AH88" s="569">
        <f>SUM(G90:L90)</f>
        <v>0.5</v>
      </c>
      <c r="AI88" s="569">
        <f>SUM(G90:L90)/SUM(G88:L88)</f>
        <v>1</v>
      </c>
      <c r="AJ88" s="569">
        <f>+S88</f>
        <v>1</v>
      </c>
      <c r="AK88" s="569">
        <f>+S90</f>
        <v>1</v>
      </c>
      <c r="AL88" s="571">
        <f>+(AK88*E88)/AJ88</f>
        <v>1</v>
      </c>
    </row>
    <row r="89" spans="1:38" s="12" customFormat="1" ht="127.5" customHeight="1" x14ac:dyDescent="0.3">
      <c r="A89" s="573"/>
      <c r="B89" s="576"/>
      <c r="C89" s="579"/>
      <c r="D89" s="573"/>
      <c r="E89" s="582"/>
      <c r="F89" s="520" t="s">
        <v>1138</v>
      </c>
      <c r="G89" s="306" t="s">
        <v>43</v>
      </c>
      <c r="H89" s="306" t="s">
        <v>43</v>
      </c>
      <c r="I89" s="306" t="s">
        <v>1294</v>
      </c>
      <c r="J89" s="306" t="s">
        <v>43</v>
      </c>
      <c r="K89" s="306" t="s">
        <v>43</v>
      </c>
      <c r="L89" s="306" t="s">
        <v>1294</v>
      </c>
      <c r="M89" s="306" t="s">
        <v>43</v>
      </c>
      <c r="N89" s="306" t="s">
        <v>43</v>
      </c>
      <c r="O89" s="306" t="s">
        <v>1294</v>
      </c>
      <c r="P89" s="306" t="s">
        <v>43</v>
      </c>
      <c r="Q89" s="306" t="s">
        <v>43</v>
      </c>
      <c r="R89" s="305" t="s">
        <v>1294</v>
      </c>
      <c r="S89" s="302" t="s">
        <v>43</v>
      </c>
      <c r="T89" s="586"/>
      <c r="U89" s="570"/>
      <c r="V89" s="570"/>
      <c r="W89" s="570"/>
      <c r="X89" s="570"/>
      <c r="Y89" s="570"/>
      <c r="Z89" s="570"/>
      <c r="AA89" s="570"/>
      <c r="AB89" s="570"/>
      <c r="AC89" s="570"/>
      <c r="AD89" s="570"/>
      <c r="AE89" s="570"/>
      <c r="AF89" s="570"/>
      <c r="AG89" s="570"/>
      <c r="AH89" s="570"/>
      <c r="AI89" s="570"/>
      <c r="AJ89" s="570"/>
      <c r="AK89" s="570"/>
      <c r="AL89" s="571"/>
    </row>
    <row r="90" spans="1:38" s="12" customFormat="1" ht="46.5" customHeight="1" x14ac:dyDescent="0.3">
      <c r="A90" s="573"/>
      <c r="B90" s="576"/>
      <c r="C90" s="579"/>
      <c r="D90" s="573"/>
      <c r="E90" s="582"/>
      <c r="F90" s="520" t="s">
        <v>1141</v>
      </c>
      <c r="G90" s="514">
        <v>0</v>
      </c>
      <c r="H90" s="514">
        <v>0</v>
      </c>
      <c r="I90" s="514">
        <v>0.25</v>
      </c>
      <c r="J90" s="514"/>
      <c r="K90" s="514"/>
      <c r="L90" s="514">
        <v>0.25</v>
      </c>
      <c r="M90" s="514"/>
      <c r="N90" s="514"/>
      <c r="O90" s="424">
        <v>0.25</v>
      </c>
      <c r="P90" s="514"/>
      <c r="Q90" s="514"/>
      <c r="R90" s="514">
        <v>0.25</v>
      </c>
      <c r="S90" s="304">
        <f>SUM(G90:R90)</f>
        <v>1</v>
      </c>
      <c r="T90" s="586"/>
      <c r="U90" s="570"/>
      <c r="V90" s="570"/>
      <c r="W90" s="570"/>
      <c r="X90" s="570"/>
      <c r="Y90" s="570"/>
      <c r="Z90" s="570"/>
      <c r="AA90" s="570"/>
      <c r="AB90" s="570"/>
      <c r="AC90" s="570"/>
      <c r="AD90" s="570"/>
      <c r="AE90" s="570"/>
      <c r="AF90" s="570"/>
      <c r="AG90" s="570"/>
      <c r="AH90" s="570"/>
      <c r="AI90" s="570"/>
      <c r="AJ90" s="570"/>
      <c r="AK90" s="570"/>
      <c r="AL90" s="571"/>
    </row>
    <row r="91" spans="1:38" s="12" customFormat="1" ht="56.25" customHeight="1" x14ac:dyDescent="0.3">
      <c r="A91" s="573"/>
      <c r="B91" s="576"/>
      <c r="C91" s="579"/>
      <c r="D91" s="573"/>
      <c r="E91" s="582"/>
      <c r="F91" s="303" t="s">
        <v>1142</v>
      </c>
      <c r="G91" s="510" t="str">
        <f t="shared" ref="G91:S91" si="16">+IFERROR(G90/G88,"")</f>
        <v/>
      </c>
      <c r="H91" s="510" t="str">
        <f t="shared" si="16"/>
        <v/>
      </c>
      <c r="I91" s="510">
        <f t="shared" si="16"/>
        <v>1</v>
      </c>
      <c r="J91" s="510" t="str">
        <f t="shared" si="16"/>
        <v/>
      </c>
      <c r="K91" s="510" t="str">
        <f t="shared" si="16"/>
        <v/>
      </c>
      <c r="L91" s="510">
        <f t="shared" si="16"/>
        <v>1</v>
      </c>
      <c r="M91" s="510" t="str">
        <f t="shared" si="16"/>
        <v/>
      </c>
      <c r="N91" s="510" t="str">
        <f t="shared" si="16"/>
        <v/>
      </c>
      <c r="O91" s="510">
        <f t="shared" si="16"/>
        <v>1</v>
      </c>
      <c r="P91" s="510" t="str">
        <f t="shared" si="16"/>
        <v/>
      </c>
      <c r="Q91" s="510" t="str">
        <f t="shared" si="16"/>
        <v/>
      </c>
      <c r="R91" s="510">
        <f t="shared" si="16"/>
        <v>1</v>
      </c>
      <c r="S91" s="510">
        <f t="shared" si="16"/>
        <v>1</v>
      </c>
      <c r="T91" s="586"/>
      <c r="U91" s="570"/>
      <c r="V91" s="570"/>
      <c r="W91" s="570"/>
      <c r="X91" s="570"/>
      <c r="Y91" s="570"/>
      <c r="Z91" s="570"/>
      <c r="AA91" s="570"/>
      <c r="AB91" s="570"/>
      <c r="AC91" s="570"/>
      <c r="AD91" s="570"/>
      <c r="AE91" s="570"/>
      <c r="AF91" s="570"/>
      <c r="AG91" s="570"/>
      <c r="AH91" s="570"/>
      <c r="AI91" s="570"/>
      <c r="AJ91" s="570"/>
      <c r="AK91" s="570"/>
      <c r="AL91" s="571"/>
    </row>
    <row r="92" spans="1:38" s="12" customFormat="1" ht="135" customHeight="1" x14ac:dyDescent="0.3">
      <c r="A92" s="574"/>
      <c r="B92" s="577"/>
      <c r="C92" s="580"/>
      <c r="D92" s="574"/>
      <c r="E92" s="583"/>
      <c r="F92" s="520" t="s">
        <v>1143</v>
      </c>
      <c r="G92" s="515" t="s">
        <v>43</v>
      </c>
      <c r="H92" s="515" t="s">
        <v>43</v>
      </c>
      <c r="I92" s="515" t="s">
        <v>1295</v>
      </c>
      <c r="J92" s="515" t="s">
        <v>43</v>
      </c>
      <c r="K92" s="515" t="s">
        <v>43</v>
      </c>
      <c r="L92" s="516" t="s">
        <v>1296</v>
      </c>
      <c r="M92" s="515" t="s">
        <v>43</v>
      </c>
      <c r="N92" s="515" t="s">
        <v>43</v>
      </c>
      <c r="O92" s="515" t="s">
        <v>1297</v>
      </c>
      <c r="P92" s="515" t="s">
        <v>43</v>
      </c>
      <c r="Q92" s="515" t="s">
        <v>43</v>
      </c>
      <c r="R92" s="516" t="s">
        <v>1298</v>
      </c>
      <c r="S92" s="302" t="s">
        <v>43</v>
      </c>
      <c r="T92" s="587"/>
      <c r="U92" s="570"/>
      <c r="V92" s="570"/>
      <c r="W92" s="570"/>
      <c r="X92" s="570"/>
      <c r="Y92" s="570"/>
      <c r="Z92" s="570"/>
      <c r="AA92" s="570"/>
      <c r="AB92" s="570"/>
      <c r="AC92" s="570"/>
      <c r="AD92" s="570"/>
      <c r="AE92" s="570"/>
      <c r="AF92" s="570"/>
      <c r="AG92" s="570"/>
      <c r="AH92" s="570"/>
      <c r="AI92" s="570"/>
      <c r="AJ92" s="570"/>
      <c r="AK92" s="570"/>
      <c r="AL92" s="571"/>
    </row>
    <row r="93" spans="1:38" s="12" customFormat="1" ht="45.75" customHeight="1" x14ac:dyDescent="0.3">
      <c r="A93" s="572" t="s">
        <v>1299</v>
      </c>
      <c r="B93" s="575" t="s">
        <v>1300</v>
      </c>
      <c r="C93" s="578">
        <v>18</v>
      </c>
      <c r="D93" s="572" t="s">
        <v>1301</v>
      </c>
      <c r="E93" s="581">
        <v>1</v>
      </c>
      <c r="F93" s="520" t="s">
        <v>1136</v>
      </c>
      <c r="G93" s="421">
        <v>0</v>
      </c>
      <c r="H93" s="421">
        <v>0</v>
      </c>
      <c r="I93" s="421">
        <v>0</v>
      </c>
      <c r="J93" s="421">
        <v>0</v>
      </c>
      <c r="K93" s="421">
        <v>0</v>
      </c>
      <c r="L93" s="421">
        <v>0</v>
      </c>
      <c r="M93" s="421">
        <v>0</v>
      </c>
      <c r="N93" s="421">
        <v>1</v>
      </c>
      <c r="O93" s="421">
        <v>0</v>
      </c>
      <c r="P93" s="421">
        <v>0</v>
      </c>
      <c r="Q93" s="421">
        <v>0</v>
      </c>
      <c r="R93" s="421">
        <v>0</v>
      </c>
      <c r="S93" s="304">
        <f>SUM(G93:R93)</f>
        <v>1</v>
      </c>
      <c r="T93" s="584" t="s">
        <v>1302</v>
      </c>
      <c r="U93" s="511">
        <v>0.25</v>
      </c>
      <c r="V93" s="511">
        <v>0.25</v>
      </c>
      <c r="W93" s="511">
        <v>1</v>
      </c>
      <c r="X93" s="511">
        <v>0.25</v>
      </c>
      <c r="Y93" s="511">
        <v>0</v>
      </c>
      <c r="Z93" s="511">
        <v>0</v>
      </c>
      <c r="AA93" s="511">
        <v>0.25</v>
      </c>
      <c r="AB93" s="511">
        <v>0</v>
      </c>
      <c r="AC93" s="511">
        <v>0</v>
      </c>
      <c r="AD93" s="511">
        <v>0.25</v>
      </c>
      <c r="AE93" s="511">
        <v>0</v>
      </c>
      <c r="AF93" s="511">
        <v>0</v>
      </c>
      <c r="AG93" s="511">
        <v>0.5</v>
      </c>
      <c r="AH93" s="511">
        <v>0.25</v>
      </c>
      <c r="AI93" s="511">
        <v>0.5</v>
      </c>
      <c r="AJ93" s="569">
        <f>+S93</f>
        <v>1</v>
      </c>
      <c r="AK93" s="569">
        <f>+S95</f>
        <v>1</v>
      </c>
      <c r="AL93" s="571">
        <f>+(AK93*E93)/AJ93</f>
        <v>1</v>
      </c>
    </row>
    <row r="94" spans="1:38" s="12" customFormat="1" ht="135" customHeight="1" x14ac:dyDescent="0.3">
      <c r="A94" s="573"/>
      <c r="B94" s="576"/>
      <c r="C94" s="579"/>
      <c r="D94" s="573"/>
      <c r="E94" s="582"/>
      <c r="F94" s="520" t="s">
        <v>1138</v>
      </c>
      <c r="G94" s="422" t="s">
        <v>43</v>
      </c>
      <c r="H94" s="422" t="s">
        <v>43</v>
      </c>
      <c r="I94" s="422" t="s">
        <v>43</v>
      </c>
      <c r="J94" s="422" t="s">
        <v>43</v>
      </c>
      <c r="K94" s="422" t="s">
        <v>43</v>
      </c>
      <c r="L94" s="422" t="s">
        <v>43</v>
      </c>
      <c r="M94" s="422" t="s">
        <v>43</v>
      </c>
      <c r="N94" s="422" t="s">
        <v>1303</v>
      </c>
      <c r="O94" s="422" t="s">
        <v>43</v>
      </c>
      <c r="P94" s="422" t="s">
        <v>43</v>
      </c>
      <c r="Q94" s="422" t="s">
        <v>43</v>
      </c>
      <c r="R94" s="422" t="s">
        <v>43</v>
      </c>
      <c r="S94" s="302" t="s">
        <v>43</v>
      </c>
      <c r="T94" s="584"/>
      <c r="U94" s="513"/>
      <c r="V94" s="513"/>
      <c r="W94" s="513"/>
      <c r="X94" s="513"/>
      <c r="Y94" s="513"/>
      <c r="Z94" s="513"/>
      <c r="AA94" s="513"/>
      <c r="AB94" s="513"/>
      <c r="AC94" s="513"/>
      <c r="AD94" s="513"/>
      <c r="AE94" s="513"/>
      <c r="AF94" s="513"/>
      <c r="AG94" s="513"/>
      <c r="AH94" s="513"/>
      <c r="AI94" s="513"/>
      <c r="AJ94" s="570"/>
      <c r="AK94" s="570"/>
      <c r="AL94" s="571"/>
    </row>
    <row r="95" spans="1:38" s="12" customFormat="1" ht="54" customHeight="1" x14ac:dyDescent="0.3">
      <c r="A95" s="573"/>
      <c r="B95" s="576"/>
      <c r="C95" s="579"/>
      <c r="D95" s="573"/>
      <c r="E95" s="582"/>
      <c r="F95" s="520" t="s">
        <v>1141</v>
      </c>
      <c r="G95" s="528">
        <v>0</v>
      </c>
      <c r="H95" s="528">
        <v>0</v>
      </c>
      <c r="I95" s="528">
        <v>0</v>
      </c>
      <c r="J95" s="528">
        <v>0</v>
      </c>
      <c r="K95" s="528">
        <v>0</v>
      </c>
      <c r="L95" s="528">
        <v>0</v>
      </c>
      <c r="M95" s="528">
        <v>0</v>
      </c>
      <c r="N95" s="528">
        <v>1</v>
      </c>
      <c r="O95" s="528">
        <v>0</v>
      </c>
      <c r="P95" s="528">
        <v>0</v>
      </c>
      <c r="Q95" s="528">
        <v>0</v>
      </c>
      <c r="R95" s="528">
        <v>0</v>
      </c>
      <c r="S95" s="304">
        <f>SUM(G95:R95)</f>
        <v>1</v>
      </c>
      <c r="T95" s="584"/>
      <c r="U95" s="513"/>
      <c r="V95" s="513"/>
      <c r="W95" s="513"/>
      <c r="X95" s="513"/>
      <c r="Y95" s="513"/>
      <c r="Z95" s="513"/>
      <c r="AA95" s="513"/>
      <c r="AB95" s="513"/>
      <c r="AC95" s="513"/>
      <c r="AD95" s="513"/>
      <c r="AE95" s="513"/>
      <c r="AF95" s="513"/>
      <c r="AG95" s="513"/>
      <c r="AH95" s="513"/>
      <c r="AI95" s="513"/>
      <c r="AJ95" s="570"/>
      <c r="AK95" s="570"/>
      <c r="AL95" s="571"/>
    </row>
    <row r="96" spans="1:38" s="12" customFormat="1" ht="57.75" customHeight="1" x14ac:dyDescent="0.3">
      <c r="A96" s="573"/>
      <c r="B96" s="576"/>
      <c r="C96" s="579"/>
      <c r="D96" s="573"/>
      <c r="E96" s="582"/>
      <c r="F96" s="303" t="s">
        <v>1142</v>
      </c>
      <c r="G96" s="421" t="s">
        <v>1304</v>
      </c>
      <c r="H96" s="421" t="s">
        <v>1304</v>
      </c>
      <c r="I96" s="421"/>
      <c r="J96" s="421" t="s">
        <v>1304</v>
      </c>
      <c r="K96" s="421" t="s">
        <v>1304</v>
      </c>
      <c r="L96" s="420"/>
      <c r="M96" s="421" t="s">
        <v>1304</v>
      </c>
      <c r="N96" s="510">
        <f t="shared" ref="N96" si="17">+IFERROR(N95/N93,"")</f>
        <v>1</v>
      </c>
      <c r="O96" s="421"/>
      <c r="P96" s="421" t="s">
        <v>1304</v>
      </c>
      <c r="Q96" s="421" t="s">
        <v>1304</v>
      </c>
      <c r="R96" s="420"/>
      <c r="S96" s="304"/>
      <c r="T96" s="584"/>
      <c r="U96" s="513"/>
      <c r="V96" s="513"/>
      <c r="W96" s="513"/>
      <c r="X96" s="513"/>
      <c r="Y96" s="513"/>
      <c r="Z96" s="513"/>
      <c r="AA96" s="513"/>
      <c r="AB96" s="513"/>
      <c r="AC96" s="513"/>
      <c r="AD96" s="513"/>
      <c r="AE96" s="513"/>
      <c r="AF96" s="513"/>
      <c r="AG96" s="513"/>
      <c r="AH96" s="513"/>
      <c r="AI96" s="513"/>
      <c r="AJ96" s="570"/>
      <c r="AK96" s="570"/>
      <c r="AL96" s="571"/>
    </row>
    <row r="97" spans="1:38" s="12" customFormat="1" ht="135" customHeight="1" x14ac:dyDescent="0.3">
      <c r="A97" s="574"/>
      <c r="B97" s="577"/>
      <c r="C97" s="580"/>
      <c r="D97" s="574"/>
      <c r="E97" s="583"/>
      <c r="F97" s="520" t="s">
        <v>1143</v>
      </c>
      <c r="G97" s="515" t="s">
        <v>43</v>
      </c>
      <c r="H97" s="515" t="s">
        <v>43</v>
      </c>
      <c r="I97" s="515" t="s">
        <v>43</v>
      </c>
      <c r="J97" s="515" t="s">
        <v>43</v>
      </c>
      <c r="K97" s="515" t="s">
        <v>43</v>
      </c>
      <c r="L97" s="515" t="s">
        <v>43</v>
      </c>
      <c r="M97" s="515" t="s">
        <v>43</v>
      </c>
      <c r="N97" s="515" t="s">
        <v>1305</v>
      </c>
      <c r="O97" s="515" t="s">
        <v>43</v>
      </c>
      <c r="P97" s="515" t="s">
        <v>43</v>
      </c>
      <c r="Q97" s="515" t="s">
        <v>43</v>
      </c>
      <c r="R97" s="515" t="s">
        <v>43</v>
      </c>
      <c r="S97" s="302" t="s">
        <v>43</v>
      </c>
      <c r="T97" s="584"/>
      <c r="U97" s="513"/>
      <c r="V97" s="513"/>
      <c r="W97" s="513"/>
      <c r="X97" s="513"/>
      <c r="Y97" s="513"/>
      <c r="Z97" s="513"/>
      <c r="AA97" s="513"/>
      <c r="AB97" s="513"/>
      <c r="AC97" s="513"/>
      <c r="AD97" s="513"/>
      <c r="AE97" s="513"/>
      <c r="AF97" s="513"/>
      <c r="AG97" s="513"/>
      <c r="AH97" s="513"/>
      <c r="AI97" s="513"/>
      <c r="AJ97" s="570"/>
      <c r="AK97" s="570"/>
      <c r="AL97" s="571"/>
    </row>
    <row r="98" spans="1:38" s="12" customFormat="1" ht="21" x14ac:dyDescent="0.3">
      <c r="A98" s="37"/>
      <c r="B98" s="37"/>
      <c r="C98" s="37"/>
      <c r="D98" s="37"/>
      <c r="E98" s="529">
        <f>SUM(E8:E92)/13</f>
        <v>1</v>
      </c>
      <c r="F98" s="36"/>
      <c r="G98" s="36"/>
      <c r="H98" s="36"/>
      <c r="I98" s="36"/>
      <c r="J98" s="36"/>
      <c r="K98" s="37"/>
      <c r="U98" s="530">
        <f t="shared" ref="U98:AI98" si="18">+AVERAGE(U8:U92)</f>
        <v>0.25235294117647061</v>
      </c>
      <c r="V98" s="530">
        <f t="shared" si="18"/>
        <v>0.22294117647058823</v>
      </c>
      <c r="W98" s="530" t="e">
        <f t="shared" si="18"/>
        <v>#DIV/0!</v>
      </c>
      <c r="X98" s="530">
        <f t="shared" si="18"/>
        <v>0.22176470588235295</v>
      </c>
      <c r="Y98" s="530">
        <f t="shared" si="18"/>
        <v>0.24823529411764711</v>
      </c>
      <c r="Z98" s="530" t="e">
        <f t="shared" si="18"/>
        <v>#DIV/0!</v>
      </c>
      <c r="AA98" s="530">
        <f t="shared" si="18"/>
        <v>0.2111764705882353</v>
      </c>
      <c r="AB98" s="530">
        <f t="shared" si="18"/>
        <v>0.24470588235294119</v>
      </c>
      <c r="AC98" s="530" t="e">
        <f t="shared" si="18"/>
        <v>#DIV/0!</v>
      </c>
      <c r="AD98" s="530">
        <f t="shared" si="18"/>
        <v>0.23294117647058823</v>
      </c>
      <c r="AE98" s="530">
        <f t="shared" si="18"/>
        <v>0.28411764705882353</v>
      </c>
      <c r="AF98" s="530" t="e">
        <f t="shared" si="18"/>
        <v>#DIV/0!</v>
      </c>
      <c r="AG98" s="530">
        <f t="shared" si="18"/>
        <v>0.37941176470588234</v>
      </c>
      <c r="AH98" s="530">
        <f t="shared" si="18"/>
        <v>0.47117647058823531</v>
      </c>
      <c r="AI98" s="530" t="e">
        <f t="shared" si="18"/>
        <v>#DIV/0!</v>
      </c>
      <c r="AJ98" s="530">
        <f>+AVERAGE(AJ8:AJ97)</f>
        <v>1</v>
      </c>
      <c r="AK98" s="530">
        <f>+AVERAGE(AK8:AK97)</f>
        <v>1</v>
      </c>
      <c r="AL98" s="531">
        <f>SUM(AL8:AL97)/14</f>
        <v>1</v>
      </c>
    </row>
    <row r="99" spans="1:38" s="12" customFormat="1" x14ac:dyDescent="0.3">
      <c r="A99" s="37"/>
      <c r="B99" s="37"/>
      <c r="C99" s="37"/>
      <c r="D99" s="37"/>
      <c r="E99" s="36"/>
      <c r="F99" s="36"/>
      <c r="G99" s="36"/>
      <c r="H99" s="36"/>
      <c r="I99" s="36"/>
      <c r="J99" s="36"/>
      <c r="K99" s="37"/>
      <c r="AL99" s="301"/>
    </row>
    <row r="100" spans="1:38" s="12" customFormat="1" x14ac:dyDescent="0.3">
      <c r="A100" s="37"/>
      <c r="B100" s="37"/>
      <c r="C100" s="37"/>
      <c r="D100" s="37"/>
      <c r="E100" s="36"/>
      <c r="F100" s="36"/>
      <c r="G100" s="36"/>
      <c r="H100" s="36"/>
      <c r="I100" s="36"/>
      <c r="J100" s="36"/>
      <c r="K100" s="37"/>
    </row>
    <row r="101" spans="1:38" s="12" customFormat="1" x14ac:dyDescent="0.3">
      <c r="A101" s="37"/>
      <c r="B101" s="37"/>
      <c r="C101" s="37"/>
      <c r="D101" s="37"/>
      <c r="E101" s="36"/>
      <c r="F101" s="36"/>
      <c r="G101" s="36"/>
      <c r="H101" s="36"/>
      <c r="I101" s="36"/>
      <c r="J101" s="36"/>
      <c r="K101" s="37"/>
    </row>
    <row r="102" spans="1:38" s="12" customFormat="1" x14ac:dyDescent="0.3">
      <c r="A102" s="37"/>
      <c r="B102" s="37"/>
      <c r="C102" s="37"/>
      <c r="D102" s="37"/>
      <c r="E102" s="36"/>
      <c r="F102" s="36"/>
      <c r="G102" s="36"/>
      <c r="H102" s="36"/>
      <c r="I102" s="36"/>
      <c r="J102" s="36"/>
      <c r="K102" s="37"/>
    </row>
    <row r="103" spans="1:38" s="12" customFormat="1" x14ac:dyDescent="0.3">
      <c r="A103" s="37"/>
      <c r="B103" s="37"/>
      <c r="C103" s="37"/>
      <c r="D103" s="37"/>
      <c r="E103" s="36"/>
      <c r="F103" s="36"/>
      <c r="G103" s="36"/>
      <c r="H103" s="36"/>
      <c r="I103" s="36"/>
      <c r="J103" s="36"/>
      <c r="K103" s="37"/>
      <c r="AK103" s="300"/>
    </row>
    <row r="104" spans="1:38" s="12" customFormat="1" x14ac:dyDescent="0.3">
      <c r="A104" s="37"/>
      <c r="B104" s="37"/>
      <c r="C104" s="37"/>
      <c r="D104" s="37"/>
      <c r="E104" s="36"/>
      <c r="F104" s="36"/>
      <c r="G104" s="36"/>
      <c r="H104" s="36"/>
      <c r="I104" s="36"/>
      <c r="J104" s="36"/>
      <c r="K104" s="37"/>
    </row>
    <row r="105" spans="1:38" s="12" customFormat="1" x14ac:dyDescent="0.3">
      <c r="A105" s="37"/>
      <c r="B105" s="37"/>
      <c r="C105" s="37"/>
      <c r="D105" s="37"/>
      <c r="E105" s="36"/>
      <c r="F105" s="36"/>
      <c r="G105" s="36"/>
      <c r="H105" s="36"/>
      <c r="I105" s="36"/>
      <c r="J105" s="36"/>
      <c r="K105" s="37"/>
    </row>
    <row r="106" spans="1:38" s="12" customFormat="1" x14ac:dyDescent="0.3">
      <c r="A106" s="37"/>
      <c r="B106" s="37"/>
      <c r="C106" s="37"/>
      <c r="D106" s="37"/>
      <c r="E106" s="36"/>
      <c r="F106" s="36"/>
      <c r="G106" s="36"/>
      <c r="H106" s="36"/>
      <c r="I106" s="36"/>
      <c r="J106" s="36"/>
      <c r="K106" s="37"/>
    </row>
    <row r="107" spans="1:38" s="12" customFormat="1" x14ac:dyDescent="0.3">
      <c r="A107" s="37"/>
      <c r="B107" s="37"/>
      <c r="C107" s="37"/>
      <c r="D107" s="37"/>
      <c r="E107" s="36"/>
      <c r="F107" s="36"/>
      <c r="G107" s="36"/>
      <c r="H107" s="36"/>
      <c r="I107" s="36"/>
      <c r="J107" s="36"/>
      <c r="K107" s="37"/>
    </row>
    <row r="108" spans="1:38" s="12" customFormat="1" x14ac:dyDescent="0.3">
      <c r="A108" s="37"/>
      <c r="B108" s="37"/>
      <c r="C108" s="37"/>
      <c r="D108" s="37"/>
      <c r="E108" s="36"/>
      <c r="F108" s="36"/>
      <c r="G108" s="36"/>
      <c r="H108" s="36"/>
      <c r="I108" s="36"/>
      <c r="J108" s="36"/>
      <c r="K108" s="37"/>
    </row>
    <row r="109" spans="1:38" s="12" customFormat="1" x14ac:dyDescent="0.3">
      <c r="A109" s="37"/>
      <c r="B109" s="37"/>
      <c r="C109" s="37"/>
      <c r="D109" s="37"/>
      <c r="E109" s="36"/>
      <c r="F109" s="36"/>
      <c r="G109" s="36"/>
      <c r="H109" s="36"/>
      <c r="I109" s="36"/>
      <c r="J109" s="36"/>
      <c r="K109" s="37"/>
    </row>
    <row r="110" spans="1:38" s="12" customFormat="1" x14ac:dyDescent="0.3">
      <c r="A110" s="37"/>
      <c r="B110" s="37"/>
      <c r="C110" s="37"/>
      <c r="D110" s="37"/>
      <c r="E110" s="36"/>
      <c r="F110" s="36"/>
      <c r="G110" s="36"/>
      <c r="H110" s="36"/>
      <c r="I110" s="36"/>
      <c r="J110" s="36"/>
      <c r="K110" s="37"/>
    </row>
    <row r="111" spans="1:38" s="12" customFormat="1" x14ac:dyDescent="0.3">
      <c r="A111" s="37"/>
      <c r="B111" s="37"/>
      <c r="C111" s="37"/>
      <c r="D111" s="37"/>
      <c r="E111" s="36"/>
      <c r="F111" s="36"/>
      <c r="G111" s="36"/>
      <c r="H111" s="36"/>
      <c r="I111" s="36"/>
      <c r="J111" s="36"/>
      <c r="K111" s="37"/>
    </row>
    <row r="112" spans="1:38" s="12" customFormat="1" x14ac:dyDescent="0.3">
      <c r="A112" s="37"/>
      <c r="B112" s="37"/>
      <c r="C112" s="37"/>
      <c r="D112" s="37"/>
      <c r="E112" s="36"/>
      <c r="F112" s="36"/>
      <c r="G112" s="36"/>
      <c r="H112" s="36"/>
      <c r="I112" s="36"/>
      <c r="J112" s="36"/>
      <c r="K112" s="37"/>
    </row>
    <row r="113" spans="1:11" s="12" customFormat="1" x14ac:dyDescent="0.3">
      <c r="A113" s="37"/>
      <c r="B113" s="37"/>
      <c r="C113" s="37"/>
      <c r="D113" s="37"/>
      <c r="E113" s="36"/>
      <c r="F113" s="36"/>
      <c r="G113" s="36"/>
      <c r="H113" s="36"/>
      <c r="I113" s="36"/>
      <c r="J113" s="36"/>
      <c r="K113" s="37"/>
    </row>
    <row r="114" spans="1:11" s="12" customFormat="1" x14ac:dyDescent="0.3">
      <c r="A114" s="37"/>
      <c r="B114" s="37"/>
      <c r="C114" s="37"/>
      <c r="D114" s="37"/>
      <c r="E114" s="36"/>
      <c r="F114" s="36"/>
      <c r="G114" s="36"/>
      <c r="H114" s="36"/>
      <c r="I114" s="36"/>
      <c r="J114" s="36"/>
      <c r="K114" s="37"/>
    </row>
    <row r="115" spans="1:11" s="12" customFormat="1" x14ac:dyDescent="0.3">
      <c r="A115" s="37"/>
      <c r="B115" s="37"/>
      <c r="C115" s="37"/>
      <c r="D115" s="37"/>
      <c r="E115" s="36"/>
      <c r="F115" s="36"/>
      <c r="G115" s="36"/>
      <c r="H115" s="36"/>
      <c r="I115" s="36"/>
      <c r="J115" s="36"/>
      <c r="K115" s="37"/>
    </row>
    <row r="116" spans="1:11" s="12" customFormat="1" x14ac:dyDescent="0.3">
      <c r="A116" s="37"/>
      <c r="B116" s="37"/>
      <c r="C116" s="37"/>
      <c r="D116" s="37"/>
      <c r="E116" s="36"/>
      <c r="F116" s="36"/>
      <c r="G116" s="36"/>
      <c r="H116" s="36"/>
      <c r="I116" s="36"/>
      <c r="J116" s="36"/>
      <c r="K116" s="37"/>
    </row>
    <row r="117" spans="1:11" s="12" customFormat="1" x14ac:dyDescent="0.3">
      <c r="A117" s="37"/>
      <c r="B117" s="37"/>
      <c r="C117" s="37"/>
      <c r="D117" s="37"/>
      <c r="E117" s="36"/>
      <c r="F117" s="36"/>
      <c r="G117" s="36"/>
      <c r="H117" s="36"/>
      <c r="I117" s="36"/>
      <c r="J117" s="36"/>
      <c r="K117" s="37"/>
    </row>
    <row r="118" spans="1:11" s="12" customFormat="1" x14ac:dyDescent="0.3">
      <c r="A118" s="37"/>
      <c r="B118" s="37"/>
      <c r="C118" s="37"/>
      <c r="D118" s="37"/>
      <c r="E118" s="36"/>
      <c r="F118" s="36"/>
      <c r="G118" s="36"/>
      <c r="H118" s="36"/>
      <c r="I118" s="36"/>
      <c r="J118" s="36"/>
      <c r="K118" s="37"/>
    </row>
    <row r="119" spans="1:11" s="12" customFormat="1" x14ac:dyDescent="0.3">
      <c r="A119" s="37"/>
      <c r="B119" s="37"/>
      <c r="C119" s="37"/>
      <c r="D119" s="37"/>
      <c r="E119" s="36"/>
      <c r="F119" s="36"/>
      <c r="G119" s="36"/>
      <c r="H119" s="36"/>
      <c r="I119" s="36"/>
      <c r="J119" s="36"/>
      <c r="K119" s="37"/>
    </row>
    <row r="120" spans="1:11" s="12" customFormat="1" x14ac:dyDescent="0.3">
      <c r="A120" s="37"/>
      <c r="B120" s="37"/>
      <c r="C120" s="37"/>
      <c r="D120" s="37"/>
      <c r="E120" s="36"/>
      <c r="F120" s="36"/>
      <c r="G120" s="36"/>
      <c r="H120" s="36"/>
      <c r="I120" s="36"/>
      <c r="J120" s="36"/>
      <c r="K120" s="37"/>
    </row>
    <row r="121" spans="1:11" s="12" customFormat="1" x14ac:dyDescent="0.3">
      <c r="A121" s="37"/>
      <c r="B121" s="37"/>
      <c r="C121" s="37"/>
      <c r="D121" s="37"/>
      <c r="E121" s="36"/>
      <c r="F121" s="36"/>
      <c r="G121" s="36"/>
      <c r="H121" s="36"/>
      <c r="I121" s="36"/>
      <c r="J121" s="36"/>
      <c r="K121" s="37"/>
    </row>
    <row r="122" spans="1:11" s="12" customFormat="1" x14ac:dyDescent="0.3">
      <c r="A122" s="37"/>
      <c r="B122" s="37"/>
      <c r="C122" s="37"/>
      <c r="D122" s="37"/>
      <c r="E122" s="36"/>
      <c r="F122" s="36"/>
      <c r="G122" s="36"/>
      <c r="H122" s="36"/>
      <c r="I122" s="36"/>
      <c r="J122" s="36"/>
      <c r="K122" s="37"/>
    </row>
    <row r="123" spans="1:11" s="12" customFormat="1" x14ac:dyDescent="0.3">
      <c r="A123" s="37"/>
      <c r="B123" s="37"/>
      <c r="C123" s="37"/>
      <c r="D123" s="37"/>
      <c r="E123" s="36"/>
      <c r="F123" s="36"/>
      <c r="G123" s="36"/>
      <c r="H123" s="36"/>
      <c r="I123" s="36"/>
      <c r="J123" s="36"/>
      <c r="K123" s="37"/>
    </row>
    <row r="124" spans="1:11" s="12" customFormat="1" x14ac:dyDescent="0.3">
      <c r="A124" s="37"/>
      <c r="B124" s="37"/>
      <c r="C124" s="37"/>
      <c r="D124" s="37"/>
      <c r="E124" s="36"/>
      <c r="F124" s="36"/>
      <c r="G124" s="36"/>
      <c r="H124" s="36"/>
      <c r="I124" s="36"/>
      <c r="J124" s="36"/>
      <c r="K124" s="37"/>
    </row>
    <row r="125" spans="1:11" s="12" customFormat="1" x14ac:dyDescent="0.3">
      <c r="A125" s="37"/>
      <c r="B125" s="37"/>
      <c r="C125" s="37"/>
      <c r="D125" s="37"/>
      <c r="E125" s="36"/>
      <c r="F125" s="36"/>
      <c r="G125" s="36"/>
      <c r="H125" s="36"/>
      <c r="I125" s="36"/>
      <c r="J125" s="36"/>
      <c r="K125" s="37"/>
    </row>
    <row r="126" spans="1:11" s="12" customFormat="1" x14ac:dyDescent="0.3">
      <c r="A126" s="37"/>
      <c r="B126" s="37"/>
      <c r="C126" s="37"/>
      <c r="D126" s="37"/>
      <c r="E126" s="36"/>
      <c r="F126" s="36"/>
      <c r="G126" s="36"/>
      <c r="H126" s="36"/>
      <c r="I126" s="36"/>
      <c r="J126" s="36"/>
      <c r="K126" s="37"/>
    </row>
    <row r="127" spans="1:11" s="12" customFormat="1" x14ac:dyDescent="0.3">
      <c r="A127" s="37"/>
      <c r="B127" s="37"/>
      <c r="C127" s="37"/>
      <c r="D127" s="37"/>
      <c r="E127" s="36"/>
      <c r="F127" s="36"/>
      <c r="G127" s="36"/>
      <c r="H127" s="36"/>
      <c r="I127" s="36"/>
      <c r="J127" s="36"/>
      <c r="K127" s="37"/>
    </row>
    <row r="128" spans="1:11" s="12" customFormat="1" x14ac:dyDescent="0.3">
      <c r="A128" s="37"/>
      <c r="B128" s="37"/>
      <c r="C128" s="37"/>
      <c r="D128" s="37"/>
      <c r="E128" s="36"/>
      <c r="F128" s="36"/>
      <c r="G128" s="36"/>
      <c r="H128" s="36"/>
      <c r="I128" s="36"/>
      <c r="J128" s="36"/>
      <c r="K128" s="37"/>
    </row>
    <row r="129" spans="1:11" s="12" customFormat="1" x14ac:dyDescent="0.3">
      <c r="A129" s="37"/>
      <c r="B129" s="37"/>
      <c r="C129" s="37"/>
      <c r="D129" s="37"/>
      <c r="E129" s="36"/>
      <c r="F129" s="36"/>
      <c r="G129" s="36"/>
      <c r="H129" s="36"/>
      <c r="I129" s="36"/>
      <c r="J129" s="36"/>
      <c r="K129" s="37"/>
    </row>
    <row r="130" spans="1:11" s="12" customFormat="1" x14ac:dyDescent="0.3">
      <c r="A130" s="37"/>
      <c r="B130" s="37"/>
      <c r="C130" s="37"/>
      <c r="D130" s="37"/>
      <c r="E130" s="36"/>
      <c r="F130" s="36"/>
      <c r="G130" s="36"/>
      <c r="H130" s="36"/>
      <c r="I130" s="36"/>
      <c r="J130" s="36"/>
      <c r="K130" s="37"/>
    </row>
    <row r="131" spans="1:11" s="12" customFormat="1" x14ac:dyDescent="0.3">
      <c r="A131" s="37"/>
      <c r="B131" s="37"/>
      <c r="C131" s="37"/>
      <c r="D131" s="37"/>
      <c r="E131" s="36"/>
      <c r="F131" s="36"/>
      <c r="G131" s="36"/>
      <c r="H131" s="36"/>
      <c r="I131" s="36"/>
      <c r="J131" s="36"/>
      <c r="K131" s="37"/>
    </row>
    <row r="132" spans="1:11" s="12" customFormat="1" x14ac:dyDescent="0.3">
      <c r="A132" s="37"/>
      <c r="B132" s="37"/>
      <c r="C132" s="37"/>
      <c r="D132" s="37"/>
      <c r="E132" s="36"/>
      <c r="F132" s="36"/>
      <c r="G132" s="36"/>
      <c r="H132" s="36"/>
      <c r="I132" s="36"/>
      <c r="J132" s="36"/>
      <c r="K132" s="37"/>
    </row>
    <row r="133" spans="1:11" s="12" customFormat="1" x14ac:dyDescent="0.3">
      <c r="A133" s="37"/>
      <c r="B133" s="37"/>
      <c r="C133" s="37"/>
      <c r="D133" s="37"/>
      <c r="E133" s="36"/>
      <c r="F133" s="36"/>
      <c r="G133" s="36"/>
      <c r="H133" s="36"/>
      <c r="I133" s="36"/>
      <c r="J133" s="36"/>
      <c r="K133" s="37"/>
    </row>
    <row r="134" spans="1:11" s="12" customFormat="1" x14ac:dyDescent="0.3">
      <c r="A134" s="37"/>
      <c r="B134" s="37"/>
      <c r="C134" s="37"/>
      <c r="D134" s="37"/>
      <c r="E134" s="36"/>
      <c r="F134" s="36"/>
      <c r="G134" s="36"/>
      <c r="H134" s="36"/>
      <c r="I134" s="36"/>
      <c r="J134" s="36"/>
      <c r="K134" s="37"/>
    </row>
    <row r="135" spans="1:11" s="12" customFormat="1" x14ac:dyDescent="0.3">
      <c r="A135" s="37"/>
      <c r="B135" s="37"/>
      <c r="C135" s="37"/>
      <c r="D135" s="37"/>
      <c r="E135" s="36"/>
      <c r="F135" s="36"/>
      <c r="G135" s="36"/>
      <c r="H135" s="36"/>
      <c r="I135" s="36"/>
      <c r="J135" s="36"/>
      <c r="K135" s="37"/>
    </row>
    <row r="136" spans="1:11" s="12" customFormat="1" x14ac:dyDescent="0.3">
      <c r="A136" s="37"/>
      <c r="B136" s="37"/>
      <c r="C136" s="37"/>
      <c r="D136" s="37"/>
      <c r="E136" s="36"/>
      <c r="F136" s="36"/>
      <c r="G136" s="36"/>
      <c r="H136" s="36"/>
      <c r="I136" s="36"/>
      <c r="J136" s="36"/>
      <c r="K136" s="37"/>
    </row>
    <row r="137" spans="1:11" s="12" customFormat="1" x14ac:dyDescent="0.3">
      <c r="A137" s="37"/>
      <c r="B137" s="37"/>
      <c r="C137" s="37"/>
      <c r="D137" s="37"/>
      <c r="E137" s="36"/>
      <c r="F137" s="36"/>
      <c r="G137" s="36"/>
      <c r="H137" s="36"/>
      <c r="I137" s="36"/>
      <c r="J137" s="36"/>
      <c r="K137" s="37"/>
    </row>
    <row r="138" spans="1:11" s="12" customFormat="1" x14ac:dyDescent="0.3">
      <c r="A138" s="37"/>
      <c r="B138" s="37"/>
      <c r="C138" s="37"/>
      <c r="D138" s="37"/>
      <c r="E138" s="36"/>
      <c r="F138" s="36"/>
      <c r="G138" s="36"/>
      <c r="H138" s="36"/>
      <c r="I138" s="36"/>
      <c r="J138" s="36"/>
      <c r="K138" s="37"/>
    </row>
    <row r="139" spans="1:11" s="12" customFormat="1" x14ac:dyDescent="0.3">
      <c r="A139" s="37"/>
      <c r="B139" s="37"/>
      <c r="C139" s="37"/>
      <c r="D139" s="37"/>
      <c r="E139" s="36"/>
      <c r="F139" s="36"/>
      <c r="G139" s="36"/>
      <c r="H139" s="36"/>
      <c r="I139" s="36"/>
      <c r="J139" s="36"/>
      <c r="K139" s="37"/>
    </row>
    <row r="140" spans="1:11" s="12" customFormat="1" x14ac:dyDescent="0.3">
      <c r="A140" s="37"/>
      <c r="B140" s="37"/>
      <c r="C140" s="37"/>
      <c r="D140" s="37"/>
      <c r="E140" s="36"/>
      <c r="F140" s="36"/>
      <c r="G140" s="36"/>
      <c r="H140" s="36"/>
      <c r="I140" s="36"/>
      <c r="J140" s="36"/>
      <c r="K140" s="37"/>
    </row>
    <row r="141" spans="1:11" s="12" customFormat="1" x14ac:dyDescent="0.3">
      <c r="A141" s="37"/>
      <c r="B141" s="37"/>
      <c r="C141" s="37"/>
      <c r="D141" s="37"/>
      <c r="E141" s="36"/>
      <c r="F141" s="36"/>
      <c r="G141" s="36"/>
      <c r="H141" s="36"/>
      <c r="I141" s="36"/>
      <c r="J141" s="36"/>
      <c r="K141" s="37"/>
    </row>
    <row r="142" spans="1:11" s="12" customFormat="1" x14ac:dyDescent="0.3">
      <c r="A142" s="37"/>
      <c r="B142" s="37"/>
      <c r="C142" s="37"/>
      <c r="D142" s="37"/>
      <c r="E142" s="36"/>
      <c r="F142" s="36"/>
      <c r="G142" s="36"/>
      <c r="H142" s="36"/>
      <c r="I142" s="36"/>
      <c r="J142" s="36"/>
      <c r="K142" s="37"/>
    </row>
    <row r="143" spans="1:11" s="12" customFormat="1" x14ac:dyDescent="0.3">
      <c r="A143" s="37"/>
      <c r="B143" s="37"/>
      <c r="C143" s="37"/>
      <c r="D143" s="37"/>
      <c r="E143" s="36"/>
      <c r="F143" s="36"/>
      <c r="G143" s="36"/>
      <c r="H143" s="36"/>
      <c r="I143" s="36"/>
      <c r="J143" s="36"/>
      <c r="K143" s="37"/>
    </row>
    <row r="144" spans="1:11" s="12" customFormat="1" x14ac:dyDescent="0.3">
      <c r="A144" s="37"/>
      <c r="B144" s="37"/>
      <c r="C144" s="37"/>
      <c r="D144" s="37"/>
      <c r="E144" s="36"/>
      <c r="F144" s="36"/>
      <c r="G144" s="36"/>
      <c r="H144" s="36"/>
      <c r="I144" s="36"/>
      <c r="J144" s="36"/>
      <c r="K144" s="37"/>
    </row>
    <row r="145" spans="1:11" s="12" customFormat="1" x14ac:dyDescent="0.3">
      <c r="A145" s="37"/>
      <c r="B145" s="37"/>
      <c r="C145" s="37"/>
      <c r="D145" s="37"/>
      <c r="E145" s="36"/>
      <c r="F145" s="36"/>
      <c r="G145" s="36"/>
      <c r="H145" s="36"/>
      <c r="I145" s="36"/>
      <c r="J145" s="36"/>
      <c r="K145" s="37"/>
    </row>
    <row r="146" spans="1:11" s="12" customFormat="1" x14ac:dyDescent="0.3">
      <c r="A146" s="37"/>
      <c r="B146" s="37"/>
      <c r="C146" s="37"/>
      <c r="D146" s="37"/>
      <c r="E146" s="36"/>
      <c r="F146" s="36"/>
      <c r="G146" s="36"/>
      <c r="H146" s="36"/>
      <c r="I146" s="36"/>
      <c r="J146" s="36"/>
      <c r="K146" s="37"/>
    </row>
    <row r="147" spans="1:11" s="12" customFormat="1" x14ac:dyDescent="0.3">
      <c r="A147" s="37"/>
      <c r="B147" s="37"/>
      <c r="C147" s="37"/>
      <c r="D147" s="37"/>
      <c r="E147" s="36"/>
      <c r="F147" s="36"/>
      <c r="G147" s="36"/>
      <c r="H147" s="36"/>
      <c r="I147" s="36"/>
      <c r="J147" s="36"/>
      <c r="K147" s="37"/>
    </row>
    <row r="148" spans="1:11" s="12" customFormat="1" x14ac:dyDescent="0.3">
      <c r="A148" s="37"/>
      <c r="B148" s="37"/>
      <c r="C148" s="37"/>
      <c r="D148" s="37"/>
      <c r="E148" s="36"/>
      <c r="F148" s="36"/>
      <c r="G148" s="36"/>
      <c r="H148" s="36"/>
      <c r="I148" s="36"/>
      <c r="J148" s="36"/>
      <c r="K148" s="37"/>
    </row>
    <row r="149" spans="1:11" s="12" customFormat="1" x14ac:dyDescent="0.3">
      <c r="A149" s="37"/>
      <c r="B149" s="37"/>
      <c r="C149" s="37"/>
      <c r="D149" s="37"/>
      <c r="E149" s="36"/>
      <c r="F149" s="36"/>
      <c r="G149" s="36"/>
      <c r="H149" s="36"/>
      <c r="I149" s="36"/>
      <c r="J149" s="36"/>
      <c r="K149" s="37"/>
    </row>
    <row r="150" spans="1:11" s="12" customFormat="1" x14ac:dyDescent="0.3">
      <c r="A150" s="37"/>
      <c r="B150" s="37"/>
      <c r="C150" s="37"/>
      <c r="D150" s="37"/>
      <c r="E150" s="36"/>
      <c r="F150" s="36"/>
      <c r="G150" s="36"/>
      <c r="H150" s="36"/>
      <c r="I150" s="36"/>
      <c r="J150" s="36"/>
      <c r="K150" s="37"/>
    </row>
    <row r="151" spans="1:11" s="12" customFormat="1" x14ac:dyDescent="0.3">
      <c r="A151" s="37"/>
      <c r="B151" s="37"/>
      <c r="C151" s="37"/>
      <c r="D151" s="37"/>
      <c r="E151" s="36"/>
      <c r="F151" s="36"/>
      <c r="G151" s="36"/>
      <c r="H151" s="36"/>
      <c r="I151" s="36"/>
      <c r="J151" s="36"/>
      <c r="K151" s="37"/>
    </row>
    <row r="152" spans="1:11" s="12" customFormat="1" x14ac:dyDescent="0.3">
      <c r="A152" s="37"/>
      <c r="B152" s="37"/>
      <c r="C152" s="37"/>
      <c r="D152" s="37"/>
      <c r="E152" s="36"/>
      <c r="F152" s="36"/>
      <c r="G152" s="36"/>
      <c r="H152" s="36"/>
      <c r="I152" s="36"/>
      <c r="J152" s="36"/>
      <c r="K152" s="37"/>
    </row>
    <row r="153" spans="1:11" s="12" customFormat="1" x14ac:dyDescent="0.3">
      <c r="A153" s="37"/>
      <c r="B153" s="37"/>
      <c r="C153" s="37"/>
      <c r="D153" s="37"/>
      <c r="E153" s="36"/>
      <c r="F153" s="36"/>
      <c r="G153" s="36"/>
      <c r="H153" s="36"/>
      <c r="I153" s="36"/>
      <c r="J153" s="36"/>
      <c r="K153" s="37"/>
    </row>
    <row r="154" spans="1:11" s="12" customFormat="1" x14ac:dyDescent="0.3">
      <c r="A154" s="37"/>
      <c r="B154" s="37"/>
      <c r="C154" s="37"/>
      <c r="D154" s="37"/>
      <c r="E154" s="36"/>
      <c r="F154" s="36"/>
      <c r="G154" s="36"/>
      <c r="H154" s="36"/>
      <c r="I154" s="36"/>
      <c r="J154" s="36"/>
      <c r="K154" s="37"/>
    </row>
    <row r="155" spans="1:11" s="12" customFormat="1" x14ac:dyDescent="0.3">
      <c r="A155" s="37"/>
      <c r="B155" s="37"/>
      <c r="C155" s="37"/>
      <c r="D155" s="37"/>
      <c r="E155" s="36"/>
      <c r="F155" s="36"/>
      <c r="G155" s="36"/>
      <c r="H155" s="36"/>
      <c r="I155" s="36"/>
      <c r="J155" s="36"/>
      <c r="K155" s="37"/>
    </row>
    <row r="156" spans="1:11" s="12" customFormat="1" x14ac:dyDescent="0.3">
      <c r="A156" s="37"/>
      <c r="B156" s="37"/>
      <c r="C156" s="37"/>
      <c r="D156" s="37"/>
      <c r="E156" s="36"/>
      <c r="F156" s="36"/>
      <c r="G156" s="36"/>
      <c r="H156" s="36"/>
      <c r="I156" s="36"/>
      <c r="J156" s="36"/>
      <c r="K156" s="37"/>
    </row>
    <row r="157" spans="1:11" s="12" customFormat="1" x14ac:dyDescent="0.3">
      <c r="A157" s="37"/>
      <c r="B157" s="37"/>
      <c r="C157" s="37"/>
      <c r="D157" s="37"/>
      <c r="E157" s="36"/>
      <c r="F157" s="36"/>
      <c r="G157" s="36"/>
      <c r="H157" s="36"/>
      <c r="I157" s="36"/>
      <c r="J157" s="36"/>
      <c r="K157" s="37"/>
    </row>
    <row r="158" spans="1:11" s="12" customFormat="1" x14ac:dyDescent="0.3">
      <c r="A158" s="37"/>
      <c r="B158" s="37"/>
      <c r="C158" s="37"/>
      <c r="D158" s="37"/>
      <c r="E158" s="36"/>
      <c r="F158" s="36"/>
      <c r="G158" s="36"/>
      <c r="H158" s="36"/>
      <c r="I158" s="36"/>
      <c r="J158" s="36"/>
      <c r="K158" s="37"/>
    </row>
    <row r="159" spans="1:11" s="12" customFormat="1" x14ac:dyDescent="0.3">
      <c r="A159" s="37"/>
      <c r="B159" s="37"/>
      <c r="C159" s="37"/>
      <c r="D159" s="37"/>
      <c r="E159" s="36"/>
      <c r="F159" s="36"/>
      <c r="G159" s="36"/>
      <c r="H159" s="36"/>
      <c r="I159" s="36"/>
      <c r="J159" s="36"/>
      <c r="K159" s="37"/>
    </row>
    <row r="160" spans="1:11" s="12" customFormat="1" x14ac:dyDescent="0.3">
      <c r="A160" s="37"/>
      <c r="B160" s="37"/>
      <c r="C160" s="37"/>
      <c r="D160" s="37"/>
      <c r="E160" s="36"/>
      <c r="F160" s="36"/>
      <c r="G160" s="36"/>
      <c r="H160" s="36"/>
      <c r="I160" s="36"/>
      <c r="J160" s="36"/>
      <c r="K160" s="37"/>
    </row>
    <row r="161" spans="1:11" s="12" customFormat="1" x14ac:dyDescent="0.3">
      <c r="A161" s="37"/>
      <c r="B161" s="37"/>
      <c r="C161" s="37"/>
      <c r="D161" s="37"/>
      <c r="E161" s="36"/>
      <c r="F161" s="36"/>
      <c r="G161" s="36"/>
      <c r="H161" s="36"/>
      <c r="I161" s="36"/>
      <c r="J161" s="36"/>
      <c r="K161" s="37"/>
    </row>
    <row r="162" spans="1:11" s="12" customFormat="1" x14ac:dyDescent="0.3">
      <c r="A162" s="37"/>
      <c r="B162" s="37"/>
      <c r="C162" s="37"/>
      <c r="D162" s="37"/>
      <c r="E162" s="36"/>
      <c r="F162" s="36"/>
      <c r="G162" s="36"/>
      <c r="H162" s="36"/>
      <c r="I162" s="36"/>
      <c r="J162" s="36"/>
      <c r="K162" s="37"/>
    </row>
    <row r="163" spans="1:11" s="12" customFormat="1" x14ac:dyDescent="0.3">
      <c r="A163" s="37"/>
      <c r="B163" s="37"/>
      <c r="C163" s="37"/>
      <c r="D163" s="37"/>
      <c r="E163" s="36"/>
      <c r="F163" s="36"/>
      <c r="G163" s="36"/>
      <c r="H163" s="36"/>
      <c r="I163" s="36"/>
      <c r="J163" s="36"/>
      <c r="K163" s="37"/>
    </row>
    <row r="164" spans="1:11" s="12" customFormat="1" x14ac:dyDescent="0.3">
      <c r="A164" s="37"/>
      <c r="B164" s="37"/>
      <c r="C164" s="37"/>
      <c r="D164" s="37"/>
      <c r="E164" s="36"/>
      <c r="F164" s="36"/>
      <c r="G164" s="36"/>
      <c r="H164" s="36"/>
      <c r="I164" s="36"/>
      <c r="J164" s="36"/>
      <c r="K164" s="37"/>
    </row>
    <row r="165" spans="1:11" s="12" customFormat="1" x14ac:dyDescent="0.3">
      <c r="A165" s="37"/>
      <c r="B165" s="37"/>
      <c r="C165" s="37"/>
      <c r="D165" s="37"/>
      <c r="E165" s="36"/>
      <c r="F165" s="36"/>
      <c r="G165" s="36"/>
      <c r="H165" s="36"/>
      <c r="I165" s="36"/>
      <c r="J165" s="36"/>
      <c r="K165" s="37"/>
    </row>
    <row r="166" spans="1:11" s="12" customFormat="1" x14ac:dyDescent="0.3">
      <c r="A166" s="37"/>
      <c r="B166" s="37"/>
      <c r="C166" s="37"/>
      <c r="D166" s="37"/>
      <c r="E166" s="36"/>
      <c r="F166" s="36"/>
      <c r="G166" s="36"/>
      <c r="H166" s="36"/>
      <c r="I166" s="36"/>
      <c r="J166" s="36"/>
      <c r="K166" s="37"/>
    </row>
    <row r="167" spans="1:11" s="12" customFormat="1" x14ac:dyDescent="0.3">
      <c r="A167" s="37"/>
      <c r="B167" s="37"/>
      <c r="C167" s="37"/>
      <c r="D167" s="37"/>
      <c r="E167" s="36"/>
      <c r="F167" s="36"/>
      <c r="G167" s="36"/>
      <c r="H167" s="36"/>
      <c r="I167" s="36"/>
      <c r="J167" s="36"/>
      <c r="K167" s="37"/>
    </row>
    <row r="168" spans="1:11" s="12" customFormat="1" x14ac:dyDescent="0.3">
      <c r="A168" s="37"/>
      <c r="B168" s="37"/>
      <c r="C168" s="37"/>
      <c r="D168" s="37"/>
      <c r="E168" s="36"/>
      <c r="F168" s="36"/>
      <c r="G168" s="36"/>
      <c r="H168" s="36"/>
      <c r="I168" s="36"/>
      <c r="J168" s="36"/>
      <c r="K168" s="37"/>
    </row>
    <row r="169" spans="1:11" s="12" customFormat="1" x14ac:dyDescent="0.3">
      <c r="A169" s="37"/>
      <c r="B169" s="37"/>
      <c r="C169" s="37"/>
      <c r="D169" s="37"/>
      <c r="E169" s="36"/>
      <c r="F169" s="36"/>
      <c r="G169" s="36"/>
      <c r="H169" s="36"/>
      <c r="I169" s="36"/>
      <c r="J169" s="36"/>
      <c r="K169" s="37"/>
    </row>
    <row r="170" spans="1:11" s="12" customFormat="1" x14ac:dyDescent="0.3">
      <c r="A170" s="37"/>
      <c r="B170" s="37"/>
      <c r="C170" s="37"/>
      <c r="D170" s="37"/>
      <c r="E170" s="36"/>
      <c r="F170" s="36"/>
      <c r="G170" s="36"/>
      <c r="H170" s="36"/>
      <c r="I170" s="36"/>
      <c r="J170" s="36"/>
      <c r="K170" s="37"/>
    </row>
    <row r="171" spans="1:11" s="12" customFormat="1" x14ac:dyDescent="0.3">
      <c r="A171" s="37"/>
      <c r="B171" s="37"/>
      <c r="C171" s="37"/>
      <c r="D171" s="37"/>
      <c r="E171" s="36"/>
      <c r="F171" s="36"/>
      <c r="G171" s="36"/>
      <c r="H171" s="36"/>
      <c r="I171" s="36"/>
      <c r="J171" s="36"/>
      <c r="K171" s="37"/>
    </row>
    <row r="172" spans="1:11" s="12" customFormat="1" x14ac:dyDescent="0.3">
      <c r="A172" s="37"/>
      <c r="B172" s="37"/>
      <c r="C172" s="37"/>
      <c r="D172" s="37"/>
      <c r="E172" s="36"/>
      <c r="F172" s="36"/>
      <c r="G172" s="36"/>
      <c r="H172" s="36"/>
      <c r="I172" s="36"/>
      <c r="J172" s="36"/>
      <c r="K172" s="37"/>
    </row>
    <row r="173" spans="1:11" s="12" customFormat="1" x14ac:dyDescent="0.3">
      <c r="A173" s="37"/>
      <c r="B173" s="37"/>
      <c r="C173" s="37"/>
      <c r="D173" s="37"/>
      <c r="E173" s="36"/>
      <c r="F173" s="36"/>
      <c r="G173" s="36"/>
      <c r="H173" s="36"/>
      <c r="I173" s="36"/>
      <c r="J173" s="36"/>
      <c r="K173" s="37"/>
    </row>
    <row r="174" spans="1:11" s="12" customFormat="1" x14ac:dyDescent="0.3">
      <c r="A174" s="37"/>
      <c r="B174" s="37"/>
      <c r="C174" s="37"/>
      <c r="D174" s="37"/>
      <c r="E174" s="36"/>
      <c r="F174" s="36"/>
      <c r="G174" s="36"/>
      <c r="H174" s="36"/>
      <c r="I174" s="36"/>
      <c r="J174" s="36"/>
      <c r="K174" s="37"/>
    </row>
    <row r="175" spans="1:11" s="12" customFormat="1" x14ac:dyDescent="0.3">
      <c r="A175" s="37"/>
      <c r="B175" s="37"/>
      <c r="C175" s="37"/>
      <c r="D175" s="37"/>
      <c r="E175" s="36"/>
      <c r="F175" s="36"/>
      <c r="G175" s="36"/>
      <c r="H175" s="36"/>
      <c r="I175" s="36"/>
      <c r="J175" s="36"/>
      <c r="K175" s="37"/>
    </row>
    <row r="176" spans="1:11" s="12" customFormat="1" x14ac:dyDescent="0.3">
      <c r="A176" s="37"/>
      <c r="B176" s="37"/>
      <c r="C176" s="37"/>
      <c r="D176" s="37"/>
      <c r="E176" s="36"/>
      <c r="F176" s="36"/>
      <c r="G176" s="36"/>
      <c r="H176" s="36"/>
      <c r="I176" s="36"/>
      <c r="J176" s="36"/>
      <c r="K176" s="37"/>
    </row>
    <row r="177" spans="1:11" s="12" customFormat="1" x14ac:dyDescent="0.3">
      <c r="A177" s="37"/>
      <c r="B177" s="37"/>
      <c r="C177" s="37"/>
      <c r="D177" s="37"/>
      <c r="E177" s="36"/>
      <c r="F177" s="36"/>
      <c r="G177" s="36"/>
      <c r="H177" s="36"/>
      <c r="I177" s="36"/>
      <c r="J177" s="36"/>
      <c r="K177" s="37"/>
    </row>
    <row r="178" spans="1:11" s="12" customFormat="1" x14ac:dyDescent="0.3">
      <c r="A178" s="37"/>
      <c r="B178" s="37"/>
      <c r="C178" s="37"/>
      <c r="D178" s="37"/>
      <c r="E178" s="36"/>
      <c r="F178" s="36"/>
      <c r="G178" s="36"/>
      <c r="H178" s="36"/>
      <c r="I178" s="36"/>
      <c r="J178" s="36"/>
      <c r="K178" s="37"/>
    </row>
    <row r="179" spans="1:11" s="12" customFormat="1" x14ac:dyDescent="0.3">
      <c r="A179" s="37"/>
      <c r="B179" s="37"/>
      <c r="C179" s="37"/>
      <c r="D179" s="37"/>
      <c r="E179" s="36"/>
      <c r="F179" s="36"/>
      <c r="G179" s="36"/>
      <c r="H179" s="36"/>
      <c r="I179" s="36"/>
      <c r="J179" s="36"/>
      <c r="K179" s="37"/>
    </row>
    <row r="180" spans="1:11" s="12" customFormat="1" x14ac:dyDescent="0.3">
      <c r="A180" s="37"/>
      <c r="B180" s="37"/>
      <c r="C180" s="37"/>
      <c r="D180" s="37"/>
      <c r="E180" s="36"/>
      <c r="F180" s="36"/>
      <c r="G180" s="36"/>
      <c r="H180" s="36"/>
      <c r="I180" s="36"/>
      <c r="J180" s="36"/>
      <c r="K180" s="37"/>
    </row>
    <row r="181" spans="1:11" s="12" customFormat="1" x14ac:dyDescent="0.3">
      <c r="A181" s="37"/>
      <c r="B181" s="37"/>
      <c r="C181" s="37"/>
      <c r="D181" s="37"/>
      <c r="E181" s="36"/>
      <c r="F181" s="36"/>
      <c r="G181" s="36"/>
      <c r="H181" s="36"/>
      <c r="I181" s="36"/>
      <c r="J181" s="36"/>
      <c r="K181" s="37"/>
    </row>
    <row r="182" spans="1:11" s="12" customFormat="1" x14ac:dyDescent="0.3">
      <c r="A182" s="37"/>
      <c r="B182" s="37"/>
      <c r="C182" s="37"/>
      <c r="D182" s="37"/>
      <c r="E182" s="36"/>
      <c r="F182" s="36"/>
      <c r="G182" s="36"/>
      <c r="H182" s="36"/>
      <c r="I182" s="36"/>
      <c r="J182" s="36"/>
      <c r="K182" s="37"/>
    </row>
    <row r="183" spans="1:11" s="12" customFormat="1" x14ac:dyDescent="0.3">
      <c r="A183" s="37"/>
      <c r="B183" s="37"/>
      <c r="C183" s="37"/>
      <c r="D183" s="37"/>
      <c r="E183" s="36"/>
      <c r="F183" s="36"/>
      <c r="G183" s="36"/>
      <c r="H183" s="36"/>
      <c r="I183" s="36"/>
      <c r="J183" s="36"/>
      <c r="K183" s="37"/>
    </row>
    <row r="184" spans="1:11" s="12" customFormat="1" x14ac:dyDescent="0.3">
      <c r="A184" s="37"/>
      <c r="B184" s="37"/>
      <c r="C184" s="37"/>
      <c r="D184" s="37"/>
      <c r="E184" s="36"/>
      <c r="F184" s="36"/>
      <c r="G184" s="36"/>
      <c r="H184" s="36"/>
      <c r="I184" s="36"/>
      <c r="J184" s="36"/>
      <c r="K184" s="37"/>
    </row>
    <row r="185" spans="1:11" s="12" customFormat="1" x14ac:dyDescent="0.3">
      <c r="A185" s="37"/>
      <c r="B185" s="37"/>
      <c r="C185" s="37"/>
      <c r="D185" s="37"/>
      <c r="E185" s="36"/>
      <c r="F185" s="36"/>
      <c r="G185" s="36"/>
      <c r="H185" s="36"/>
      <c r="I185" s="36"/>
      <c r="J185" s="36"/>
      <c r="K185" s="37"/>
    </row>
    <row r="186" spans="1:11" s="12" customFormat="1" x14ac:dyDescent="0.3">
      <c r="A186" s="37"/>
      <c r="B186" s="37"/>
      <c r="C186" s="37"/>
      <c r="D186" s="37"/>
      <c r="E186" s="36"/>
      <c r="F186" s="36"/>
      <c r="G186" s="36"/>
      <c r="H186" s="36"/>
      <c r="I186" s="36"/>
      <c r="J186" s="36"/>
      <c r="K186" s="37"/>
    </row>
    <row r="187" spans="1:11" s="12" customFormat="1" x14ac:dyDescent="0.3">
      <c r="A187" s="37"/>
      <c r="B187" s="37"/>
      <c r="C187" s="37"/>
      <c r="D187" s="37"/>
      <c r="E187" s="36"/>
      <c r="F187" s="36"/>
      <c r="G187" s="36"/>
      <c r="H187" s="36"/>
      <c r="I187" s="36"/>
      <c r="J187" s="36"/>
      <c r="K187" s="37"/>
    </row>
    <row r="188" spans="1:11" s="12" customFormat="1" x14ac:dyDescent="0.3">
      <c r="A188" s="37"/>
      <c r="B188" s="37"/>
      <c r="C188" s="37"/>
      <c r="D188" s="37"/>
      <c r="E188" s="36"/>
      <c r="F188" s="36"/>
      <c r="G188" s="36"/>
      <c r="H188" s="36"/>
      <c r="I188" s="36"/>
      <c r="J188" s="36"/>
      <c r="K188" s="37"/>
    </row>
    <row r="189" spans="1:11" s="12" customFormat="1" x14ac:dyDescent="0.3">
      <c r="A189" s="37"/>
      <c r="B189" s="37"/>
      <c r="C189" s="37"/>
      <c r="D189" s="37"/>
      <c r="E189" s="36"/>
      <c r="F189" s="36"/>
      <c r="G189" s="36"/>
      <c r="H189" s="36"/>
      <c r="I189" s="36"/>
      <c r="J189" s="36"/>
      <c r="K189" s="37"/>
    </row>
    <row r="190" spans="1:11" s="12" customFormat="1" x14ac:dyDescent="0.3">
      <c r="A190" s="37"/>
      <c r="B190" s="37"/>
      <c r="C190" s="37"/>
      <c r="D190" s="37"/>
      <c r="E190" s="36"/>
      <c r="F190" s="36"/>
      <c r="G190" s="36"/>
      <c r="H190" s="36"/>
      <c r="I190" s="36"/>
      <c r="J190" s="36"/>
      <c r="K190" s="37"/>
    </row>
    <row r="191" spans="1:11" s="12" customFormat="1" x14ac:dyDescent="0.3">
      <c r="A191" s="37"/>
      <c r="B191" s="37"/>
      <c r="C191" s="37"/>
      <c r="D191" s="37"/>
      <c r="E191" s="36"/>
      <c r="F191" s="36"/>
      <c r="G191" s="36"/>
      <c r="H191" s="36"/>
      <c r="I191" s="36"/>
      <c r="J191" s="36"/>
      <c r="K191" s="37"/>
    </row>
    <row r="192" spans="1:11" s="12" customFormat="1" x14ac:dyDescent="0.3">
      <c r="A192" s="37"/>
      <c r="B192" s="37"/>
      <c r="C192" s="37"/>
      <c r="D192" s="37"/>
      <c r="E192" s="36"/>
      <c r="F192" s="36"/>
      <c r="G192" s="36"/>
      <c r="H192" s="36"/>
      <c r="I192" s="36"/>
      <c r="J192" s="36"/>
      <c r="K192" s="37"/>
    </row>
    <row r="193" spans="1:11" s="12" customFormat="1" x14ac:dyDescent="0.3">
      <c r="A193" s="37"/>
      <c r="B193" s="37"/>
      <c r="C193" s="37"/>
      <c r="D193" s="37"/>
      <c r="E193" s="36"/>
      <c r="F193" s="36"/>
      <c r="G193" s="36"/>
      <c r="H193" s="36"/>
      <c r="I193" s="36"/>
      <c r="J193" s="36"/>
      <c r="K193" s="37"/>
    </row>
    <row r="194" spans="1:11" s="12" customFormat="1" x14ac:dyDescent="0.3">
      <c r="A194" s="37"/>
      <c r="B194" s="37"/>
      <c r="C194" s="37"/>
      <c r="D194" s="37"/>
      <c r="E194" s="36"/>
      <c r="F194" s="36"/>
      <c r="G194" s="36"/>
      <c r="H194" s="36"/>
      <c r="I194" s="36"/>
      <c r="J194" s="36"/>
      <c r="K194" s="37"/>
    </row>
    <row r="195" spans="1:11" s="12" customFormat="1" x14ac:dyDescent="0.3">
      <c r="A195" s="37"/>
      <c r="B195" s="37"/>
      <c r="C195" s="37"/>
      <c r="D195" s="37"/>
      <c r="E195" s="36"/>
      <c r="F195" s="36"/>
      <c r="G195" s="36"/>
      <c r="H195" s="36"/>
      <c r="I195" s="36"/>
      <c r="J195" s="36"/>
      <c r="K195" s="37"/>
    </row>
    <row r="196" spans="1:11" s="12" customFormat="1" x14ac:dyDescent="0.3">
      <c r="A196" s="37"/>
      <c r="B196" s="37"/>
      <c r="C196" s="37"/>
      <c r="D196" s="37"/>
      <c r="E196" s="36"/>
      <c r="F196" s="36"/>
      <c r="G196" s="36"/>
      <c r="H196" s="36"/>
      <c r="I196" s="36"/>
      <c r="J196" s="36"/>
      <c r="K196" s="37"/>
    </row>
    <row r="197" spans="1:11" s="12" customFormat="1" x14ac:dyDescent="0.3">
      <c r="A197" s="37"/>
      <c r="B197" s="37"/>
      <c r="C197" s="37"/>
      <c r="D197" s="37"/>
      <c r="E197" s="36"/>
      <c r="F197" s="36"/>
      <c r="G197" s="36"/>
      <c r="H197" s="36"/>
      <c r="I197" s="36"/>
      <c r="J197" s="36"/>
      <c r="K197" s="37"/>
    </row>
    <row r="198" spans="1:11" s="12" customFormat="1" x14ac:dyDescent="0.3">
      <c r="A198" s="37"/>
      <c r="B198" s="37"/>
      <c r="C198" s="37"/>
      <c r="D198" s="37"/>
      <c r="E198" s="36"/>
      <c r="F198" s="36"/>
      <c r="G198" s="36"/>
      <c r="H198" s="36"/>
      <c r="I198" s="36"/>
      <c r="J198" s="36"/>
      <c r="K198" s="37"/>
    </row>
    <row r="199" spans="1:11" s="12" customFormat="1" x14ac:dyDescent="0.3">
      <c r="A199" s="37"/>
      <c r="B199" s="37"/>
      <c r="C199" s="37"/>
      <c r="D199" s="37"/>
      <c r="E199" s="36"/>
      <c r="F199" s="36"/>
      <c r="G199" s="36"/>
      <c r="H199" s="36"/>
      <c r="I199" s="36"/>
      <c r="J199" s="36"/>
      <c r="K199" s="37"/>
    </row>
    <row r="200" spans="1:11" s="12" customFormat="1" x14ac:dyDescent="0.3">
      <c r="A200" s="37"/>
      <c r="B200" s="37"/>
      <c r="C200" s="37"/>
      <c r="D200" s="37"/>
      <c r="E200" s="36"/>
      <c r="F200" s="36"/>
      <c r="G200" s="36"/>
      <c r="H200" s="36"/>
      <c r="I200" s="36"/>
      <c r="J200" s="36"/>
      <c r="K200" s="37"/>
    </row>
    <row r="201" spans="1:11" s="12" customFormat="1" x14ac:dyDescent="0.3">
      <c r="A201" s="37"/>
      <c r="B201" s="37"/>
      <c r="C201" s="37"/>
      <c r="D201" s="37"/>
      <c r="E201" s="36"/>
      <c r="F201" s="36"/>
      <c r="G201" s="36"/>
      <c r="H201" s="36"/>
      <c r="I201" s="36"/>
      <c r="J201" s="36"/>
      <c r="K201" s="37"/>
    </row>
    <row r="202" spans="1:11" s="12" customFormat="1" x14ac:dyDescent="0.3">
      <c r="A202" s="37"/>
      <c r="B202" s="37"/>
      <c r="C202" s="37"/>
      <c r="D202" s="37"/>
      <c r="E202" s="36"/>
      <c r="F202" s="36"/>
      <c r="G202" s="36"/>
      <c r="H202" s="36"/>
      <c r="I202" s="36"/>
      <c r="J202" s="36"/>
      <c r="K202" s="37"/>
    </row>
    <row r="203" spans="1:11" s="12" customFormat="1" x14ac:dyDescent="0.3">
      <c r="A203" s="37"/>
      <c r="B203" s="37"/>
      <c r="C203" s="37"/>
      <c r="D203" s="37"/>
      <c r="E203" s="36"/>
      <c r="F203" s="36"/>
      <c r="G203" s="36"/>
      <c r="H203" s="36"/>
      <c r="I203" s="36"/>
      <c r="J203" s="36"/>
      <c r="K203" s="37"/>
    </row>
    <row r="204" spans="1:11" s="12" customFormat="1" x14ac:dyDescent="0.3">
      <c r="A204" s="37"/>
      <c r="B204" s="37"/>
      <c r="C204" s="37"/>
      <c r="D204" s="37"/>
      <c r="E204" s="36"/>
      <c r="F204" s="36"/>
      <c r="G204" s="36"/>
      <c r="H204" s="36"/>
      <c r="I204" s="36"/>
      <c r="J204" s="36"/>
      <c r="K204" s="37"/>
    </row>
    <row r="205" spans="1:11" s="12" customFormat="1" x14ac:dyDescent="0.3">
      <c r="A205" s="37"/>
      <c r="B205" s="37"/>
      <c r="C205" s="37"/>
      <c r="D205" s="37"/>
      <c r="E205" s="36"/>
      <c r="F205" s="36"/>
      <c r="G205" s="36"/>
      <c r="H205" s="36"/>
      <c r="I205" s="36"/>
      <c r="J205" s="36"/>
      <c r="K205" s="37"/>
    </row>
    <row r="206" spans="1:11" s="12" customFormat="1" x14ac:dyDescent="0.3">
      <c r="A206" s="37"/>
      <c r="B206" s="37"/>
      <c r="C206" s="37"/>
      <c r="D206" s="37"/>
      <c r="E206" s="36"/>
      <c r="F206" s="36"/>
      <c r="G206" s="36"/>
      <c r="H206" s="36"/>
      <c r="I206" s="36"/>
      <c r="J206" s="36"/>
      <c r="K206" s="37"/>
    </row>
    <row r="207" spans="1:11" s="12" customFormat="1" x14ac:dyDescent="0.3">
      <c r="A207" s="37"/>
      <c r="B207" s="37"/>
      <c r="C207" s="37"/>
      <c r="D207" s="37"/>
      <c r="E207" s="36"/>
      <c r="F207" s="36"/>
      <c r="G207" s="36"/>
      <c r="H207" s="36"/>
      <c r="I207" s="36"/>
      <c r="J207" s="36"/>
      <c r="K207" s="37"/>
    </row>
    <row r="208" spans="1:11" s="12" customFormat="1" x14ac:dyDescent="0.3">
      <c r="A208" s="37"/>
      <c r="B208" s="37"/>
      <c r="C208" s="37"/>
      <c r="D208" s="37"/>
      <c r="E208" s="36"/>
      <c r="F208" s="36"/>
      <c r="G208" s="36"/>
      <c r="H208" s="36"/>
      <c r="I208" s="36"/>
      <c r="J208" s="36"/>
      <c r="K208" s="37"/>
    </row>
    <row r="209" spans="1:11" s="12" customFormat="1" x14ac:dyDescent="0.3">
      <c r="A209" s="37"/>
      <c r="B209" s="37"/>
      <c r="C209" s="37"/>
      <c r="D209" s="37"/>
      <c r="E209" s="36"/>
      <c r="F209" s="36"/>
      <c r="G209" s="36"/>
      <c r="H209" s="36"/>
      <c r="I209" s="36"/>
      <c r="J209" s="36"/>
      <c r="K209" s="37"/>
    </row>
    <row r="210" spans="1:11" s="12" customFormat="1" x14ac:dyDescent="0.3">
      <c r="A210" s="37"/>
      <c r="B210" s="37"/>
      <c r="C210" s="37"/>
      <c r="D210" s="37"/>
      <c r="E210" s="36"/>
      <c r="F210" s="36"/>
      <c r="G210" s="36"/>
      <c r="H210" s="36"/>
      <c r="I210" s="36"/>
      <c r="J210" s="36"/>
      <c r="K210" s="37"/>
    </row>
    <row r="211" spans="1:11" s="12" customFormat="1" x14ac:dyDescent="0.3">
      <c r="A211" s="37"/>
      <c r="B211" s="37"/>
      <c r="C211" s="37"/>
      <c r="D211" s="37"/>
      <c r="E211" s="36"/>
      <c r="F211" s="36"/>
      <c r="G211" s="36"/>
      <c r="H211" s="36"/>
      <c r="I211" s="36"/>
      <c r="J211" s="36"/>
      <c r="K211" s="37"/>
    </row>
    <row r="212" spans="1:11" s="12" customFormat="1" x14ac:dyDescent="0.3">
      <c r="A212" s="37"/>
      <c r="B212" s="37"/>
      <c r="C212" s="37"/>
      <c r="D212" s="37"/>
      <c r="E212" s="36"/>
      <c r="F212" s="36"/>
      <c r="G212" s="36"/>
      <c r="H212" s="36"/>
      <c r="I212" s="36"/>
      <c r="J212" s="36"/>
      <c r="K212" s="37"/>
    </row>
    <row r="213" spans="1:11" s="12" customFormat="1" x14ac:dyDescent="0.3">
      <c r="A213" s="37"/>
      <c r="B213" s="37"/>
      <c r="C213" s="37"/>
      <c r="D213" s="37"/>
      <c r="E213" s="36"/>
      <c r="F213" s="36"/>
      <c r="G213" s="36"/>
      <c r="H213" s="36"/>
      <c r="I213" s="36"/>
      <c r="J213" s="36"/>
      <c r="K213" s="37"/>
    </row>
  </sheetData>
  <sheetProtection algorithmName="SHA-512" hashValue="9yie4lCroP9kKZ6kktVJ5JX/Ce/zVLcwNpujidFYdrxrM80U742JmyTPndHr2JC+/VmqoHzR7TjESTe+d1wKtQ==" saltValue="yrwPK/By5Kx90zV5RTwTbQ==" spinCount="100000" sheet="1" objects="1" scenarios="1"/>
  <protectedRanges>
    <protectedRange algorithmName="SHA-512" hashValue="p8Vew8z442fbajR/YDeJpPbo8eBVKOCztDFWYJiPfzTtHGhiPIABMbG/PreMZbt5Az3FqsRYTXw8tlxGhNNN6w==" saltValue="T47Ab53bGMHeYsrm3sRv1Q==" spinCount="100000" sqref="K64" name="DAF_1_1"/>
  </protectedRanges>
  <mergeCells count="427">
    <mergeCell ref="AJ6:AL6"/>
    <mergeCell ref="A8:A12"/>
    <mergeCell ref="B8:B12"/>
    <mergeCell ref="C8:C12"/>
    <mergeCell ref="D8:D12"/>
    <mergeCell ref="E8:E12"/>
    <mergeCell ref="T8:T12"/>
    <mergeCell ref="D2:F2"/>
    <mergeCell ref="D3:F3"/>
    <mergeCell ref="D4:F4"/>
    <mergeCell ref="A6:C6"/>
    <mergeCell ref="U6:W6"/>
    <mergeCell ref="X6:Z6"/>
    <mergeCell ref="U8:U12"/>
    <mergeCell ref="V8:V12"/>
    <mergeCell ref="W8:W12"/>
    <mergeCell ref="X8:X12"/>
    <mergeCell ref="Y8:Y12"/>
    <mergeCell ref="Z8:Z12"/>
    <mergeCell ref="AA6:AC6"/>
    <mergeCell ref="AD6:AF6"/>
    <mergeCell ref="AG6:AI6"/>
    <mergeCell ref="AG8:AG12"/>
    <mergeCell ref="AH8:AH12"/>
    <mergeCell ref="AI8:AI12"/>
    <mergeCell ref="AJ8:AJ12"/>
    <mergeCell ref="AK8:AK12"/>
    <mergeCell ref="AL8:AL12"/>
    <mergeCell ref="AA8:AA12"/>
    <mergeCell ref="AB8:AB12"/>
    <mergeCell ref="AC8:AC12"/>
    <mergeCell ref="AD8:AD12"/>
    <mergeCell ref="AE8:AE12"/>
    <mergeCell ref="AF8:AF12"/>
    <mergeCell ref="U13:U17"/>
    <mergeCell ref="V13:V17"/>
    <mergeCell ref="W13:W17"/>
    <mergeCell ref="X13:X17"/>
    <mergeCell ref="Y13:Y17"/>
    <mergeCell ref="Z13:Z17"/>
    <mergeCell ref="A13:A17"/>
    <mergeCell ref="B13:B17"/>
    <mergeCell ref="C13:C17"/>
    <mergeCell ref="D13:D17"/>
    <mergeCell ref="E13:E17"/>
    <mergeCell ref="T13:T17"/>
    <mergeCell ref="AG13:AG17"/>
    <mergeCell ref="AH13:AH17"/>
    <mergeCell ref="AI13:AI17"/>
    <mergeCell ref="AJ13:AJ17"/>
    <mergeCell ref="AK13:AK17"/>
    <mergeCell ref="AL13:AL17"/>
    <mergeCell ref="AA13:AA17"/>
    <mergeCell ref="AB13:AB17"/>
    <mergeCell ref="AC13:AC17"/>
    <mergeCell ref="AD13:AD17"/>
    <mergeCell ref="AE13:AE17"/>
    <mergeCell ref="AF13:AF17"/>
    <mergeCell ref="U18:U22"/>
    <mergeCell ref="V18:V22"/>
    <mergeCell ref="W18:W22"/>
    <mergeCell ref="X18:X22"/>
    <mergeCell ref="Y18:Y22"/>
    <mergeCell ref="Z18:Z22"/>
    <mergeCell ref="A18:A22"/>
    <mergeCell ref="B18:B22"/>
    <mergeCell ref="C18:C22"/>
    <mergeCell ref="D18:D22"/>
    <mergeCell ref="E18:E22"/>
    <mergeCell ref="T18:T22"/>
    <mergeCell ref="AG18:AG22"/>
    <mergeCell ref="AH18:AH22"/>
    <mergeCell ref="AI18:AI22"/>
    <mergeCell ref="AJ18:AJ22"/>
    <mergeCell ref="AK18:AK22"/>
    <mergeCell ref="AL18:AL22"/>
    <mergeCell ref="AA18:AA22"/>
    <mergeCell ref="AB18:AB22"/>
    <mergeCell ref="AC18:AC22"/>
    <mergeCell ref="AD18:AD22"/>
    <mergeCell ref="AE18:AE22"/>
    <mergeCell ref="AF18:AF22"/>
    <mergeCell ref="U23:U27"/>
    <mergeCell ref="V23:V27"/>
    <mergeCell ref="W23:W27"/>
    <mergeCell ref="X23:X27"/>
    <mergeCell ref="Y23:Y27"/>
    <mergeCell ref="Z23:Z27"/>
    <mergeCell ref="A23:A27"/>
    <mergeCell ref="B23:B27"/>
    <mergeCell ref="C23:C27"/>
    <mergeCell ref="D23:D27"/>
    <mergeCell ref="E23:E27"/>
    <mergeCell ref="T23:T27"/>
    <mergeCell ref="AG23:AG27"/>
    <mergeCell ref="AH23:AH27"/>
    <mergeCell ref="AI23:AI27"/>
    <mergeCell ref="AJ23:AJ27"/>
    <mergeCell ref="AK23:AK27"/>
    <mergeCell ref="AL23:AL27"/>
    <mergeCell ref="AA23:AA27"/>
    <mergeCell ref="AB23:AB27"/>
    <mergeCell ref="AC23:AC27"/>
    <mergeCell ref="AD23:AD27"/>
    <mergeCell ref="AE23:AE27"/>
    <mergeCell ref="AF23:AF27"/>
    <mergeCell ref="U28:U32"/>
    <mergeCell ref="V28:V32"/>
    <mergeCell ref="W28:W32"/>
    <mergeCell ref="X28:X32"/>
    <mergeCell ref="Y28:Y32"/>
    <mergeCell ref="Z28:Z32"/>
    <mergeCell ref="A28:A32"/>
    <mergeCell ref="B28:B32"/>
    <mergeCell ref="C28:C32"/>
    <mergeCell ref="D28:D32"/>
    <mergeCell ref="E28:E32"/>
    <mergeCell ref="T28:T32"/>
    <mergeCell ref="AG28:AG32"/>
    <mergeCell ref="AH28:AH32"/>
    <mergeCell ref="AI28:AI32"/>
    <mergeCell ref="AJ28:AJ32"/>
    <mergeCell ref="AK28:AK32"/>
    <mergeCell ref="AL28:AL32"/>
    <mergeCell ref="AA28:AA32"/>
    <mergeCell ref="AB28:AB32"/>
    <mergeCell ref="AC28:AC32"/>
    <mergeCell ref="AD28:AD32"/>
    <mergeCell ref="AE28:AE32"/>
    <mergeCell ref="AF28:AF32"/>
    <mergeCell ref="U33:U37"/>
    <mergeCell ref="V33:V37"/>
    <mergeCell ref="W33:W37"/>
    <mergeCell ref="X33:X37"/>
    <mergeCell ref="Y33:Y37"/>
    <mergeCell ref="Z33:Z37"/>
    <mergeCell ref="A33:A37"/>
    <mergeCell ref="B33:B37"/>
    <mergeCell ref="C33:C37"/>
    <mergeCell ref="D33:D37"/>
    <mergeCell ref="E33:E37"/>
    <mergeCell ref="T33:T37"/>
    <mergeCell ref="AG33:AG37"/>
    <mergeCell ref="AH33:AH37"/>
    <mergeCell ref="AI33:AI37"/>
    <mergeCell ref="AJ33:AJ37"/>
    <mergeCell ref="AK33:AK37"/>
    <mergeCell ref="AL33:AL37"/>
    <mergeCell ref="AA33:AA37"/>
    <mergeCell ref="AB33:AB37"/>
    <mergeCell ref="AC33:AC37"/>
    <mergeCell ref="AD33:AD37"/>
    <mergeCell ref="AE33:AE37"/>
    <mergeCell ref="AF33:AF37"/>
    <mergeCell ref="U38:U42"/>
    <mergeCell ref="V38:V42"/>
    <mergeCell ref="W38:W42"/>
    <mergeCell ref="X38:X42"/>
    <mergeCell ref="Y38:Y42"/>
    <mergeCell ref="Z38:Z42"/>
    <mergeCell ref="A38:A42"/>
    <mergeCell ref="B38:B42"/>
    <mergeCell ref="C38:C42"/>
    <mergeCell ref="D38:D42"/>
    <mergeCell ref="E38:E42"/>
    <mergeCell ref="T38:T42"/>
    <mergeCell ref="AG38:AG42"/>
    <mergeCell ref="AH38:AH42"/>
    <mergeCell ref="AI38:AI42"/>
    <mergeCell ref="AJ38:AJ42"/>
    <mergeCell ref="AK38:AK42"/>
    <mergeCell ref="AL38:AL42"/>
    <mergeCell ref="AA38:AA42"/>
    <mergeCell ref="AB38:AB42"/>
    <mergeCell ref="AC38:AC42"/>
    <mergeCell ref="AD38:AD42"/>
    <mergeCell ref="AE38:AE42"/>
    <mergeCell ref="AF38:AF42"/>
    <mergeCell ref="U43:U47"/>
    <mergeCell ref="V43:V47"/>
    <mergeCell ref="W43:W47"/>
    <mergeCell ref="X43:X47"/>
    <mergeCell ref="Y43:Y47"/>
    <mergeCell ref="Z43:Z47"/>
    <mergeCell ref="A43:A47"/>
    <mergeCell ref="B43:B47"/>
    <mergeCell ref="C43:C47"/>
    <mergeCell ref="D43:D47"/>
    <mergeCell ref="E43:E47"/>
    <mergeCell ref="T43:T47"/>
    <mergeCell ref="AG43:AG47"/>
    <mergeCell ref="AH43:AH47"/>
    <mergeCell ref="AI43:AI47"/>
    <mergeCell ref="AJ43:AJ47"/>
    <mergeCell ref="AK43:AK47"/>
    <mergeCell ref="AL43:AL47"/>
    <mergeCell ref="AA43:AA47"/>
    <mergeCell ref="AB43:AB47"/>
    <mergeCell ref="AC43:AC47"/>
    <mergeCell ref="AD43:AD47"/>
    <mergeCell ref="AE43:AE47"/>
    <mergeCell ref="AF43:AF47"/>
    <mergeCell ref="U48:U52"/>
    <mergeCell ref="V48:V52"/>
    <mergeCell ref="W48:W52"/>
    <mergeCell ref="X48:X52"/>
    <mergeCell ref="Y48:Y52"/>
    <mergeCell ref="Z48:Z52"/>
    <mergeCell ref="A48:A52"/>
    <mergeCell ref="B48:B52"/>
    <mergeCell ref="C48:C52"/>
    <mergeCell ref="D48:D52"/>
    <mergeCell ref="E48:E52"/>
    <mergeCell ref="T48:T52"/>
    <mergeCell ref="AG48:AG52"/>
    <mergeCell ref="AH48:AH52"/>
    <mergeCell ref="AI48:AI52"/>
    <mergeCell ref="AJ48:AJ52"/>
    <mergeCell ref="AK48:AK52"/>
    <mergeCell ref="AL48:AL52"/>
    <mergeCell ref="AA48:AA52"/>
    <mergeCell ref="AB48:AB52"/>
    <mergeCell ref="AC48:AC52"/>
    <mergeCell ref="AD48:AD52"/>
    <mergeCell ref="AE48:AE52"/>
    <mergeCell ref="AF48:AF52"/>
    <mergeCell ref="U53:U57"/>
    <mergeCell ref="V53:V57"/>
    <mergeCell ref="W53:W57"/>
    <mergeCell ref="X53:X57"/>
    <mergeCell ref="Y53:Y57"/>
    <mergeCell ref="Z53:Z57"/>
    <mergeCell ref="A53:A57"/>
    <mergeCell ref="B53:B57"/>
    <mergeCell ref="C53:C57"/>
    <mergeCell ref="D53:D57"/>
    <mergeCell ref="E53:E57"/>
    <mergeCell ref="T53:T57"/>
    <mergeCell ref="AG53:AG57"/>
    <mergeCell ref="AH53:AH57"/>
    <mergeCell ref="AI53:AI57"/>
    <mergeCell ref="AJ53:AJ57"/>
    <mergeCell ref="AK53:AK57"/>
    <mergeCell ref="AL53:AL57"/>
    <mergeCell ref="AA53:AA57"/>
    <mergeCell ref="AB53:AB57"/>
    <mergeCell ref="AC53:AC57"/>
    <mergeCell ref="AD53:AD57"/>
    <mergeCell ref="AE53:AE57"/>
    <mergeCell ref="AF53:AF57"/>
    <mergeCell ref="U58:U62"/>
    <mergeCell ref="V58:V62"/>
    <mergeCell ref="W58:W62"/>
    <mergeCell ref="X58:X62"/>
    <mergeCell ref="Y58:Y62"/>
    <mergeCell ref="Z58:Z62"/>
    <mergeCell ref="A58:A62"/>
    <mergeCell ref="B58:B62"/>
    <mergeCell ref="C58:C62"/>
    <mergeCell ref="D58:D62"/>
    <mergeCell ref="E58:E62"/>
    <mergeCell ref="T58:T62"/>
    <mergeCell ref="AG58:AG62"/>
    <mergeCell ref="AH58:AH62"/>
    <mergeCell ref="AI58:AI62"/>
    <mergeCell ref="AJ58:AJ62"/>
    <mergeCell ref="AK58:AK62"/>
    <mergeCell ref="AL58:AL62"/>
    <mergeCell ref="AA58:AA62"/>
    <mergeCell ref="AB58:AB62"/>
    <mergeCell ref="AC58:AC62"/>
    <mergeCell ref="AD58:AD62"/>
    <mergeCell ref="AE58:AE62"/>
    <mergeCell ref="AF58:AF62"/>
    <mergeCell ref="U63:U67"/>
    <mergeCell ref="V63:V67"/>
    <mergeCell ref="W63:W67"/>
    <mergeCell ref="X63:X67"/>
    <mergeCell ref="Y63:Y67"/>
    <mergeCell ref="Z63:Z67"/>
    <mergeCell ref="A63:A67"/>
    <mergeCell ref="B63:B67"/>
    <mergeCell ref="C63:C67"/>
    <mergeCell ref="D63:D67"/>
    <mergeCell ref="E63:E67"/>
    <mergeCell ref="T63:T67"/>
    <mergeCell ref="AG63:AG67"/>
    <mergeCell ref="AH63:AH67"/>
    <mergeCell ref="AI63:AI67"/>
    <mergeCell ref="AJ63:AJ67"/>
    <mergeCell ref="AK63:AK67"/>
    <mergeCell ref="AL63:AL67"/>
    <mergeCell ref="AA63:AA67"/>
    <mergeCell ref="AB63:AB67"/>
    <mergeCell ref="AC63:AC67"/>
    <mergeCell ref="AD63:AD67"/>
    <mergeCell ref="AE63:AE67"/>
    <mergeCell ref="AF63:AF67"/>
    <mergeCell ref="U68:U72"/>
    <mergeCell ref="V68:V72"/>
    <mergeCell ref="W68:W72"/>
    <mergeCell ref="X68:X72"/>
    <mergeCell ref="Y68:Y72"/>
    <mergeCell ref="Z68:Z72"/>
    <mergeCell ref="A68:A72"/>
    <mergeCell ref="B68:B72"/>
    <mergeCell ref="C68:C72"/>
    <mergeCell ref="D68:D72"/>
    <mergeCell ref="E68:E72"/>
    <mergeCell ref="T68:T72"/>
    <mergeCell ref="AG68:AG72"/>
    <mergeCell ref="AH68:AH72"/>
    <mergeCell ref="AI68:AI72"/>
    <mergeCell ref="AJ68:AJ72"/>
    <mergeCell ref="AK68:AK72"/>
    <mergeCell ref="AL68:AL72"/>
    <mergeCell ref="AA68:AA72"/>
    <mergeCell ref="AB68:AB72"/>
    <mergeCell ref="AC68:AC72"/>
    <mergeCell ref="AD68:AD72"/>
    <mergeCell ref="AE68:AE72"/>
    <mergeCell ref="AF68:AF72"/>
    <mergeCell ref="U73:U77"/>
    <mergeCell ref="V73:V77"/>
    <mergeCell ref="W73:W77"/>
    <mergeCell ref="X73:X77"/>
    <mergeCell ref="Y73:Y77"/>
    <mergeCell ref="Z73:Z77"/>
    <mergeCell ref="A73:A77"/>
    <mergeCell ref="B73:B77"/>
    <mergeCell ref="C73:C77"/>
    <mergeCell ref="D73:D77"/>
    <mergeCell ref="E73:E77"/>
    <mergeCell ref="T73:T77"/>
    <mergeCell ref="AG73:AG77"/>
    <mergeCell ref="AH73:AH77"/>
    <mergeCell ref="AI73:AI77"/>
    <mergeCell ref="AJ73:AJ77"/>
    <mergeCell ref="AK73:AK77"/>
    <mergeCell ref="AL73:AL77"/>
    <mergeCell ref="AA73:AA77"/>
    <mergeCell ref="AB73:AB77"/>
    <mergeCell ref="AC73:AC77"/>
    <mergeCell ref="AD73:AD77"/>
    <mergeCell ref="AE73:AE77"/>
    <mergeCell ref="AF73:AF77"/>
    <mergeCell ref="U78:U82"/>
    <mergeCell ref="V78:V82"/>
    <mergeCell ref="W78:W82"/>
    <mergeCell ref="X78:X82"/>
    <mergeCell ref="Y78:Y82"/>
    <mergeCell ref="Z78:Z82"/>
    <mergeCell ref="A78:A82"/>
    <mergeCell ref="B78:B82"/>
    <mergeCell ref="C78:C82"/>
    <mergeCell ref="D78:D82"/>
    <mergeCell ref="E78:E82"/>
    <mergeCell ref="T78:T82"/>
    <mergeCell ref="AG78:AG82"/>
    <mergeCell ref="AH78:AH82"/>
    <mergeCell ref="AI78:AI82"/>
    <mergeCell ref="AJ78:AJ82"/>
    <mergeCell ref="AK78:AK82"/>
    <mergeCell ref="AL78:AL82"/>
    <mergeCell ref="AA78:AA82"/>
    <mergeCell ref="AB78:AB82"/>
    <mergeCell ref="AC78:AC82"/>
    <mergeCell ref="AD78:AD82"/>
    <mergeCell ref="AE78:AE82"/>
    <mergeCell ref="AF78:AF82"/>
    <mergeCell ref="U83:U87"/>
    <mergeCell ref="V83:V87"/>
    <mergeCell ref="W83:W87"/>
    <mergeCell ref="X83:X87"/>
    <mergeCell ref="Y83:Y87"/>
    <mergeCell ref="Z83:Z87"/>
    <mergeCell ref="A83:A87"/>
    <mergeCell ref="B83:B87"/>
    <mergeCell ref="C83:C87"/>
    <mergeCell ref="D83:D87"/>
    <mergeCell ref="E83:E87"/>
    <mergeCell ref="T83:T87"/>
    <mergeCell ref="AG83:AG87"/>
    <mergeCell ref="AH83:AH87"/>
    <mergeCell ref="AI83:AI87"/>
    <mergeCell ref="AJ83:AJ87"/>
    <mergeCell ref="AK83:AK87"/>
    <mergeCell ref="AL83:AL87"/>
    <mergeCell ref="AA83:AA87"/>
    <mergeCell ref="AB83:AB87"/>
    <mergeCell ref="AC83:AC87"/>
    <mergeCell ref="AD83:AD87"/>
    <mergeCell ref="AE83:AE87"/>
    <mergeCell ref="AF83:AF87"/>
    <mergeCell ref="U88:U92"/>
    <mergeCell ref="V88:V92"/>
    <mergeCell ref="W88:W92"/>
    <mergeCell ref="X88:X92"/>
    <mergeCell ref="Y88:Y92"/>
    <mergeCell ref="Z88:Z92"/>
    <mergeCell ref="A88:A92"/>
    <mergeCell ref="B88:B92"/>
    <mergeCell ref="C88:C92"/>
    <mergeCell ref="D88:D92"/>
    <mergeCell ref="E88:E92"/>
    <mergeCell ref="T88:T92"/>
    <mergeCell ref="AG88:AG92"/>
    <mergeCell ref="AH88:AH92"/>
    <mergeCell ref="AI88:AI92"/>
    <mergeCell ref="AJ88:AJ92"/>
    <mergeCell ref="AK88:AK92"/>
    <mergeCell ref="AL88:AL92"/>
    <mergeCell ref="AA88:AA92"/>
    <mergeCell ref="AB88:AB92"/>
    <mergeCell ref="AC88:AC92"/>
    <mergeCell ref="AD88:AD92"/>
    <mergeCell ref="AE88:AE92"/>
    <mergeCell ref="AF88:AF92"/>
    <mergeCell ref="AJ93:AJ97"/>
    <mergeCell ref="AK93:AK97"/>
    <mergeCell ref="AL93:AL97"/>
    <mergeCell ref="A93:A97"/>
    <mergeCell ref="B93:B97"/>
    <mergeCell ref="C93:C97"/>
    <mergeCell ref="D93:D97"/>
    <mergeCell ref="E93:E97"/>
    <mergeCell ref="T93:T9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7272-038C-440A-A62C-6A3C35DCF51B}">
  <dimension ref="A1:FA103"/>
  <sheetViews>
    <sheetView topLeftCell="AY9" workbookViewId="0">
      <selection sqref="A1:AK1"/>
    </sheetView>
  </sheetViews>
  <sheetFormatPr baseColWidth="10" defaultColWidth="11.44140625" defaultRowHeight="13.8" x14ac:dyDescent="0.3"/>
  <cols>
    <col min="1" max="1" width="37.44140625" style="182" customWidth="1"/>
    <col min="2" max="2" width="30.6640625" style="182" customWidth="1"/>
    <col min="3" max="3" width="53.88671875" style="182" customWidth="1"/>
    <col min="4" max="4" width="25" style="182" customWidth="1"/>
    <col min="5" max="5" width="19" style="182" customWidth="1"/>
    <col min="6" max="6" width="53.88671875" style="182" customWidth="1"/>
    <col min="7" max="7" width="14.33203125" style="182" customWidth="1"/>
    <col min="8" max="8" width="13.5546875" style="182" customWidth="1"/>
    <col min="9" max="9" width="57.5546875" style="182" customWidth="1"/>
    <col min="10" max="10" width="15.6640625" style="182" customWidth="1"/>
    <col min="11" max="11" width="19.44140625" style="182" customWidth="1"/>
    <col min="12" max="12" width="17.109375" style="182" customWidth="1"/>
    <col min="13" max="15" width="41" style="182" customWidth="1"/>
    <col min="16" max="16" width="44.88671875" style="182" customWidth="1"/>
    <col min="17" max="20" width="50.6640625" style="182" customWidth="1"/>
    <col min="21" max="21" width="5.33203125" style="182" customWidth="1"/>
    <col min="22" max="22" width="8.109375" style="182" customWidth="1"/>
    <col min="23" max="28" width="7.5546875" style="182" customWidth="1"/>
    <col min="29" max="30" width="5.33203125" style="182" customWidth="1"/>
    <col min="31" max="31" width="18.88671875" style="182" customWidth="1"/>
    <col min="32" max="32" width="52.33203125" style="182" customWidth="1"/>
    <col min="33" max="33" width="5.33203125" style="182" customWidth="1"/>
    <col min="34" max="34" width="8.44140625" style="182" customWidth="1"/>
    <col min="35" max="35" width="5.33203125" style="182" customWidth="1"/>
    <col min="36" max="36" width="8.44140625" style="182" customWidth="1"/>
    <col min="37" max="37" width="18.88671875" style="182" customWidth="1"/>
    <col min="38" max="38" width="31.109375" style="182" customWidth="1"/>
    <col min="39" max="39" width="10.109375" style="182" customWidth="1"/>
    <col min="40" max="40" width="70.88671875" style="182" customWidth="1"/>
    <col min="41" max="41" width="28" style="182" customWidth="1"/>
    <col min="42" max="42" width="30.6640625" style="182" customWidth="1"/>
    <col min="43" max="44" width="20.44140625" style="182" customWidth="1"/>
    <col min="45" max="45" width="21.109375" style="182" customWidth="1"/>
    <col min="46" max="48" width="70.6640625" style="182" customWidth="1"/>
    <col min="49" max="49" width="14.6640625" style="182" customWidth="1"/>
    <col min="50" max="50" width="23.44140625" style="182" customWidth="1"/>
    <col min="51" max="51" width="31.44140625" style="182" customWidth="1"/>
    <col min="52" max="52" width="24.33203125" style="182" customWidth="1"/>
    <col min="53" max="53" width="29.109375" style="182" customWidth="1"/>
    <col min="54" max="54" width="39" style="182" customWidth="1"/>
    <col min="55" max="55" width="15.6640625" style="182" customWidth="1"/>
    <col min="56" max="56" width="28.33203125" style="182" customWidth="1"/>
    <col min="57" max="57" width="31.44140625" style="182" customWidth="1"/>
    <col min="58" max="58" width="14.6640625" style="182" customWidth="1"/>
    <col min="59" max="59" width="23.44140625" style="182" customWidth="1"/>
    <col min="60" max="60" width="31.44140625" style="182" customWidth="1"/>
    <col min="61" max="61" width="14.6640625" style="182" customWidth="1"/>
    <col min="62" max="62" width="23.44140625" style="182" customWidth="1"/>
    <col min="63" max="63" width="31.44140625" style="182" customWidth="1"/>
    <col min="64" max="64" width="14.6640625" style="182" customWidth="1"/>
    <col min="65" max="65" width="23.44140625" style="182" customWidth="1"/>
    <col min="66" max="66" width="31.44140625" style="182" customWidth="1"/>
    <col min="67" max="67" width="14.6640625" style="182" customWidth="1"/>
    <col min="68" max="68" width="23.44140625" style="182" customWidth="1"/>
    <col min="69" max="69" width="31.44140625" style="182" customWidth="1"/>
    <col min="70" max="70" width="14.6640625" style="182" customWidth="1"/>
    <col min="71" max="71" width="23.44140625" style="182" customWidth="1"/>
    <col min="72" max="72" width="31.44140625" style="182" customWidth="1"/>
    <col min="73" max="73" width="14.6640625" style="182" customWidth="1"/>
    <col min="74" max="74" width="23.44140625" style="182" customWidth="1"/>
    <col min="75" max="75" width="31.44140625" style="182" customWidth="1"/>
    <col min="76" max="76" width="14.6640625" style="182" customWidth="1"/>
    <col min="77" max="77" width="23.44140625" style="182" customWidth="1"/>
    <col min="78" max="78" width="31.44140625" style="182" customWidth="1"/>
    <col min="79" max="79" width="14.6640625" style="182" customWidth="1"/>
    <col min="80" max="80" width="23.44140625" style="182" customWidth="1"/>
    <col min="81" max="81" width="31.44140625" style="182" customWidth="1"/>
    <col min="82" max="82" width="14.6640625" style="182" customWidth="1"/>
    <col min="83" max="83" width="23.44140625" style="182" customWidth="1"/>
    <col min="84" max="84" width="31.44140625" style="182" customWidth="1"/>
    <col min="85" max="85" width="11.44140625" style="182" hidden="1" customWidth="1"/>
    <col min="86" max="87" width="22" style="182" hidden="1" customWidth="1"/>
    <col min="88" max="88" width="11.44140625" style="182" hidden="1" customWidth="1"/>
    <col min="89" max="89" width="16.33203125" style="182" hidden="1" customWidth="1"/>
    <col min="90" max="91" width="11.44140625" style="182" hidden="1" customWidth="1"/>
    <col min="92" max="92" width="16.33203125" style="182" hidden="1" customWidth="1"/>
    <col min="93" max="93" width="11.44140625" style="182" hidden="1" customWidth="1"/>
    <col min="94" max="94" width="15.109375" style="182" hidden="1" customWidth="1"/>
    <col min="95" max="95" width="26.44140625" style="182" hidden="1" customWidth="1"/>
    <col min="96" max="96" width="15" style="182" hidden="1" customWidth="1"/>
    <col min="97" max="97" width="11.44140625" style="182" hidden="1" customWidth="1"/>
    <col min="98" max="98" width="15" style="182" hidden="1" customWidth="1"/>
    <col min="99" max="99" width="17.109375" style="182" hidden="1" customWidth="1"/>
    <col min="100" max="100" width="15" style="182" hidden="1" customWidth="1"/>
    <col min="101" max="101" width="17.109375" style="182" hidden="1" customWidth="1"/>
    <col min="102" max="102" width="55.44140625" style="182" hidden="1" customWidth="1"/>
    <col min="103" max="103" width="17.109375" style="182" hidden="1" customWidth="1"/>
    <col min="104" max="104" width="55.44140625" style="182" hidden="1" customWidth="1"/>
    <col min="105" max="105" width="17.109375" style="182" hidden="1" customWidth="1"/>
    <col min="106" max="106" width="55.44140625" style="182" hidden="1" customWidth="1"/>
    <col min="107" max="107" width="17.109375" style="182" hidden="1" customWidth="1"/>
    <col min="108" max="108" width="55.44140625" style="182" hidden="1" customWidth="1"/>
    <col min="109" max="151" width="11.44140625" style="182" hidden="1" customWidth="1"/>
    <col min="152" max="152" width="15.33203125" style="182" hidden="1" customWidth="1"/>
    <col min="153" max="155" width="22.88671875" style="182" hidden="1" customWidth="1"/>
    <col min="156" max="156" width="21.109375" style="182" hidden="1" customWidth="1"/>
    <col min="157" max="157" width="11.44140625" style="182" hidden="1" customWidth="1"/>
    <col min="158" max="16384" width="11.44140625" style="182"/>
  </cols>
  <sheetData>
    <row r="1" spans="1:157" ht="16.5" customHeight="1" x14ac:dyDescent="0.3">
      <c r="A1" s="636" t="s">
        <v>372</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237"/>
      <c r="AM1" s="479"/>
      <c r="AN1" s="237"/>
      <c r="AO1" s="237"/>
      <c r="AP1" s="237"/>
      <c r="AQ1" s="237"/>
      <c r="AR1" s="237"/>
      <c r="AS1" s="237"/>
      <c r="AT1" s="237"/>
      <c r="AU1" s="237"/>
      <c r="AV1" s="236"/>
      <c r="EV1" s="235">
        <v>45108</v>
      </c>
      <c r="EW1" s="235">
        <v>45199</v>
      </c>
      <c r="EX1" s="234"/>
      <c r="EY1" s="233"/>
      <c r="EZ1" s="233"/>
    </row>
    <row r="2" spans="1:157" ht="31.5" customHeight="1" x14ac:dyDescent="0.3">
      <c r="A2" s="232"/>
      <c r="B2" s="46"/>
      <c r="C2" s="46"/>
      <c r="D2" s="46"/>
      <c r="E2" s="568" t="s">
        <v>494</v>
      </c>
      <c r="F2" s="568"/>
      <c r="G2" s="568"/>
      <c r="H2" s="568"/>
      <c r="I2" s="46"/>
      <c r="J2" s="46"/>
      <c r="K2" s="46"/>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478"/>
      <c r="AV2" s="229"/>
      <c r="EV2" s="638" t="s">
        <v>1306</v>
      </c>
      <c r="EW2" s="638" t="s">
        <v>1307</v>
      </c>
      <c r="EY2" s="639"/>
    </row>
    <row r="3" spans="1:157" ht="31.5" customHeight="1" x14ac:dyDescent="0.3">
      <c r="A3" s="232"/>
      <c r="B3" s="46"/>
      <c r="C3" s="46"/>
      <c r="D3" s="46"/>
      <c r="E3" s="568" t="s">
        <v>1308</v>
      </c>
      <c r="F3" s="568"/>
      <c r="G3" s="568"/>
      <c r="H3" s="568"/>
      <c r="I3" s="46"/>
      <c r="J3" s="46"/>
      <c r="K3" s="46"/>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478"/>
      <c r="AV3" s="229"/>
      <c r="EV3" s="638"/>
      <c r="EW3" s="638"/>
      <c r="EY3" s="639"/>
    </row>
    <row r="4" spans="1:157" ht="31.5" customHeight="1" x14ac:dyDescent="0.3">
      <c r="A4" s="232"/>
      <c r="B4" s="46"/>
      <c r="C4" s="46"/>
      <c r="D4" s="46"/>
      <c r="E4" s="568" t="s">
        <v>2</v>
      </c>
      <c r="F4" s="568"/>
      <c r="G4" s="568"/>
      <c r="H4" s="568"/>
      <c r="I4" s="46"/>
      <c r="J4" s="640" t="s">
        <v>16</v>
      </c>
      <c r="K4" s="640"/>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478"/>
      <c r="AV4" s="229"/>
      <c r="EV4" s="638"/>
      <c r="EW4" s="638"/>
      <c r="EY4" s="639"/>
    </row>
    <row r="5" spans="1:157" ht="16.5" customHeight="1" x14ac:dyDescent="0.3">
      <c r="A5" s="653"/>
      <c r="B5" s="653"/>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M5" s="477"/>
      <c r="AV5" s="229"/>
    </row>
    <row r="6" spans="1:157" ht="16.5" customHeight="1" x14ac:dyDescent="0.3">
      <c r="A6" s="345"/>
      <c r="B6" s="654" t="s">
        <v>1309</v>
      </c>
      <c r="C6" s="654"/>
      <c r="D6" s="654"/>
      <c r="E6" s="654"/>
      <c r="F6" s="654"/>
      <c r="G6" s="655"/>
      <c r="H6" s="655"/>
      <c r="I6" s="654"/>
      <c r="J6" s="654"/>
      <c r="K6" s="654"/>
      <c r="L6" s="654"/>
      <c r="M6" s="654"/>
      <c r="N6" s="654"/>
      <c r="O6" s="654"/>
      <c r="P6" s="654"/>
      <c r="Q6" s="654"/>
      <c r="R6" s="654"/>
      <c r="S6" s="654"/>
      <c r="T6" s="654"/>
      <c r="U6" s="654"/>
      <c r="V6" s="654"/>
      <c r="W6" s="654"/>
      <c r="X6" s="231"/>
      <c r="Y6" s="231"/>
      <c r="Z6" s="231"/>
      <c r="AA6" s="231"/>
      <c r="AB6" s="231"/>
      <c r="AC6" s="231"/>
      <c r="AD6" s="231"/>
      <c r="AE6" s="231"/>
      <c r="AF6" s="231"/>
      <c r="AG6" s="231"/>
      <c r="AH6" s="231"/>
      <c r="AI6" s="231"/>
      <c r="AJ6" s="231"/>
      <c r="AK6" s="231"/>
      <c r="AL6" s="231"/>
      <c r="AM6" s="476"/>
      <c r="AV6" s="229"/>
    </row>
    <row r="7" spans="1:157" ht="27" customHeight="1" x14ac:dyDescent="0.3">
      <c r="A7" s="230"/>
      <c r="B7" s="47" t="s">
        <v>1310</v>
      </c>
      <c r="AM7" s="475"/>
      <c r="AV7" s="229"/>
    </row>
    <row r="8" spans="1:157" ht="22.5" customHeight="1" thickBot="1" x14ac:dyDescent="0.35">
      <c r="A8" s="344"/>
      <c r="AM8" s="475"/>
      <c r="AV8" s="229"/>
    </row>
    <row r="9" spans="1:157" ht="18" customHeight="1" x14ac:dyDescent="0.3">
      <c r="A9" s="474"/>
      <c r="B9" s="473"/>
      <c r="C9" s="474"/>
      <c r="D9" s="474"/>
      <c r="E9" s="473"/>
      <c r="F9" s="461"/>
      <c r="G9" s="472"/>
      <c r="H9" s="472"/>
      <c r="I9" s="472"/>
      <c r="J9" s="471"/>
      <c r="K9" s="461"/>
      <c r="L9" s="471"/>
      <c r="M9" s="656" t="s">
        <v>1311</v>
      </c>
      <c r="N9" s="657"/>
      <c r="O9" s="658"/>
      <c r="P9" s="656" t="s">
        <v>1312</v>
      </c>
      <c r="Q9" s="657"/>
      <c r="R9" s="657"/>
      <c r="S9" s="657"/>
      <c r="T9" s="658"/>
      <c r="U9" s="659"/>
      <c r="V9" s="659"/>
      <c r="W9" s="660"/>
      <c r="X9" s="660"/>
      <c r="Y9" s="660"/>
      <c r="Z9" s="660"/>
      <c r="AA9" s="660"/>
      <c r="AB9" s="661"/>
      <c r="AC9" s="657" t="s">
        <v>1313</v>
      </c>
      <c r="AD9" s="657"/>
      <c r="AE9" s="657"/>
      <c r="AF9" s="658"/>
      <c r="AG9" s="656" t="s">
        <v>1314</v>
      </c>
      <c r="AH9" s="657"/>
      <c r="AI9" s="657"/>
      <c r="AJ9" s="657"/>
      <c r="AK9" s="657"/>
      <c r="AL9" s="658"/>
      <c r="AM9" s="641" t="s">
        <v>1315</v>
      </c>
      <c r="AN9" s="642"/>
      <c r="AO9" s="642"/>
      <c r="AP9" s="642"/>
      <c r="AQ9" s="642"/>
      <c r="AR9" s="642"/>
      <c r="AS9" s="642"/>
      <c r="AT9" s="642"/>
      <c r="AU9" s="642"/>
      <c r="AV9" s="642"/>
      <c r="AW9" s="643" t="s">
        <v>1316</v>
      </c>
      <c r="AX9" s="643"/>
      <c r="AY9" s="643"/>
      <c r="AZ9" s="643"/>
      <c r="BA9" s="643"/>
      <c r="BB9" s="643"/>
      <c r="BC9" s="643"/>
      <c r="BD9" s="643"/>
      <c r="BE9" s="643"/>
      <c r="BF9" s="643"/>
      <c r="BG9" s="643"/>
      <c r="BH9" s="643"/>
      <c r="BI9" s="643"/>
      <c r="BJ9" s="643"/>
      <c r="BK9" s="643"/>
      <c r="BL9" s="643"/>
      <c r="BM9" s="643"/>
      <c r="BN9" s="643"/>
      <c r="BO9" s="643"/>
      <c r="BP9" s="643"/>
      <c r="BQ9" s="643"/>
      <c r="BR9" s="643"/>
      <c r="BS9" s="643"/>
      <c r="BT9" s="643"/>
      <c r="BU9" s="643"/>
      <c r="BV9" s="643"/>
      <c r="BW9" s="643"/>
      <c r="BX9" s="643"/>
      <c r="BY9" s="643"/>
      <c r="BZ9" s="643"/>
      <c r="CA9" s="643"/>
      <c r="CB9" s="643"/>
      <c r="CC9" s="643"/>
      <c r="CD9" s="643"/>
      <c r="CE9" s="643"/>
      <c r="CF9" s="644"/>
    </row>
    <row r="10" spans="1:157" ht="21.9" customHeight="1" x14ac:dyDescent="0.3">
      <c r="A10" s="470"/>
      <c r="B10" s="469"/>
      <c r="C10" s="470"/>
      <c r="D10" s="470"/>
      <c r="E10" s="469"/>
      <c r="F10" s="467"/>
      <c r="G10" s="468"/>
      <c r="H10" s="468"/>
      <c r="I10" s="468"/>
      <c r="J10" s="463"/>
      <c r="K10" s="467"/>
      <c r="L10" s="463"/>
      <c r="M10" s="647"/>
      <c r="N10" s="648"/>
      <c r="O10" s="649"/>
      <c r="P10" s="647"/>
      <c r="Q10" s="648"/>
      <c r="R10" s="648"/>
      <c r="S10" s="648"/>
      <c r="T10" s="649"/>
      <c r="U10" s="466"/>
      <c r="V10" s="465"/>
      <c r="W10" s="647" t="s">
        <v>1317</v>
      </c>
      <c r="X10" s="648"/>
      <c r="Y10" s="648"/>
      <c r="Z10" s="648"/>
      <c r="AA10" s="648"/>
      <c r="AB10" s="649"/>
      <c r="AC10" s="647"/>
      <c r="AD10" s="648"/>
      <c r="AE10" s="648"/>
      <c r="AF10" s="649"/>
      <c r="AG10" s="647"/>
      <c r="AH10" s="648"/>
      <c r="AI10" s="648"/>
      <c r="AJ10" s="648"/>
      <c r="AK10" s="648"/>
      <c r="AL10" s="649"/>
      <c r="AM10" s="59"/>
      <c r="AN10" s="650" t="s">
        <v>1318</v>
      </c>
      <c r="AO10" s="651"/>
      <c r="AP10" s="651"/>
      <c r="AQ10" s="651"/>
      <c r="AR10" s="651"/>
      <c r="AS10" s="652"/>
      <c r="AT10" s="650" t="s">
        <v>1319</v>
      </c>
      <c r="AU10" s="651"/>
      <c r="AV10" s="652"/>
      <c r="AW10" s="645"/>
      <c r="AX10" s="645"/>
      <c r="AY10" s="645"/>
      <c r="AZ10" s="645"/>
      <c r="BA10" s="645"/>
      <c r="BB10" s="645"/>
      <c r="BC10" s="645"/>
      <c r="BD10" s="645"/>
      <c r="BE10" s="645"/>
      <c r="BF10" s="645"/>
      <c r="BG10" s="645"/>
      <c r="BH10" s="645"/>
      <c r="BI10" s="645"/>
      <c r="BJ10" s="645"/>
      <c r="BK10" s="645"/>
      <c r="BL10" s="645"/>
      <c r="BM10" s="645"/>
      <c r="BN10" s="645"/>
      <c r="BO10" s="645"/>
      <c r="BP10" s="645"/>
      <c r="BQ10" s="645"/>
      <c r="BR10" s="645"/>
      <c r="BS10" s="645"/>
      <c r="BT10" s="645"/>
      <c r="BU10" s="645"/>
      <c r="BV10" s="645"/>
      <c r="BW10" s="645"/>
      <c r="BX10" s="645"/>
      <c r="BY10" s="645"/>
      <c r="BZ10" s="645"/>
      <c r="CA10" s="645"/>
      <c r="CB10" s="645"/>
      <c r="CC10" s="645"/>
      <c r="CD10" s="645"/>
      <c r="CE10" s="645"/>
      <c r="CF10" s="646"/>
      <c r="CJ10" s="634" t="s">
        <v>1320</v>
      </c>
      <c r="CK10" s="634"/>
      <c r="CL10" s="220" t="s">
        <v>1321</v>
      </c>
      <c r="CM10" s="634" t="s">
        <v>1322</v>
      </c>
      <c r="CN10" s="634"/>
      <c r="CO10" s="634" t="s">
        <v>1323</v>
      </c>
      <c r="CP10" s="634"/>
      <c r="CQ10" s="634"/>
      <c r="CR10" s="634" t="s">
        <v>1324</v>
      </c>
      <c r="CS10" s="634"/>
      <c r="CT10" s="634" t="s">
        <v>1325</v>
      </c>
      <c r="CU10" s="634"/>
      <c r="CV10" s="634" t="s">
        <v>1326</v>
      </c>
      <c r="CW10" s="634"/>
      <c r="CX10" s="634" t="s">
        <v>1327</v>
      </c>
      <c r="CY10" s="634"/>
      <c r="CZ10" s="634" t="s">
        <v>1328</v>
      </c>
      <c r="DA10" s="634"/>
      <c r="DB10" s="634" t="s">
        <v>1329</v>
      </c>
      <c r="DC10" s="634"/>
      <c r="DD10" s="220" t="s">
        <v>1330</v>
      </c>
      <c r="DQ10" s="634" t="s">
        <v>1331</v>
      </c>
      <c r="DR10" s="634"/>
      <c r="DS10" s="634"/>
      <c r="DT10" s="634"/>
      <c r="DU10" s="634"/>
      <c r="DV10" s="634"/>
      <c r="DW10" s="634"/>
      <c r="DX10" s="634"/>
      <c r="EV10" s="228"/>
      <c r="EW10" s="228" t="s">
        <v>1332</v>
      </c>
      <c r="EX10" s="228"/>
      <c r="EY10" s="228"/>
      <c r="EZ10" s="228"/>
      <c r="FA10" s="228"/>
    </row>
    <row r="11" spans="1:157" ht="132" customHeight="1" x14ac:dyDescent="0.3">
      <c r="A11" s="59" t="s">
        <v>1333</v>
      </c>
      <c r="B11" s="464" t="s">
        <v>1334</v>
      </c>
      <c r="C11" s="59" t="s">
        <v>1335</v>
      </c>
      <c r="D11" s="59" t="s">
        <v>1336</v>
      </c>
      <c r="E11" s="464" t="s">
        <v>1337</v>
      </c>
      <c r="F11" s="59" t="s">
        <v>1338</v>
      </c>
      <c r="G11" s="463" t="s">
        <v>1339</v>
      </c>
      <c r="H11" s="463" t="s">
        <v>1340</v>
      </c>
      <c r="I11" s="462" t="s">
        <v>1341</v>
      </c>
      <c r="J11" s="59" t="s">
        <v>1342</v>
      </c>
      <c r="K11" s="59" t="s">
        <v>1343</v>
      </c>
      <c r="L11" s="59" t="s">
        <v>1344</v>
      </c>
      <c r="M11" s="458" t="s">
        <v>1345</v>
      </c>
      <c r="N11" s="458" t="s">
        <v>1346</v>
      </c>
      <c r="O11" s="458" t="s">
        <v>1347</v>
      </c>
      <c r="P11" s="458" t="s">
        <v>1348</v>
      </c>
      <c r="Q11" s="458" t="s">
        <v>1349</v>
      </c>
      <c r="R11" s="458" t="s">
        <v>1350</v>
      </c>
      <c r="S11" s="458" t="s">
        <v>1351</v>
      </c>
      <c r="T11" s="458" t="s">
        <v>1352</v>
      </c>
      <c r="U11" s="459" t="s">
        <v>1353</v>
      </c>
      <c r="V11" s="459" t="s">
        <v>1354</v>
      </c>
      <c r="W11" s="460" t="s">
        <v>1355</v>
      </c>
      <c r="X11" s="460" t="s">
        <v>1356</v>
      </c>
      <c r="Y11" s="460" t="s">
        <v>1357</v>
      </c>
      <c r="Z11" s="460" t="s">
        <v>1358</v>
      </c>
      <c r="AA11" s="460" t="s">
        <v>1359</v>
      </c>
      <c r="AB11" s="460" t="s">
        <v>1360</v>
      </c>
      <c r="AC11" s="459" t="s">
        <v>1361</v>
      </c>
      <c r="AD11" s="459" t="s">
        <v>1362</v>
      </c>
      <c r="AE11" s="461" t="s">
        <v>1363</v>
      </c>
      <c r="AF11" s="461" t="s">
        <v>1364</v>
      </c>
      <c r="AG11" s="460" t="s">
        <v>1365</v>
      </c>
      <c r="AH11" s="459" t="s">
        <v>1366</v>
      </c>
      <c r="AI11" s="460" t="s">
        <v>1367</v>
      </c>
      <c r="AJ11" s="459" t="s">
        <v>1368</v>
      </c>
      <c r="AK11" s="458" t="s">
        <v>1369</v>
      </c>
      <c r="AL11" s="458" t="s">
        <v>1364</v>
      </c>
      <c r="AM11" s="458" t="s">
        <v>1370</v>
      </c>
      <c r="AN11" s="458" t="s">
        <v>1371</v>
      </c>
      <c r="AO11" s="458" t="s">
        <v>1372</v>
      </c>
      <c r="AP11" s="458" t="s">
        <v>1373</v>
      </c>
      <c r="AQ11" s="458" t="s">
        <v>1374</v>
      </c>
      <c r="AR11" s="458" t="s">
        <v>1375</v>
      </c>
      <c r="AS11" s="458" t="s">
        <v>1376</v>
      </c>
      <c r="AT11" s="458" t="s">
        <v>1377</v>
      </c>
      <c r="AU11" s="458" t="s">
        <v>1378</v>
      </c>
      <c r="AV11" s="458" t="s">
        <v>1379</v>
      </c>
      <c r="AW11" s="227" t="s">
        <v>1380</v>
      </c>
      <c r="AX11" s="223" t="s">
        <v>1381</v>
      </c>
      <c r="AY11" s="224" t="s">
        <v>1382</v>
      </c>
      <c r="AZ11" s="221" t="s">
        <v>1380</v>
      </c>
      <c r="BA11" s="226" t="s">
        <v>1381</v>
      </c>
      <c r="BB11" s="225" t="s">
        <v>1382</v>
      </c>
      <c r="BC11" s="219" t="s">
        <v>1380</v>
      </c>
      <c r="BD11" s="223" t="s">
        <v>1381</v>
      </c>
      <c r="BE11" s="224" t="s">
        <v>1382</v>
      </c>
      <c r="BF11" s="221" t="s">
        <v>1380</v>
      </c>
      <c r="BG11" s="226" t="s">
        <v>1381</v>
      </c>
      <c r="BH11" s="225" t="s">
        <v>1382</v>
      </c>
      <c r="BI11" s="219" t="s">
        <v>1380</v>
      </c>
      <c r="BJ11" s="223" t="s">
        <v>1381</v>
      </c>
      <c r="BK11" s="224" t="s">
        <v>1382</v>
      </c>
      <c r="BL11" s="221" t="s">
        <v>1380</v>
      </c>
      <c r="BM11" s="226" t="s">
        <v>1381</v>
      </c>
      <c r="BN11" s="225" t="s">
        <v>1382</v>
      </c>
      <c r="BO11" s="219" t="s">
        <v>1380</v>
      </c>
      <c r="BP11" s="223" t="s">
        <v>1381</v>
      </c>
      <c r="BQ11" s="224" t="s">
        <v>1382</v>
      </c>
      <c r="BR11" s="221" t="s">
        <v>1380</v>
      </c>
      <c r="BS11" s="226" t="s">
        <v>1381</v>
      </c>
      <c r="BT11" s="225" t="s">
        <v>1382</v>
      </c>
      <c r="BU11" s="219" t="s">
        <v>1380</v>
      </c>
      <c r="BV11" s="223" t="s">
        <v>1381</v>
      </c>
      <c r="BW11" s="224" t="s">
        <v>1382</v>
      </c>
      <c r="BX11" s="221" t="s">
        <v>1380</v>
      </c>
      <c r="BY11" s="226" t="s">
        <v>1381</v>
      </c>
      <c r="BZ11" s="225" t="s">
        <v>1382</v>
      </c>
      <c r="CA11" s="219" t="s">
        <v>1380</v>
      </c>
      <c r="CB11" s="223" t="s">
        <v>1381</v>
      </c>
      <c r="CC11" s="224" t="s">
        <v>1382</v>
      </c>
      <c r="CD11" s="221" t="s">
        <v>1380</v>
      </c>
      <c r="CE11" s="223" t="s">
        <v>1381</v>
      </c>
      <c r="CF11" s="222" t="s">
        <v>1382</v>
      </c>
      <c r="CG11" s="182" t="s">
        <v>1383</v>
      </c>
      <c r="CH11" s="221" t="s">
        <v>1384</v>
      </c>
      <c r="CI11" s="221" t="s">
        <v>1385</v>
      </c>
      <c r="CJ11" s="221" t="s">
        <v>1386</v>
      </c>
      <c r="CK11" s="221" t="s">
        <v>33</v>
      </c>
      <c r="CL11" s="202" t="s">
        <v>1387</v>
      </c>
      <c r="CM11" s="221" t="s">
        <v>1322</v>
      </c>
      <c r="CN11" s="221" t="s">
        <v>33</v>
      </c>
      <c r="CO11" s="221" t="s">
        <v>1322</v>
      </c>
      <c r="CP11" s="221" t="s">
        <v>33</v>
      </c>
      <c r="CQ11" s="221" t="s">
        <v>1388</v>
      </c>
      <c r="CR11" s="221" t="s">
        <v>1389</v>
      </c>
      <c r="CS11" s="221" t="s">
        <v>33</v>
      </c>
      <c r="CT11" s="221" t="s">
        <v>1390</v>
      </c>
      <c r="CU11" s="221" t="s">
        <v>33</v>
      </c>
      <c r="CV11" s="221" t="s">
        <v>1391</v>
      </c>
      <c r="CW11" s="221" t="s">
        <v>33</v>
      </c>
      <c r="CX11" s="221" t="s">
        <v>1392</v>
      </c>
      <c r="CY11" s="221" t="s">
        <v>33</v>
      </c>
      <c r="CZ11" s="221" t="s">
        <v>1392</v>
      </c>
      <c r="DA11" s="221" t="s">
        <v>33</v>
      </c>
      <c r="DB11" s="221" t="s">
        <v>1392</v>
      </c>
      <c r="DC11" s="221" t="s">
        <v>33</v>
      </c>
      <c r="DD11" s="221" t="s">
        <v>1393</v>
      </c>
      <c r="DF11" s="220" t="s">
        <v>1394</v>
      </c>
      <c r="DG11" s="634" t="s">
        <v>1395</v>
      </c>
      <c r="DH11" s="634"/>
      <c r="DI11" s="634"/>
      <c r="DJ11" s="634"/>
      <c r="DK11" s="634"/>
      <c r="DL11" s="634"/>
      <c r="DM11" s="634"/>
      <c r="DN11" s="220" t="s">
        <v>1394</v>
      </c>
      <c r="DO11" s="220" t="s">
        <v>1394</v>
      </c>
      <c r="DQ11" s="220" t="s">
        <v>1396</v>
      </c>
      <c r="DR11" s="220" t="s">
        <v>1397</v>
      </c>
      <c r="DS11" s="220" t="s">
        <v>1398</v>
      </c>
      <c r="DT11" s="220" t="s">
        <v>1399</v>
      </c>
      <c r="DU11" s="220" t="s">
        <v>1400</v>
      </c>
      <c r="DV11" s="220" t="s">
        <v>1401</v>
      </c>
      <c r="DW11" s="220" t="s">
        <v>1402</v>
      </c>
      <c r="DX11" s="220" t="s">
        <v>1403</v>
      </c>
      <c r="DY11" s="220" t="s">
        <v>1404</v>
      </c>
      <c r="DZ11" s="220" t="s">
        <v>1405</v>
      </c>
      <c r="EA11" s="220" t="s">
        <v>1406</v>
      </c>
      <c r="EB11" s="220" t="s">
        <v>1407</v>
      </c>
      <c r="EC11" s="220" t="s">
        <v>1408</v>
      </c>
      <c r="ED11" s="220" t="s">
        <v>1409</v>
      </c>
      <c r="EE11" s="220" t="s">
        <v>1410</v>
      </c>
      <c r="EF11" s="220" t="s">
        <v>1411</v>
      </c>
      <c r="EG11" s="220" t="s">
        <v>1409</v>
      </c>
      <c r="EH11" s="635" t="s">
        <v>1412</v>
      </c>
      <c r="EI11" s="635"/>
      <c r="EJ11" s="635"/>
      <c r="EK11" s="635"/>
      <c r="EL11" s="635"/>
      <c r="EM11" s="635"/>
      <c r="EN11" s="635"/>
      <c r="EO11" s="635"/>
      <c r="EP11" s="635"/>
      <c r="EQ11" s="635"/>
      <c r="ER11" s="635"/>
      <c r="ES11" s="635"/>
      <c r="ET11" s="635"/>
      <c r="EV11" s="219" t="s">
        <v>1413</v>
      </c>
      <c r="EW11" s="219" t="s">
        <v>1414</v>
      </c>
      <c r="EX11" s="219" t="s">
        <v>1415</v>
      </c>
      <c r="EY11" s="219" t="s">
        <v>1416</v>
      </c>
      <c r="EZ11" s="219" t="s">
        <v>1417</v>
      </c>
      <c r="FA11" s="219" t="s">
        <v>1418</v>
      </c>
    </row>
    <row r="12" spans="1:157" ht="312" customHeight="1" x14ac:dyDescent="0.3">
      <c r="A12" s="50" t="s">
        <v>1419</v>
      </c>
      <c r="B12" s="208" t="s">
        <v>1420</v>
      </c>
      <c r="C12" s="208" t="s">
        <v>1421</v>
      </c>
      <c r="D12" s="50" t="s">
        <v>1422</v>
      </c>
      <c r="E12" s="326" t="s">
        <v>1423</v>
      </c>
      <c r="F12" s="325" t="s">
        <v>1424</v>
      </c>
      <c r="G12" s="50">
        <v>263</v>
      </c>
      <c r="H12" s="50" t="s">
        <v>1425</v>
      </c>
      <c r="I12" s="324" t="s">
        <v>1426</v>
      </c>
      <c r="J12" s="50" t="s">
        <v>1427</v>
      </c>
      <c r="K12" s="50" t="s">
        <v>1428</v>
      </c>
      <c r="L12" s="50" t="s">
        <v>534</v>
      </c>
      <c r="M12" s="208" t="s">
        <v>1429</v>
      </c>
      <c r="N12" s="208" t="s">
        <v>1430</v>
      </c>
      <c r="O12" s="208" t="s">
        <v>1431</v>
      </c>
      <c r="P12" s="208" t="s">
        <v>1432</v>
      </c>
      <c r="Q12" s="208" t="s">
        <v>1433</v>
      </c>
      <c r="R12" s="208" t="s">
        <v>1434</v>
      </c>
      <c r="S12" s="208" t="s">
        <v>1435</v>
      </c>
      <c r="T12" s="208" t="s">
        <v>43</v>
      </c>
      <c r="U12" s="322" t="s">
        <v>1436</v>
      </c>
      <c r="V12" s="323">
        <v>0.6</v>
      </c>
      <c r="W12" s="322" t="s">
        <v>1437</v>
      </c>
      <c r="X12" s="322" t="s">
        <v>1438</v>
      </c>
      <c r="Y12" s="322" t="s">
        <v>1437</v>
      </c>
      <c r="Z12" s="322" t="s">
        <v>1437</v>
      </c>
      <c r="AA12" s="322" t="s">
        <v>1437</v>
      </c>
      <c r="AB12" s="322" t="s">
        <v>1437</v>
      </c>
      <c r="AC12" s="322" t="s">
        <v>1438</v>
      </c>
      <c r="AD12" s="323">
        <v>0.4</v>
      </c>
      <c r="AE12" s="188" t="s">
        <v>1439</v>
      </c>
      <c r="AF12" s="208" t="s">
        <v>1440</v>
      </c>
      <c r="AG12" s="322" t="s">
        <v>1441</v>
      </c>
      <c r="AH12" s="321">
        <v>0.252</v>
      </c>
      <c r="AI12" s="322" t="s">
        <v>1437</v>
      </c>
      <c r="AJ12" s="321">
        <v>0.16875000000000001</v>
      </c>
      <c r="AK12" s="185" t="s">
        <v>1442</v>
      </c>
      <c r="AL12" s="208" t="s">
        <v>1443</v>
      </c>
      <c r="AM12" s="50" t="s">
        <v>1444</v>
      </c>
      <c r="AN12" s="208" t="s">
        <v>1445</v>
      </c>
      <c r="AO12" s="208" t="s">
        <v>1445</v>
      </c>
      <c r="AP12" s="208" t="s">
        <v>1445</v>
      </c>
      <c r="AQ12" s="208" t="s">
        <v>1446</v>
      </c>
      <c r="AR12" s="208" t="s">
        <v>1445</v>
      </c>
      <c r="AS12" s="208" t="s">
        <v>1445</v>
      </c>
      <c r="AT12" s="208" t="s">
        <v>1447</v>
      </c>
      <c r="AU12" s="208" t="s">
        <v>1448</v>
      </c>
      <c r="AV12" s="327" t="s">
        <v>1449</v>
      </c>
      <c r="AW12" s="201">
        <v>45643</v>
      </c>
      <c r="AX12" s="187" t="s">
        <v>1450</v>
      </c>
      <c r="AY12" s="211" t="s">
        <v>1451</v>
      </c>
      <c r="AZ12" s="184">
        <v>45743</v>
      </c>
      <c r="BA12" s="187" t="s">
        <v>1452</v>
      </c>
      <c r="BB12" s="186" t="s">
        <v>1453</v>
      </c>
      <c r="BC12" s="198"/>
      <c r="BD12" s="187"/>
      <c r="BE12" s="211"/>
      <c r="BF12" s="198"/>
      <c r="BG12" s="210"/>
      <c r="BH12" s="61"/>
      <c r="BI12" s="198"/>
      <c r="BJ12" s="187"/>
      <c r="BK12" s="211"/>
      <c r="BL12" s="198"/>
      <c r="BM12" s="210"/>
      <c r="BN12" s="61"/>
      <c r="BO12" s="198"/>
      <c r="BP12" s="187"/>
      <c r="BQ12" s="211"/>
      <c r="BR12" s="198"/>
      <c r="BS12" s="210"/>
      <c r="BT12" s="61"/>
      <c r="BU12" s="198"/>
      <c r="BV12" s="187"/>
      <c r="BW12" s="211"/>
      <c r="BX12" s="198"/>
      <c r="BY12" s="210"/>
      <c r="BZ12" s="62"/>
      <c r="CA12" s="198"/>
      <c r="CB12" s="187"/>
      <c r="CC12" s="211"/>
      <c r="CD12" s="198"/>
      <c r="CE12" s="210"/>
      <c r="CF12" s="209"/>
      <c r="CG12" s="182">
        <f t="shared" ref="CG12:CG26" si="0">COUNTBLANK(A12:CF12)</f>
        <v>30</v>
      </c>
      <c r="CH12" s="208" t="s">
        <v>1454</v>
      </c>
      <c r="CI12" s="208" t="s">
        <v>1455</v>
      </c>
      <c r="CJ12" s="208" t="s">
        <v>1456</v>
      </c>
      <c r="CK12" s="208" t="s">
        <v>1457</v>
      </c>
      <c r="CL12" s="208" t="s">
        <v>1458</v>
      </c>
      <c r="CM12" s="208" t="s">
        <v>1458</v>
      </c>
      <c r="CN12" s="208" t="s">
        <v>1459</v>
      </c>
      <c r="CO12" s="208" t="s">
        <v>1458</v>
      </c>
      <c r="CP12" s="208" t="s">
        <v>1460</v>
      </c>
      <c r="CQ12" s="208"/>
      <c r="CR12" s="208" t="s">
        <v>1461</v>
      </c>
      <c r="CS12" s="208" t="s">
        <v>1461</v>
      </c>
      <c r="CT12" s="208" t="s">
        <v>1461</v>
      </c>
      <c r="CU12" s="208" t="s">
        <v>1461</v>
      </c>
      <c r="CV12" s="208" t="s">
        <v>1461</v>
      </c>
      <c r="CW12" s="208" t="s">
        <v>1461</v>
      </c>
      <c r="CX12" s="208" t="s">
        <v>1462</v>
      </c>
      <c r="CY12" s="208" t="s">
        <v>1461</v>
      </c>
      <c r="CZ12" s="208" t="s">
        <v>1461</v>
      </c>
      <c r="DA12" s="208" t="s">
        <v>1461</v>
      </c>
      <c r="DB12" s="208" t="s">
        <v>1461</v>
      </c>
      <c r="DC12" s="208" t="s">
        <v>1461</v>
      </c>
      <c r="DD12" s="208" t="s">
        <v>1461</v>
      </c>
      <c r="DF12" s="207" t="str">
        <f t="shared" ref="DF12:DF26" si="1">J12</f>
        <v>Gestión de procesos</v>
      </c>
      <c r="DG12" s="632" t="str">
        <f t="shared" ref="DG12:DG26" si="2">I12</f>
        <v xml:space="preserve">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v>
      </c>
      <c r="DH12" s="632"/>
      <c r="DI12" s="632"/>
      <c r="DJ12" s="632"/>
      <c r="DK12" s="632"/>
      <c r="DL12" s="632"/>
      <c r="DM12" s="632"/>
      <c r="DN12" s="207" t="str">
        <f t="shared" ref="DN12:DN26" si="3">AE12</f>
        <v>Moderado</v>
      </c>
      <c r="DO12" s="207" t="str">
        <f t="shared" ref="DO12:DO26" si="4">AK12</f>
        <v>Bajo</v>
      </c>
      <c r="DQ12" s="202" t="e">
        <f>SUM(LEN(#REF!)-LEN(SUBSTITUTE(#REF!,"- Preventivo","")))/LEN("- Preventivo")</f>
        <v>#REF!</v>
      </c>
      <c r="DR12" s="202" t="e">
        <f t="shared" ref="DR12:DR26" si="5">SUMIFS($DQ$12:$DQ$90,$A$12:$A$90,A12)</f>
        <v>#REF!</v>
      </c>
      <c r="DS12" s="202" t="e">
        <f>SUM(LEN(#REF!)-LEN(SUBSTITUTE(#REF!,"- Detectivo","")))/LEN("- Detectivo")</f>
        <v>#REF!</v>
      </c>
      <c r="DT12" s="202" t="e">
        <f t="shared" ref="DT12:DT26" si="6">SUMIFS($DS$12:$DS$90,$A$12:$A$90,A12)</f>
        <v>#REF!</v>
      </c>
      <c r="DU12" s="202" t="e">
        <f>SUM(LEN(#REF!)-LEN(SUBSTITUTE(#REF!,"- Correctivo","")))/LEN("- Correctivo")</f>
        <v>#REF!</v>
      </c>
      <c r="DV12" s="202" t="e">
        <f t="shared" ref="DV12:DV26" si="7">SUMIFS($DU$12:$DU$90,$A$12:$A$90,A12)</f>
        <v>#REF!</v>
      </c>
      <c r="DW12" s="202" t="e">
        <f t="shared" ref="DW12:DW26" si="8">DQ12+DS12+DU12</f>
        <v>#REF!</v>
      </c>
      <c r="DX12" s="202" t="e">
        <f t="shared" ref="DX12:DX26" si="9">SUMIFS($DW$12:$DW$90,$A$12:$A$90,A12)</f>
        <v>#REF!</v>
      </c>
      <c r="DY12" s="202" t="e">
        <f>SUM(LEN(#REF!)-LEN(SUBSTITUTE(#REF!,"- Documentado","")))/LEN("- Documentado")</f>
        <v>#REF!</v>
      </c>
      <c r="DZ12" s="202" t="e">
        <f>SUM(LEN(#REF!)-LEN(SUBSTITUTE(#REF!,"- Documentado","")))/LEN("- Documentado")</f>
        <v>#REF!</v>
      </c>
      <c r="EA12" s="202" t="e">
        <f t="shared" ref="EA12:EA26" si="10">SUMIFS($DY$12:$DY$90,$A$12:$A$90,A12)+SUMIFS($DZ$12:$DZ$90,$A$12:$A$90,A12)</f>
        <v>#REF!</v>
      </c>
      <c r="EB12" s="202" t="e">
        <f>SUM(LEN(#REF!)-LEN(SUBSTITUTE(#REF!,"- Continua","")))/LEN("- Continua")</f>
        <v>#REF!</v>
      </c>
      <c r="EC12" s="202" t="e">
        <f>SUM(LEN(#REF!)-LEN(SUBSTITUTE(#REF!,"- Continua","")))/LEN("- Continua")</f>
        <v>#REF!</v>
      </c>
      <c r="ED12" s="202" t="e">
        <f t="shared" ref="ED12:ED26" si="11">SUMIFS($EB$12:$EB$90,$A$12:$A$90,A12)+SUMIFS($EC$12:$EC$90,$A$12:$A$90,A12)</f>
        <v>#REF!</v>
      </c>
      <c r="EE12" s="202" t="e">
        <f>SUM(LEN(#REF!)-LEN(SUBSTITUTE(#REF!,"- Con registro","")))/LEN("- Con registro")</f>
        <v>#REF!</v>
      </c>
      <c r="EF12" s="202" t="e">
        <f>SUM(LEN(#REF!)-LEN(SUBSTITUTE(#REF!,"- Con registro","")))/LEN("- Con registro")</f>
        <v>#REF!</v>
      </c>
      <c r="EG12" s="202" t="e">
        <f t="shared" ref="EG12:EG26" si="12">SUMIFS($EE$12:$EE$90,$A$12:$A$90,A12)+SUMIFS($EF$12:$EF$90,$A$12:$A$90,A12)</f>
        <v>#REF!</v>
      </c>
      <c r="EH12" s="206" t="e">
        <f t="shared" ref="EH12:EH26" si="13">CONCATENATE("El proceso estableció ",DX12," controles frente a los riesgos identificados, de los cuales:
")</f>
        <v>#REF!</v>
      </c>
      <c r="EI12" s="206" t="e">
        <f t="shared" ref="EI12:EI26" si="14">CONCATENATE("- ",DR12," son preventivos, ",DT12," detectivos y ",DV12," correctivos.
")</f>
        <v>#REF!</v>
      </c>
      <c r="EJ12" s="205" t="e">
        <f t="shared" ref="EJ12:EJ26" si="15">CONCATENATE("- ",EA12," están documentados, ",ED12," se aplican continuamente de acuerdo con la periodicidad establecida y en ",EG12," se deja registro de la aplicación.")</f>
        <v>#REF!</v>
      </c>
      <c r="EK12" s="633" t="e">
        <f t="shared" ref="EK12:EK26" si="16">CONCATENATE(EH12,EI12,EJ12)</f>
        <v>#REF!</v>
      </c>
      <c r="EL12" s="633"/>
      <c r="EM12" s="633"/>
      <c r="EN12" s="633"/>
      <c r="EO12" s="633"/>
      <c r="EP12" s="633"/>
      <c r="EQ12" s="633"/>
      <c r="ER12" s="633"/>
      <c r="ES12" s="633"/>
      <c r="ET12" s="633"/>
      <c r="EV12" s="204">
        <f t="shared" ref="EV12:EV26" si="17">IF(AW12&gt;=$EV$1,AW12,IF(AZ12&gt;=$EV$1,AZ12,IF(BC12&gt;=$EV$1,BC12,IF(BF12&gt;=$EV$1,BF12,IF(BI12&gt;=$EV$1,BI12,IF(BL12&gt;=$EV$1,BL12,IF(BO12&gt;=$EV$1,BO12,IF(BR12&gt;=$EV$1,BR12,IF(BU12&gt;=$EV$1,BU12,IF(BX12&gt;=$EV$1,BX12,IF(CA12&gt;=$EV$1,CA12,IF(CD12&gt;=$EV$1,CD12,""))))))))))))</f>
        <v>45643</v>
      </c>
      <c r="EW12" s="203" t="str">
        <f t="shared" ref="EW12:EW26" si="18">IF(EV12="","",$B$6)</f>
        <v>Mapa de riesgos institucional 2025</v>
      </c>
      <c r="EX12" s="202" t="str">
        <f t="shared" ref="EX12:EX26" si="19">IF(EW12="","","Riesgos")</f>
        <v>Riesgos</v>
      </c>
      <c r="EY12" s="202" t="str">
        <f t="shared" ref="EY12:EY26" si="20">IF(EX12="","",CONCATENATE("ID_",G12,": ",I12))</f>
        <v xml:space="preserve">ID_263: Posibilidad de afectación reputacional por sanción de un ente de control u otro ente regulador en materia disciplinaria, debido a incumplimiento legal ante la revelación de información reservada en el desarrollo de las etapas de indagación previa e investigación disciplinaria </v>
      </c>
      <c r="EZ12" s="202" t="str">
        <f t="shared" ref="EZ12:EZ26" si="21">IF(EY12="","",CONCATENATE("Ajuste en ",VLOOKUP(EV12,AW12:CF12,(MATCH(EV12,AW12:CF12,10)+1))," en el Mapa de riesgos de ",A12))</f>
        <v>Ajuste en Identificación del riesgo
 en el Mapa de riesgos de Control Disciplinario</v>
      </c>
      <c r="FA12" s="202" t="str">
        <f t="shared" ref="FA12:FA26" si="22">IF(EZ12="","",CONCATENATE("Solicitud de cambio realizada y aprobada por la ",L12," a través del Aplicativo DARUMA"))</f>
        <v>Solicitud de cambio realizada y aprobada por la Oficina de Control Disciplinario Interno a través del Aplicativo DARUMA</v>
      </c>
    </row>
    <row r="13" spans="1:157" ht="399.9" customHeight="1" x14ac:dyDescent="0.3">
      <c r="A13" s="50" t="s">
        <v>1419</v>
      </c>
      <c r="B13" s="208" t="s">
        <v>1420</v>
      </c>
      <c r="C13" s="208" t="s">
        <v>1421</v>
      </c>
      <c r="D13" s="50" t="s">
        <v>1422</v>
      </c>
      <c r="E13" s="326" t="s">
        <v>1423</v>
      </c>
      <c r="F13" s="325" t="s">
        <v>1463</v>
      </c>
      <c r="G13" s="50">
        <v>203</v>
      </c>
      <c r="H13" s="50" t="s">
        <v>1464</v>
      </c>
      <c r="I13" s="324" t="s">
        <v>1465</v>
      </c>
      <c r="J13" s="50" t="s">
        <v>1466</v>
      </c>
      <c r="K13" s="50" t="s">
        <v>1467</v>
      </c>
      <c r="L13" s="50" t="s">
        <v>1468</v>
      </c>
      <c r="M13" s="208" t="s">
        <v>1469</v>
      </c>
      <c r="N13" s="208" t="s">
        <v>1470</v>
      </c>
      <c r="O13" s="208" t="s">
        <v>1471</v>
      </c>
      <c r="P13" s="208" t="s">
        <v>1432</v>
      </c>
      <c r="Q13" s="208" t="s">
        <v>1433</v>
      </c>
      <c r="R13" s="208" t="s">
        <v>1434</v>
      </c>
      <c r="S13" s="208" t="s">
        <v>1435</v>
      </c>
      <c r="T13" s="208" t="s">
        <v>43</v>
      </c>
      <c r="U13" s="322" t="s">
        <v>1472</v>
      </c>
      <c r="V13" s="323">
        <v>0.2</v>
      </c>
      <c r="W13" s="322" t="s">
        <v>1437</v>
      </c>
      <c r="X13" s="322" t="s">
        <v>1438</v>
      </c>
      <c r="Y13" s="322" t="s">
        <v>1473</v>
      </c>
      <c r="Z13" s="322" t="s">
        <v>1437</v>
      </c>
      <c r="AA13" s="322" t="s">
        <v>1437</v>
      </c>
      <c r="AB13" s="322" t="s">
        <v>1437</v>
      </c>
      <c r="AC13" s="322" t="s">
        <v>1474</v>
      </c>
      <c r="AD13" s="323">
        <v>0.8</v>
      </c>
      <c r="AE13" s="189" t="s">
        <v>1475</v>
      </c>
      <c r="AF13" s="208" t="s">
        <v>1476</v>
      </c>
      <c r="AG13" s="322" t="s">
        <v>1472</v>
      </c>
      <c r="AH13" s="321">
        <v>1.4817599999999995E-2</v>
      </c>
      <c r="AI13" s="322" t="s">
        <v>1474</v>
      </c>
      <c r="AJ13" s="321">
        <v>0.8</v>
      </c>
      <c r="AK13" s="189" t="s">
        <v>1475</v>
      </c>
      <c r="AL13" s="208" t="s">
        <v>1477</v>
      </c>
      <c r="AM13" s="50" t="s">
        <v>1478</v>
      </c>
      <c r="AN13" s="208" t="s">
        <v>1479</v>
      </c>
      <c r="AO13" s="208" t="s">
        <v>1480</v>
      </c>
      <c r="AP13" s="320" t="s">
        <v>1481</v>
      </c>
      <c r="AQ13" s="320" t="s">
        <v>1482</v>
      </c>
      <c r="AR13" s="208" t="e">
        <f>CONCATENATE(IF([3]Ficha2!$BE$230="","",TEXT([3]Ficha2!$BE$230,"dd/mm/yyyy")),"
",IF([3]Ficha2!$BE$231="","",TEXT([3]Ficha2!$BE$231,"dd/mm/yyyy")),"
",IF([3]Ficha2!$BE$232="","",TEXT([3]Ficha2!$BE$232,"dd/mm/yyyy")),"
",IF([3]Ficha2!$BE$233="","",TEXT([3]Ficha2!$BE$233,"dd/mm/yyyy")),"
",IF([3]Ficha2!$BE$234="","",TEXT([3]Ficha2!$BE$234,"dd/mm/yyyy")),"
",IF([3]Ficha2!$BE$235="","",TEXT([3]Ficha2!$BE$235,"dd/mm/yyyy")),"
",IF([3]Ficha2!$BE$236="","",TEXT([3]Ficha2!$BE$236,"dd/mm/yyyy")),"
",IF([3]Ficha2!$BE$237="","",TEXT([3]Ficha2!$BE$237,"dd/mm/yyyy")),"
",IF([3]Ficha2!$BE$238="","",TEXT([3]Ficha2!$BE$238,"dd/mm/yyyy")),"
",IF([3]Ficha2!$BE$239="","",TEXT([3]Ficha2!$BE$239,"dd/mm/yyyy")),"
",IF([3]Ficha2!$BE$240="","",TEXT([3]Ficha2!$BE$240,"dd/mm/yyyy")),"
",IF([3]Ficha2!$BE$241="","",TEXT([3]Ficha2!$BE$241,"dd/mm/yyyy")),"
",IF([3]Ficha2!$BE$242="","",TEXT([3]Ficha2!$BE$242,"dd/mm/yyyy")),"
",IF([3]Ficha2!$BE$243="","",TEXT([3]Ficha2!$BE$243,"dd/mm/yyyy")),"
",IF([3]Ficha2!$BE$254="","",TEXT([3]Ficha2!$BE$244,"dd/mm/yyyy")),"
",IF([3]Ficha2!$BE$245="","",TEXT([3]Ficha2!$BE$245,"dd/mm/yyyy")),"
",IF([3]Ficha2!$BE$246="","",TEXT([3]Ficha2!$BE$246,"dd/mm/yyyy")),"
",IF([3]Ficha2!$BE$247="","",TEXT([3]Ficha2!$BE$247,"dd/mm/yyyy")),"
",IF([3]Ficha2!$BE$248="","",TEXT([3]Ficha2!$BE$248,"dd/mm/yyyy")),"
",IF([3]Ficha2!$BE$249="","",TEXT([3]Ficha2!$BE$249,"dd/mm/yyyy")))</f>
        <v>#REF!</v>
      </c>
      <c r="AS13" s="208" t="e">
        <f>CONCATENATE(IF([3]Ficha2!$BL$230="","",TEXT([3]Ficha2!$BL$230,"dd/mm/yyyy")),"
",IF([3]Ficha2!$BL$231="","",TEXT([3]Ficha2!$BL$231,"dd/mm/yyyy")),"
",IF([3]Ficha2!$BL$232="","",TEXT([3]Ficha2!$BL$232,"dd/mm/yyyy")),"
",IF([3]Ficha2!$BL$233="","",TEXT([3]Ficha2!$BL$233,"dd/mm/yyyy")),"
",IF([3]Ficha2!$BL$234="","",TEXT([3]Ficha2!$BL$234,"dd/mm/yyyy")),"
",IF([3]Ficha2!$BL$235="","",TEXT([3]Ficha2!$BL$235,"dd/mm/yyyy")),"
",IF([3]Ficha2!$BL$236="","",TEXT([3]Ficha2!$BL$236,"dd/mm/yyyy")),"
",IF([3]Ficha2!$BL$237="","",TEXT([3]Ficha2!$BL$237,"dd/mm/yyyy")),"
",IF([3]Ficha2!$BL$238="","",TEXT([3]Ficha2!$BL$238,"dd/mm/yyyy")),"
",IF([3]Ficha2!$BL$239="","",TEXT([3]Ficha2!$BL$239,"dd/mm/yyyy")),"
",IF([3]Ficha2!$BL$240="","",TEXT([3]Ficha2!$BL$240,"dd/mm/yyyy")),"
",IF([3]Ficha2!$BL$241="","",TEXT([3]Ficha2!$BL$241,"dd/mm/yyyy")),"
",IF([3]Ficha2!$BL$242="","",TEXT([3]Ficha2!$BL$242,"dd/mm/yyyy")),"
",IF([3]Ficha2!$BL$243="","",TEXT([3]Ficha2!$BL$243,"dd/mm/yyyy")),"
",IF([3]Ficha2!$BL$254="","",TEXT([3]Ficha2!$BL$244,"dd/mm/yyyy")),"
",IF([3]Ficha2!$BL$245="","",TEXT([3]Ficha2!$BL$245,"dd/mm/yyyy")),"
",IF([3]Ficha2!$BL$246="","",TEXT([3]Ficha2!$BL$246,"dd/mm/yyyy")),"
",IF([3]Ficha2!$BL$247="","",TEXT([3]Ficha2!$BL$247,"dd/mm/yyyy")),"
",IF([3]Ficha2!$BL$248="","",TEXT([3]Ficha2!$BL$248,"dd/mm/yyyy")),"
",IF([3]Ficha2!$BL$249="","",TEXT([3]Ficha2!$BL$249,"dd/mm/yyyy")))</f>
        <v>#REF!</v>
      </c>
      <c r="AT13" s="208" t="s">
        <v>1483</v>
      </c>
      <c r="AU13" s="208" t="s">
        <v>1484</v>
      </c>
      <c r="AV13" s="327" t="s">
        <v>1485</v>
      </c>
      <c r="AW13" s="201">
        <v>45643</v>
      </c>
      <c r="AX13" s="187" t="s">
        <v>1450</v>
      </c>
      <c r="AY13" s="211" t="s">
        <v>1486</v>
      </c>
      <c r="AZ13" s="184">
        <v>45743</v>
      </c>
      <c r="BA13" s="187" t="s">
        <v>1487</v>
      </c>
      <c r="BB13" s="186" t="s">
        <v>1488</v>
      </c>
      <c r="BC13" s="184">
        <v>45758</v>
      </c>
      <c r="BD13" s="187" t="s">
        <v>1315</v>
      </c>
      <c r="BE13" s="186" t="s">
        <v>1489</v>
      </c>
      <c r="BF13" s="198"/>
      <c r="BG13" s="210"/>
      <c r="BH13" s="61"/>
      <c r="BI13" s="198"/>
      <c r="BJ13" s="187"/>
      <c r="BK13" s="211"/>
      <c r="BL13" s="198"/>
      <c r="BM13" s="210"/>
      <c r="BN13" s="61"/>
      <c r="BO13" s="198"/>
      <c r="BP13" s="187"/>
      <c r="BQ13" s="211"/>
      <c r="BR13" s="198"/>
      <c r="BS13" s="210"/>
      <c r="BT13" s="61"/>
      <c r="BU13" s="198"/>
      <c r="BV13" s="187"/>
      <c r="BW13" s="211"/>
      <c r="BX13" s="198"/>
      <c r="BY13" s="210"/>
      <c r="BZ13" s="62"/>
      <c r="CA13" s="198"/>
      <c r="CB13" s="187"/>
      <c r="CC13" s="211"/>
      <c r="CD13" s="198"/>
      <c r="CE13" s="210"/>
      <c r="CF13" s="209"/>
      <c r="CG13" s="182">
        <f t="shared" si="0"/>
        <v>27</v>
      </c>
      <c r="CH13" s="208" t="s">
        <v>1454</v>
      </c>
      <c r="CI13" s="208" t="s">
        <v>1455</v>
      </c>
      <c r="CJ13" s="208" t="s">
        <v>1456</v>
      </c>
      <c r="CK13" s="208" t="s">
        <v>1457</v>
      </c>
      <c r="CL13" s="208" t="s">
        <v>1458</v>
      </c>
      <c r="CM13" s="208" t="s">
        <v>1458</v>
      </c>
      <c r="CN13" s="208" t="s">
        <v>1459</v>
      </c>
      <c r="CO13" s="208" t="s">
        <v>1458</v>
      </c>
      <c r="CP13" s="208" t="s">
        <v>1460</v>
      </c>
      <c r="CQ13" s="208"/>
      <c r="CR13" s="208" t="s">
        <v>1461</v>
      </c>
      <c r="CS13" s="208" t="s">
        <v>1461</v>
      </c>
      <c r="CT13" s="208" t="s">
        <v>1461</v>
      </c>
      <c r="CU13" s="208" t="s">
        <v>1461</v>
      </c>
      <c r="CV13" s="208" t="s">
        <v>1461</v>
      </c>
      <c r="CW13" s="208" t="s">
        <v>1461</v>
      </c>
      <c r="CX13" s="208" t="s">
        <v>1490</v>
      </c>
      <c r="CY13" s="208" t="s">
        <v>1461</v>
      </c>
      <c r="CZ13" s="208" t="s">
        <v>1461</v>
      </c>
      <c r="DA13" s="208" t="s">
        <v>1461</v>
      </c>
      <c r="DB13" s="208" t="s">
        <v>1461</v>
      </c>
      <c r="DC13" s="208" t="s">
        <v>1461</v>
      </c>
      <c r="DD13" s="208" t="s">
        <v>1461</v>
      </c>
      <c r="DF13" s="207" t="str">
        <f t="shared" si="1"/>
        <v>Corrupción</v>
      </c>
      <c r="DG13" s="632" t="str">
        <f t="shared" si="2"/>
        <v>Posibilidad de afectación reputacional por sanción de un ente de control u otro ente regulador en materia disciplinaria, debido a la toma de decisiones ajustadas a intereses propios o de terceros en el trámite de procesos disciplinarios.</v>
      </c>
      <c r="DH13" s="632"/>
      <c r="DI13" s="632"/>
      <c r="DJ13" s="632"/>
      <c r="DK13" s="632"/>
      <c r="DL13" s="632"/>
      <c r="DM13" s="632"/>
      <c r="DN13" s="207" t="str">
        <f t="shared" si="3"/>
        <v>Alto</v>
      </c>
      <c r="DO13" s="207" t="str">
        <f t="shared" si="4"/>
        <v>Alto</v>
      </c>
      <c r="DQ13" s="202" t="e">
        <f>SUM(LEN(#REF!)-LEN(SUBSTITUTE(#REF!,"- Preventivo","")))/LEN("- Preventivo")</f>
        <v>#REF!</v>
      </c>
      <c r="DR13" s="202" t="e">
        <f t="shared" si="5"/>
        <v>#REF!</v>
      </c>
      <c r="DS13" s="202" t="e">
        <f>SUM(LEN(#REF!)-LEN(SUBSTITUTE(#REF!,"- Detectivo","")))/LEN("- Detectivo")</f>
        <v>#REF!</v>
      </c>
      <c r="DT13" s="202" t="e">
        <f t="shared" si="6"/>
        <v>#REF!</v>
      </c>
      <c r="DU13" s="202" t="e">
        <f>SUM(LEN(#REF!)-LEN(SUBSTITUTE(#REF!,"- Correctivo","")))/LEN("- Correctivo")</f>
        <v>#REF!</v>
      </c>
      <c r="DV13" s="202" t="e">
        <f t="shared" si="7"/>
        <v>#REF!</v>
      </c>
      <c r="DW13" s="202" t="e">
        <f t="shared" si="8"/>
        <v>#REF!</v>
      </c>
      <c r="DX13" s="202" t="e">
        <f t="shared" si="9"/>
        <v>#REF!</v>
      </c>
      <c r="DY13" s="202" t="e">
        <f>SUM(LEN(#REF!)-LEN(SUBSTITUTE(#REF!,"- Documentado","")))/LEN("- Documentado")</f>
        <v>#REF!</v>
      </c>
      <c r="DZ13" s="202" t="e">
        <f>SUM(LEN(#REF!)-LEN(SUBSTITUTE(#REF!,"- Documentado","")))/LEN("- Documentado")</f>
        <v>#REF!</v>
      </c>
      <c r="EA13" s="202" t="e">
        <f t="shared" si="10"/>
        <v>#REF!</v>
      </c>
      <c r="EB13" s="202" t="e">
        <f>SUM(LEN(#REF!)-LEN(SUBSTITUTE(#REF!,"- Continua","")))/LEN("- Continua")</f>
        <v>#REF!</v>
      </c>
      <c r="EC13" s="202" t="e">
        <f>SUM(LEN(#REF!)-LEN(SUBSTITUTE(#REF!,"- Continua","")))/LEN("- Continua")</f>
        <v>#REF!</v>
      </c>
      <c r="ED13" s="202" t="e">
        <f t="shared" si="11"/>
        <v>#REF!</v>
      </c>
      <c r="EE13" s="202" t="e">
        <f>SUM(LEN(#REF!)-LEN(SUBSTITUTE(#REF!,"- Con registro","")))/LEN("- Con registro")</f>
        <v>#REF!</v>
      </c>
      <c r="EF13" s="202" t="e">
        <f>SUM(LEN(#REF!)-LEN(SUBSTITUTE(#REF!,"- Con registro","")))/LEN("- Con registro")</f>
        <v>#REF!</v>
      </c>
      <c r="EG13" s="202" t="e">
        <f t="shared" si="12"/>
        <v>#REF!</v>
      </c>
      <c r="EH13" s="206" t="e">
        <f t="shared" si="13"/>
        <v>#REF!</v>
      </c>
      <c r="EI13" s="206" t="e">
        <f t="shared" si="14"/>
        <v>#REF!</v>
      </c>
      <c r="EJ13" s="205" t="e">
        <f t="shared" si="15"/>
        <v>#REF!</v>
      </c>
      <c r="EK13" s="633" t="e">
        <f t="shared" si="16"/>
        <v>#REF!</v>
      </c>
      <c r="EL13" s="633"/>
      <c r="EM13" s="633"/>
      <c r="EN13" s="633"/>
      <c r="EO13" s="633"/>
      <c r="EP13" s="633"/>
      <c r="EQ13" s="633"/>
      <c r="ER13" s="633"/>
      <c r="ES13" s="633"/>
      <c r="ET13" s="633"/>
      <c r="EV13" s="204">
        <f t="shared" si="17"/>
        <v>45643</v>
      </c>
      <c r="EW13" s="203" t="str">
        <f t="shared" si="18"/>
        <v>Mapa de riesgos institucional 2025</v>
      </c>
      <c r="EX13" s="202" t="str">
        <f t="shared" si="19"/>
        <v>Riesgos</v>
      </c>
      <c r="EY13" s="202" t="str">
        <f t="shared" si="20"/>
        <v>ID_203: Posibilidad de afectación reputacional por sanción de un ente de control u otro ente regulador en materia disciplinaria, debido a la toma de decisiones ajustadas a intereses propios o de terceros en el trámite de procesos disciplinarios.</v>
      </c>
      <c r="EZ13" s="202" t="str">
        <f t="shared" si="21"/>
        <v>Ajuste en Identificación del riesgo
 en el Mapa de riesgos de Control Disciplinario</v>
      </c>
      <c r="FA13" s="202" t="str">
        <f t="shared" si="22"/>
        <v>Solicitud de cambio realizada y aprobada por la Oficina de Control Disciplinario Interno / Oficina Jurídica / Despacho de la Secretaría General  a través del Aplicativo DARUMA</v>
      </c>
    </row>
    <row r="14" spans="1:157" ht="397.5" customHeight="1" x14ac:dyDescent="0.3">
      <c r="A14" s="50" t="s">
        <v>1491</v>
      </c>
      <c r="B14" s="208" t="s">
        <v>1492</v>
      </c>
      <c r="C14" s="208" t="s">
        <v>1493</v>
      </c>
      <c r="D14" s="50" t="s">
        <v>1038</v>
      </c>
      <c r="E14" s="326" t="s">
        <v>1494</v>
      </c>
      <c r="F14" s="325" t="s">
        <v>1495</v>
      </c>
      <c r="G14" s="50">
        <v>252</v>
      </c>
      <c r="H14" s="208" t="s">
        <v>1496</v>
      </c>
      <c r="I14" s="324" t="s">
        <v>1497</v>
      </c>
      <c r="J14" s="50" t="s">
        <v>1427</v>
      </c>
      <c r="K14" s="50" t="s">
        <v>1428</v>
      </c>
      <c r="L14" s="50" t="s">
        <v>1498</v>
      </c>
      <c r="M14" s="208" t="s">
        <v>1499</v>
      </c>
      <c r="N14" s="208" t="s">
        <v>1500</v>
      </c>
      <c r="O14" s="208" t="s">
        <v>1501</v>
      </c>
      <c r="P14" s="208" t="s">
        <v>1502</v>
      </c>
      <c r="Q14" s="208" t="s">
        <v>1433</v>
      </c>
      <c r="R14" s="208" t="s">
        <v>1503</v>
      </c>
      <c r="S14" s="208" t="s">
        <v>1435</v>
      </c>
      <c r="T14" s="208" t="s">
        <v>43</v>
      </c>
      <c r="U14" s="322" t="s">
        <v>1441</v>
      </c>
      <c r="V14" s="323">
        <v>0.4</v>
      </c>
      <c r="W14" s="322" t="s">
        <v>1474</v>
      </c>
      <c r="X14" s="322" t="s">
        <v>1473</v>
      </c>
      <c r="Y14" s="322" t="s">
        <v>1474</v>
      </c>
      <c r="Z14" s="322" t="s">
        <v>1473</v>
      </c>
      <c r="AA14" s="322" t="s">
        <v>1473</v>
      </c>
      <c r="AB14" s="322" t="s">
        <v>1474</v>
      </c>
      <c r="AC14" s="322" t="s">
        <v>1474</v>
      </c>
      <c r="AD14" s="323">
        <v>0.8</v>
      </c>
      <c r="AE14" s="450" t="s">
        <v>1475</v>
      </c>
      <c r="AF14" s="208" t="s">
        <v>1504</v>
      </c>
      <c r="AG14" s="322" t="s">
        <v>1472</v>
      </c>
      <c r="AH14" s="321">
        <v>6.0479999999999992E-2</v>
      </c>
      <c r="AI14" s="322" t="s">
        <v>1438</v>
      </c>
      <c r="AJ14" s="321">
        <v>0.33750000000000002</v>
      </c>
      <c r="AK14" s="185" t="s">
        <v>1442</v>
      </c>
      <c r="AL14" s="208" t="s">
        <v>1505</v>
      </c>
      <c r="AM14" s="50" t="s">
        <v>1444</v>
      </c>
      <c r="AN14" s="208" t="s">
        <v>1445</v>
      </c>
      <c r="AO14" s="208" t="s">
        <v>1445</v>
      </c>
      <c r="AP14" s="208" t="s">
        <v>1445</v>
      </c>
      <c r="AQ14" s="208" t="s">
        <v>1446</v>
      </c>
      <c r="AR14" s="208" t="s">
        <v>1445</v>
      </c>
      <c r="AS14" s="208" t="s">
        <v>1445</v>
      </c>
      <c r="AT14" s="208" t="s">
        <v>1506</v>
      </c>
      <c r="AU14" s="208" t="s">
        <v>1507</v>
      </c>
      <c r="AV14" s="327" t="s">
        <v>1508</v>
      </c>
      <c r="AW14" s="201">
        <v>45645</v>
      </c>
      <c r="AX14" s="187" t="s">
        <v>1509</v>
      </c>
      <c r="AY14" s="211" t="s">
        <v>1510</v>
      </c>
      <c r="AZ14" s="532" t="s">
        <v>1511</v>
      </c>
      <c r="BA14" s="533" t="s">
        <v>1512</v>
      </c>
      <c r="BB14" s="534" t="s">
        <v>1513</v>
      </c>
      <c r="BC14" s="198"/>
      <c r="BD14" s="187"/>
      <c r="BE14" s="211"/>
      <c r="BF14" s="198"/>
      <c r="BG14" s="210"/>
      <c r="BH14" s="61"/>
      <c r="BI14" s="198"/>
      <c r="BJ14" s="187"/>
      <c r="BK14" s="211"/>
      <c r="BL14" s="198"/>
      <c r="BM14" s="210"/>
      <c r="BN14" s="61"/>
      <c r="BO14" s="198"/>
      <c r="BP14" s="187"/>
      <c r="BQ14" s="211"/>
      <c r="BR14" s="198"/>
      <c r="BS14" s="210"/>
      <c r="BT14" s="61"/>
      <c r="BU14" s="198"/>
      <c r="BV14" s="187"/>
      <c r="BW14" s="211"/>
      <c r="BX14" s="198"/>
      <c r="BY14" s="210"/>
      <c r="BZ14" s="61"/>
      <c r="CA14" s="198"/>
      <c r="CB14" s="187"/>
      <c r="CC14" s="211"/>
      <c r="CD14" s="198"/>
      <c r="CE14" s="187"/>
      <c r="CF14" s="209"/>
      <c r="CG14" s="182">
        <f t="shared" si="0"/>
        <v>30</v>
      </c>
      <c r="CH14" s="208" t="s">
        <v>1514</v>
      </c>
      <c r="CI14" s="208" t="s">
        <v>1515</v>
      </c>
      <c r="CJ14" s="218" t="s">
        <v>1516</v>
      </c>
      <c r="CK14" s="208" t="s">
        <v>1457</v>
      </c>
      <c r="CL14" s="208" t="s">
        <v>1458</v>
      </c>
      <c r="CM14" s="208" t="s">
        <v>1458</v>
      </c>
      <c r="CN14" s="208" t="s">
        <v>1517</v>
      </c>
      <c r="CO14" s="208" t="s">
        <v>1458</v>
      </c>
      <c r="CP14" s="208" t="s">
        <v>1518</v>
      </c>
      <c r="CQ14" s="208"/>
      <c r="CR14" s="208" t="s">
        <v>1461</v>
      </c>
      <c r="CS14" s="208" t="s">
        <v>1461</v>
      </c>
      <c r="CT14" s="208" t="s">
        <v>1461</v>
      </c>
      <c r="CU14" s="208" t="s">
        <v>1461</v>
      </c>
      <c r="CV14" s="208" t="s">
        <v>1461</v>
      </c>
      <c r="CW14" s="208" t="s">
        <v>1461</v>
      </c>
      <c r="CX14" s="208" t="s">
        <v>1519</v>
      </c>
      <c r="CY14" s="208" t="s">
        <v>1461</v>
      </c>
      <c r="CZ14" s="208" t="s">
        <v>1461</v>
      </c>
      <c r="DA14" s="208" t="s">
        <v>1461</v>
      </c>
      <c r="DB14" s="208" t="s">
        <v>1461</v>
      </c>
      <c r="DC14" s="208" t="s">
        <v>1461</v>
      </c>
      <c r="DD14" s="208" t="s">
        <v>1461</v>
      </c>
      <c r="DF14" s="207" t="str">
        <f t="shared" si="1"/>
        <v>Gestión de procesos</v>
      </c>
      <c r="DG14" s="632" t="str">
        <f t="shared" si="2"/>
        <v>Posibilidad de afectación económica (o presupuestal) por decisión (sanción) de un organismo de control u otra entidad, debido a incumplimiento parcial de compromisos en la ejecución de la planeación institucional y la ejecución presupuestal</v>
      </c>
      <c r="DH14" s="632"/>
      <c r="DI14" s="632"/>
      <c r="DJ14" s="632"/>
      <c r="DK14" s="632"/>
      <c r="DL14" s="632"/>
      <c r="DM14" s="632"/>
      <c r="DN14" s="207" t="str">
        <f t="shared" si="3"/>
        <v>Alto</v>
      </c>
      <c r="DO14" s="207" t="str">
        <f t="shared" si="4"/>
        <v>Bajo</v>
      </c>
      <c r="DQ14" s="202" t="e">
        <f>SUM(LEN(#REF!)-LEN(SUBSTITUTE(#REF!,"- Preventivo","")))/LEN("- Preventivo")</f>
        <v>#REF!</v>
      </c>
      <c r="DR14" s="202" t="e">
        <f t="shared" si="5"/>
        <v>#REF!</v>
      </c>
      <c r="DS14" s="202" t="e">
        <f>SUM(LEN(#REF!)-LEN(SUBSTITUTE(#REF!,"- Detectivo","")))/LEN("- Detectivo")</f>
        <v>#REF!</v>
      </c>
      <c r="DT14" s="202" t="e">
        <f t="shared" si="6"/>
        <v>#REF!</v>
      </c>
      <c r="DU14" s="202" t="e">
        <f>SUM(LEN(#REF!)-LEN(SUBSTITUTE(#REF!,"- Correctivo","")))/LEN("- Correctivo")</f>
        <v>#REF!</v>
      </c>
      <c r="DV14" s="202" t="e">
        <f t="shared" si="7"/>
        <v>#REF!</v>
      </c>
      <c r="DW14" s="202" t="e">
        <f t="shared" si="8"/>
        <v>#REF!</v>
      </c>
      <c r="DX14" s="202" t="e">
        <f t="shared" si="9"/>
        <v>#REF!</v>
      </c>
      <c r="DY14" s="202" t="e">
        <f>SUM(LEN(#REF!)-LEN(SUBSTITUTE(#REF!,"- Documentado","")))/LEN("- Documentado")</f>
        <v>#REF!</v>
      </c>
      <c r="DZ14" s="202" t="e">
        <f>SUM(LEN(#REF!)-LEN(SUBSTITUTE(#REF!,"- Documentado","")))/LEN("- Documentado")</f>
        <v>#REF!</v>
      </c>
      <c r="EA14" s="202" t="e">
        <f t="shared" si="10"/>
        <v>#REF!</v>
      </c>
      <c r="EB14" s="202" t="e">
        <f>SUM(LEN(#REF!)-LEN(SUBSTITUTE(#REF!,"- Continua","")))/LEN("- Continua")</f>
        <v>#REF!</v>
      </c>
      <c r="EC14" s="202" t="e">
        <f>SUM(LEN(#REF!)-LEN(SUBSTITUTE(#REF!,"- Continua","")))/LEN("- Continua")</f>
        <v>#REF!</v>
      </c>
      <c r="ED14" s="202" t="e">
        <f t="shared" si="11"/>
        <v>#REF!</v>
      </c>
      <c r="EE14" s="202" t="e">
        <f>SUM(LEN(#REF!)-LEN(SUBSTITUTE(#REF!,"- Con registro","")))/LEN("- Con registro")</f>
        <v>#REF!</v>
      </c>
      <c r="EF14" s="202" t="e">
        <f>SUM(LEN(#REF!)-LEN(SUBSTITUTE(#REF!,"- Con registro","")))/LEN("- Con registro")</f>
        <v>#REF!</v>
      </c>
      <c r="EG14" s="202" t="e">
        <f t="shared" si="12"/>
        <v>#REF!</v>
      </c>
      <c r="EH14" s="206" t="e">
        <f t="shared" si="13"/>
        <v>#REF!</v>
      </c>
      <c r="EI14" s="206" t="e">
        <f t="shared" si="14"/>
        <v>#REF!</v>
      </c>
      <c r="EJ14" s="205" t="e">
        <f t="shared" si="15"/>
        <v>#REF!</v>
      </c>
      <c r="EK14" s="633" t="e">
        <f t="shared" si="16"/>
        <v>#REF!</v>
      </c>
      <c r="EL14" s="633"/>
      <c r="EM14" s="633"/>
      <c r="EN14" s="633"/>
      <c r="EO14" s="633"/>
      <c r="EP14" s="633"/>
      <c r="EQ14" s="633"/>
      <c r="ER14" s="633"/>
      <c r="ES14" s="633"/>
      <c r="ET14" s="633"/>
      <c r="EV14" s="204">
        <f>IF(AW14&gt;=$EV$1,AW14,IF(#REF!&gt;=$EV$1,#REF!,IF(BC14&gt;=$EV$1,BC14,IF(BF14&gt;=$EV$1,BF14,IF(BI14&gt;=$EV$1,BI14,IF(BL14&gt;=$EV$1,BL14,IF(BO14&gt;=$EV$1,BO14,IF(BR14&gt;=$EV$1,BR14,IF(BU14&gt;=$EV$1,BU14,IF(BX14&gt;=$EV$1,BX14,IF(CA14&gt;=$EV$1,CA14,IF(CD14&gt;=$EV$1,CD14,""))))))))))))</f>
        <v>45645</v>
      </c>
      <c r="EW14" s="203" t="str">
        <f t="shared" si="18"/>
        <v>Mapa de riesgos institucional 2025</v>
      </c>
      <c r="EX14" s="202" t="str">
        <f t="shared" si="19"/>
        <v>Riesgos</v>
      </c>
      <c r="EY14" s="202" t="str">
        <f t="shared" si="20"/>
        <v>ID_252: Posibilidad de afectación económica (o presupuestal) por decisión (sanción) de un organismo de control u otra entidad, debido a incumplimiento parcial de compromisos en la ejecución de la planeación institucional y la ejecución presupuestal</v>
      </c>
      <c r="EZ14" s="202" t="str">
        <f t="shared" si="21"/>
        <v>Ajuste en Identificación del riesgo
Establecimiento de controles
 en el Mapa de riesgos de Direccionamiento Estratégico</v>
      </c>
      <c r="FA14" s="202" t="str">
        <f t="shared" si="22"/>
        <v>Solicitud de cambio realizada y aprobada por la Oficina Asesora de Planeación
Oficina de Tecnologías de la Información y las Comunicaciones a través del Aplicativo DARUMA</v>
      </c>
    </row>
    <row r="15" spans="1:157" ht="399.9" customHeight="1" x14ac:dyDescent="0.3">
      <c r="A15" s="50" t="s">
        <v>1491</v>
      </c>
      <c r="B15" s="50" t="s">
        <v>1492</v>
      </c>
      <c r="C15" s="208" t="s">
        <v>1493</v>
      </c>
      <c r="D15" s="50" t="s">
        <v>1038</v>
      </c>
      <c r="E15" s="326" t="s">
        <v>1494</v>
      </c>
      <c r="F15" s="325" t="s">
        <v>1520</v>
      </c>
      <c r="G15" s="50">
        <v>310</v>
      </c>
      <c r="H15" s="208" t="s">
        <v>1521</v>
      </c>
      <c r="I15" s="324" t="s">
        <v>1522</v>
      </c>
      <c r="J15" s="50" t="s">
        <v>1427</v>
      </c>
      <c r="K15" s="50" t="s">
        <v>1428</v>
      </c>
      <c r="L15" s="50" t="s">
        <v>1523</v>
      </c>
      <c r="M15" s="208" t="s">
        <v>1524</v>
      </c>
      <c r="N15" s="208" t="s">
        <v>1525</v>
      </c>
      <c r="O15" s="208" t="s">
        <v>1526</v>
      </c>
      <c r="P15" s="208" t="s">
        <v>1502</v>
      </c>
      <c r="Q15" s="208" t="s">
        <v>1433</v>
      </c>
      <c r="R15" s="208" t="s">
        <v>1503</v>
      </c>
      <c r="S15" s="208" t="s">
        <v>1527</v>
      </c>
      <c r="T15" s="208" t="s">
        <v>1528</v>
      </c>
      <c r="U15" s="322" t="s">
        <v>1441</v>
      </c>
      <c r="V15" s="323">
        <v>0.4</v>
      </c>
      <c r="W15" s="322" t="s">
        <v>1437</v>
      </c>
      <c r="X15" s="322" t="s">
        <v>1438</v>
      </c>
      <c r="Y15" s="322" t="s">
        <v>1437</v>
      </c>
      <c r="Z15" s="322" t="s">
        <v>1437</v>
      </c>
      <c r="AA15" s="322" t="s">
        <v>1437</v>
      </c>
      <c r="AB15" s="322" t="s">
        <v>1437</v>
      </c>
      <c r="AC15" s="322" t="s">
        <v>1438</v>
      </c>
      <c r="AD15" s="323">
        <v>0.4</v>
      </c>
      <c r="AE15" s="188" t="s">
        <v>1439</v>
      </c>
      <c r="AF15" s="208" t="s">
        <v>1529</v>
      </c>
      <c r="AG15" s="322" t="s">
        <v>1472</v>
      </c>
      <c r="AH15" s="321">
        <v>3.6287999999999994E-2</v>
      </c>
      <c r="AI15" s="322" t="s">
        <v>1438</v>
      </c>
      <c r="AJ15" s="321">
        <v>0.30000000000000004</v>
      </c>
      <c r="AK15" s="185" t="s">
        <v>1442</v>
      </c>
      <c r="AL15" s="208" t="s">
        <v>1505</v>
      </c>
      <c r="AM15" s="50" t="s">
        <v>1444</v>
      </c>
      <c r="AN15" s="208" t="s">
        <v>1445</v>
      </c>
      <c r="AO15" s="208" t="s">
        <v>1445</v>
      </c>
      <c r="AP15" s="208" t="s">
        <v>1445</v>
      </c>
      <c r="AQ15" s="208" t="s">
        <v>1446</v>
      </c>
      <c r="AR15" s="208" t="s">
        <v>1445</v>
      </c>
      <c r="AS15" s="208" t="s">
        <v>1445</v>
      </c>
      <c r="AT15" s="208" t="s">
        <v>1530</v>
      </c>
      <c r="AU15" s="208" t="s">
        <v>1531</v>
      </c>
      <c r="AV15" s="327" t="s">
        <v>1532</v>
      </c>
      <c r="AW15" s="198">
        <v>45645</v>
      </c>
      <c r="AX15" s="187" t="s">
        <v>1533</v>
      </c>
      <c r="AY15" s="211" t="s">
        <v>1510</v>
      </c>
      <c r="AZ15" s="198"/>
      <c r="BA15" s="60"/>
      <c r="BB15" s="60"/>
      <c r="BC15" s="198"/>
      <c r="BD15" s="187"/>
      <c r="BE15" s="211"/>
      <c r="BF15" s="198"/>
      <c r="BG15" s="210"/>
      <c r="BH15" s="61"/>
      <c r="BI15" s="198"/>
      <c r="BJ15" s="187"/>
      <c r="BK15" s="211"/>
      <c r="BL15" s="198"/>
      <c r="BM15" s="210"/>
      <c r="BN15" s="61"/>
      <c r="BO15" s="198"/>
      <c r="BP15" s="187"/>
      <c r="BQ15" s="211"/>
      <c r="BR15" s="198"/>
      <c r="BS15" s="210"/>
      <c r="BT15" s="61"/>
      <c r="BU15" s="198"/>
      <c r="BV15" s="187"/>
      <c r="BW15" s="211"/>
      <c r="BX15" s="198"/>
      <c r="BY15" s="187"/>
      <c r="BZ15" s="211"/>
      <c r="CA15" s="198"/>
      <c r="CB15" s="187"/>
      <c r="CC15" s="211"/>
      <c r="CD15" s="198"/>
      <c r="CE15" s="187"/>
      <c r="CF15" s="211"/>
      <c r="CG15" s="182">
        <f t="shared" si="0"/>
        <v>33</v>
      </c>
      <c r="CH15" s="208" t="s">
        <v>1514</v>
      </c>
      <c r="CI15" s="208" t="s">
        <v>1515</v>
      </c>
      <c r="CJ15" s="218" t="s">
        <v>1516</v>
      </c>
      <c r="CK15" s="208" t="s">
        <v>1457</v>
      </c>
      <c r="CL15" s="208" t="s">
        <v>1458</v>
      </c>
      <c r="CM15" s="208" t="s">
        <v>1458</v>
      </c>
      <c r="CN15" s="208" t="s">
        <v>1517</v>
      </c>
      <c r="CO15" s="208" t="s">
        <v>1458</v>
      </c>
      <c r="CP15" s="208" t="s">
        <v>1518</v>
      </c>
      <c r="CQ15" s="208"/>
      <c r="CR15" s="208" t="s">
        <v>1461</v>
      </c>
      <c r="CS15" s="208" t="s">
        <v>1461</v>
      </c>
      <c r="CT15" s="208" t="s">
        <v>1461</v>
      </c>
      <c r="CU15" s="208" t="s">
        <v>1461</v>
      </c>
      <c r="CV15" s="208" t="s">
        <v>1461</v>
      </c>
      <c r="CW15" s="208" t="s">
        <v>1461</v>
      </c>
      <c r="CX15" s="208" t="s">
        <v>1519</v>
      </c>
      <c r="CY15" s="208" t="s">
        <v>1461</v>
      </c>
      <c r="CZ15" s="208" t="s">
        <v>1461</v>
      </c>
      <c r="DA15" s="208" t="s">
        <v>1461</v>
      </c>
      <c r="DB15" s="208" t="s">
        <v>1461</v>
      </c>
      <c r="DC15" s="208" t="s">
        <v>1461</v>
      </c>
      <c r="DD15" s="208" t="s">
        <v>1461</v>
      </c>
      <c r="DF15" s="207" t="str">
        <f t="shared" si="1"/>
        <v>Gestión de procesos</v>
      </c>
      <c r="DG15" s="632" t="str">
        <f t="shared" si="2"/>
        <v>Posibilidad de afectación reputacional por pérdida de credibilidad de los grupos de valor y partes interesadas, debido a bajo nivel de cumplimiento en la implementación de la Política de Gobierno Digital.</v>
      </c>
      <c r="DH15" s="632"/>
      <c r="DI15" s="632"/>
      <c r="DJ15" s="632"/>
      <c r="DK15" s="632"/>
      <c r="DL15" s="632"/>
      <c r="DM15" s="632"/>
      <c r="DN15" s="207" t="str">
        <f t="shared" si="3"/>
        <v>Moderado</v>
      </c>
      <c r="DO15" s="207" t="str">
        <f t="shared" si="4"/>
        <v>Bajo</v>
      </c>
      <c r="DQ15" s="202" t="e">
        <f>SUM(LEN(#REF!)-LEN(SUBSTITUTE(#REF!,"- Preventivo","")))/LEN("- Preventivo")</f>
        <v>#REF!</v>
      </c>
      <c r="DR15" s="202" t="e">
        <f t="shared" si="5"/>
        <v>#REF!</v>
      </c>
      <c r="DS15" s="202" t="e">
        <f>SUM(LEN(#REF!)-LEN(SUBSTITUTE(#REF!,"- Detectivo","")))/LEN("- Detectivo")</f>
        <v>#REF!</v>
      </c>
      <c r="DT15" s="202" t="e">
        <f t="shared" si="6"/>
        <v>#REF!</v>
      </c>
      <c r="DU15" s="202" t="e">
        <f>SUM(LEN(#REF!)-LEN(SUBSTITUTE(#REF!,"- Correctivo","")))/LEN("- Correctivo")</f>
        <v>#REF!</v>
      </c>
      <c r="DV15" s="202" t="e">
        <f t="shared" si="7"/>
        <v>#REF!</v>
      </c>
      <c r="DW15" s="202" t="e">
        <f t="shared" si="8"/>
        <v>#REF!</v>
      </c>
      <c r="DX15" s="202" t="e">
        <f t="shared" si="9"/>
        <v>#REF!</v>
      </c>
      <c r="DY15" s="202" t="e">
        <f>SUM(LEN(#REF!)-LEN(SUBSTITUTE(#REF!,"- Documentado","")))/LEN("- Documentado")</f>
        <v>#REF!</v>
      </c>
      <c r="DZ15" s="202" t="e">
        <f>SUM(LEN(#REF!)-LEN(SUBSTITUTE(#REF!,"- Documentado","")))/LEN("- Documentado")</f>
        <v>#REF!</v>
      </c>
      <c r="EA15" s="202" t="e">
        <f t="shared" si="10"/>
        <v>#REF!</v>
      </c>
      <c r="EB15" s="202" t="e">
        <f>SUM(LEN(#REF!)-LEN(SUBSTITUTE(#REF!,"- Continua","")))/LEN("- Continua")</f>
        <v>#REF!</v>
      </c>
      <c r="EC15" s="202" t="e">
        <f>SUM(LEN(#REF!)-LEN(SUBSTITUTE(#REF!,"- Continua","")))/LEN("- Continua")</f>
        <v>#REF!</v>
      </c>
      <c r="ED15" s="202" t="e">
        <f t="shared" si="11"/>
        <v>#REF!</v>
      </c>
      <c r="EE15" s="202" t="e">
        <f>SUM(LEN(#REF!)-LEN(SUBSTITUTE(#REF!,"- Con registro","")))/LEN("- Con registro")</f>
        <v>#REF!</v>
      </c>
      <c r="EF15" s="202" t="e">
        <f>SUM(LEN(#REF!)-LEN(SUBSTITUTE(#REF!,"- Con registro","")))/LEN("- Con registro")</f>
        <v>#REF!</v>
      </c>
      <c r="EG15" s="202" t="e">
        <f t="shared" si="12"/>
        <v>#REF!</v>
      </c>
      <c r="EH15" s="206" t="e">
        <f t="shared" si="13"/>
        <v>#REF!</v>
      </c>
      <c r="EI15" s="206" t="e">
        <f t="shared" si="14"/>
        <v>#REF!</v>
      </c>
      <c r="EJ15" s="205" t="e">
        <f t="shared" si="15"/>
        <v>#REF!</v>
      </c>
      <c r="EK15" s="633" t="e">
        <f t="shared" si="16"/>
        <v>#REF!</v>
      </c>
      <c r="EL15" s="633"/>
      <c r="EM15" s="633"/>
      <c r="EN15" s="633"/>
      <c r="EO15" s="633"/>
      <c r="EP15" s="633"/>
      <c r="EQ15" s="633"/>
      <c r="ER15" s="633"/>
      <c r="ES15" s="633"/>
      <c r="ET15" s="633"/>
      <c r="EV15" s="204">
        <f t="shared" si="17"/>
        <v>45645</v>
      </c>
      <c r="EW15" s="203" t="str">
        <f t="shared" si="18"/>
        <v>Mapa de riesgos institucional 2025</v>
      </c>
      <c r="EX15" s="202" t="str">
        <f t="shared" si="19"/>
        <v>Riesgos</v>
      </c>
      <c r="EY15" s="202" t="str">
        <f t="shared" si="20"/>
        <v>ID_310: Posibilidad de afectación reputacional por pérdida de credibilidad de los grupos de valor y partes interesadas, debido a bajo nivel de cumplimiento en la implementación de la Política de Gobierno Digital.</v>
      </c>
      <c r="EZ15" s="202" t="str">
        <f t="shared" si="21"/>
        <v>Ajuste en Identificación del riesgo
Análisis antes de controles
Establecimiento de controles
Tratamiento del riesgo en el Mapa de riesgos de Direccionamiento Estratégico</v>
      </c>
      <c r="FA15" s="202" t="str">
        <f t="shared" si="22"/>
        <v>Solicitud de cambio realizada y aprobada por la Oficina de Tecnologias de la información y las comunicaciones a través del Aplicativo DARUMA</v>
      </c>
    </row>
    <row r="16" spans="1:157" ht="229.5" customHeight="1" x14ac:dyDescent="0.3">
      <c r="A16" s="329" t="s">
        <v>1491</v>
      </c>
      <c r="B16" s="60" t="s">
        <v>1492</v>
      </c>
      <c r="C16" s="60" t="s">
        <v>1493</v>
      </c>
      <c r="D16" s="329" t="s">
        <v>1038</v>
      </c>
      <c r="E16" s="333" t="s">
        <v>1494</v>
      </c>
      <c r="F16" s="60" t="s">
        <v>1534</v>
      </c>
      <c r="G16" s="333">
        <v>253</v>
      </c>
      <c r="H16" s="333" t="s">
        <v>1535</v>
      </c>
      <c r="I16" s="324" t="s">
        <v>1536</v>
      </c>
      <c r="J16" s="329" t="s">
        <v>1427</v>
      </c>
      <c r="K16" s="333" t="s">
        <v>1428</v>
      </c>
      <c r="L16" s="60" t="s">
        <v>1537</v>
      </c>
      <c r="M16" s="61" t="s">
        <v>1538</v>
      </c>
      <c r="N16" s="60" t="s">
        <v>1539</v>
      </c>
      <c r="O16" s="60" t="s">
        <v>1501</v>
      </c>
      <c r="P16" s="60" t="s">
        <v>1502</v>
      </c>
      <c r="Q16" s="60" t="s">
        <v>1433</v>
      </c>
      <c r="R16" s="60" t="s">
        <v>1503</v>
      </c>
      <c r="S16" s="208" t="s">
        <v>1435</v>
      </c>
      <c r="T16" s="208" t="s">
        <v>43</v>
      </c>
      <c r="U16" s="331" t="s">
        <v>1441</v>
      </c>
      <c r="V16" s="332">
        <v>0.4</v>
      </c>
      <c r="W16" s="331" t="s">
        <v>1474</v>
      </c>
      <c r="X16" s="331" t="s">
        <v>1474</v>
      </c>
      <c r="Y16" s="331" t="s">
        <v>1474</v>
      </c>
      <c r="Z16" s="331" t="s">
        <v>1437</v>
      </c>
      <c r="AA16" s="331" t="s">
        <v>1474</v>
      </c>
      <c r="AB16" s="331" t="s">
        <v>1474</v>
      </c>
      <c r="AC16" s="331" t="s">
        <v>1474</v>
      </c>
      <c r="AD16" s="332">
        <v>0.8</v>
      </c>
      <c r="AE16" s="50" t="s">
        <v>1475</v>
      </c>
      <c r="AF16" s="60" t="s">
        <v>1540</v>
      </c>
      <c r="AG16" s="331" t="s">
        <v>1472</v>
      </c>
      <c r="AH16" s="330">
        <v>2.54016E-2</v>
      </c>
      <c r="AI16" s="331" t="s">
        <v>1438</v>
      </c>
      <c r="AJ16" s="330">
        <v>0.33750000000000002</v>
      </c>
      <c r="AK16" s="50" t="s">
        <v>1442</v>
      </c>
      <c r="AL16" s="60" t="s">
        <v>1505</v>
      </c>
      <c r="AM16" s="329" t="s">
        <v>1444</v>
      </c>
      <c r="AN16" s="60" t="s">
        <v>1445</v>
      </c>
      <c r="AO16" s="60" t="s">
        <v>1445</v>
      </c>
      <c r="AP16" s="60" t="s">
        <v>1445</v>
      </c>
      <c r="AQ16" s="60" t="s">
        <v>1446</v>
      </c>
      <c r="AR16" s="60" t="s">
        <v>1445</v>
      </c>
      <c r="AS16" s="60" t="s">
        <v>1445</v>
      </c>
      <c r="AT16" s="60" t="s">
        <v>1506</v>
      </c>
      <c r="AU16" s="60" t="s">
        <v>1507</v>
      </c>
      <c r="AV16" s="60" t="s">
        <v>1508</v>
      </c>
      <c r="AW16" s="201">
        <v>45645</v>
      </c>
      <c r="AX16" s="187" t="s">
        <v>1509</v>
      </c>
      <c r="AY16" s="211" t="s">
        <v>1541</v>
      </c>
      <c r="AZ16" s="532" t="s">
        <v>1511</v>
      </c>
      <c r="BA16" s="533" t="s">
        <v>1512</v>
      </c>
      <c r="BB16" s="535" t="s">
        <v>1542</v>
      </c>
      <c r="BC16" s="198"/>
      <c r="BD16" s="187"/>
      <c r="BE16" s="211"/>
      <c r="BF16" s="198"/>
      <c r="BG16" s="210"/>
      <c r="BH16" s="61"/>
      <c r="BI16" s="198"/>
      <c r="BJ16" s="187"/>
      <c r="BK16" s="211"/>
      <c r="BL16" s="198"/>
      <c r="BM16" s="210"/>
      <c r="BN16" s="61"/>
      <c r="BO16" s="198"/>
      <c r="BP16" s="187"/>
      <c r="BQ16" s="211"/>
      <c r="BR16" s="198"/>
      <c r="BS16" s="210"/>
      <c r="BT16" s="61"/>
      <c r="BU16" s="198"/>
      <c r="BV16" s="187"/>
      <c r="BW16" s="211"/>
      <c r="BX16" s="198"/>
      <c r="BY16" s="210"/>
      <c r="BZ16" s="61"/>
      <c r="CA16" s="198"/>
      <c r="CB16" s="187"/>
      <c r="CC16" s="211"/>
      <c r="CD16" s="198"/>
      <c r="CE16" s="210"/>
      <c r="CF16" s="209"/>
      <c r="CG16" s="182">
        <f t="shared" si="0"/>
        <v>30</v>
      </c>
      <c r="CH16" s="208" t="s">
        <v>1543</v>
      </c>
      <c r="CI16" s="208" t="s">
        <v>1544</v>
      </c>
      <c r="CJ16" s="218" t="s">
        <v>1545</v>
      </c>
      <c r="CK16" s="208" t="s">
        <v>1457</v>
      </c>
      <c r="CL16" s="208" t="s">
        <v>1458</v>
      </c>
      <c r="CM16" s="208" t="s">
        <v>1458</v>
      </c>
      <c r="CN16" s="208" t="s">
        <v>1459</v>
      </c>
      <c r="CO16" s="208" t="s">
        <v>1458</v>
      </c>
      <c r="CP16" s="208" t="s">
        <v>1461</v>
      </c>
      <c r="CQ16" s="208"/>
      <c r="CR16" s="208" t="s">
        <v>1461</v>
      </c>
      <c r="CS16" s="208" t="s">
        <v>1461</v>
      </c>
      <c r="CT16" s="208" t="s">
        <v>1461</v>
      </c>
      <c r="CU16" s="208" t="s">
        <v>1461</v>
      </c>
      <c r="CV16" s="208" t="s">
        <v>1461</v>
      </c>
      <c r="CW16" s="208" t="s">
        <v>1461</v>
      </c>
      <c r="CX16" s="208" t="s">
        <v>1546</v>
      </c>
      <c r="CY16" s="208" t="s">
        <v>1461</v>
      </c>
      <c r="CZ16" s="208" t="s">
        <v>1461</v>
      </c>
      <c r="DA16" s="208" t="s">
        <v>1461</v>
      </c>
      <c r="DB16" s="208" t="s">
        <v>1461</v>
      </c>
      <c r="DC16" s="208" t="s">
        <v>1461</v>
      </c>
      <c r="DD16" s="208" t="s">
        <v>1461</v>
      </c>
      <c r="DF16" s="207" t="str">
        <f t="shared" si="1"/>
        <v>Gestión de procesos</v>
      </c>
      <c r="DG16" s="632" t="str">
        <f t="shared" si="2"/>
        <v>Posibilidad de afectación reputacional por pérdida de credibilidad de los grupos de valor y partes interesadas, debido a errores fallas o deficiencias en la formulación y actualización de la planeación institucional</v>
      </c>
      <c r="DH16" s="632"/>
      <c r="DI16" s="632"/>
      <c r="DJ16" s="632"/>
      <c r="DK16" s="632"/>
      <c r="DL16" s="632"/>
      <c r="DM16" s="632"/>
      <c r="DN16" s="207" t="str">
        <f t="shared" si="3"/>
        <v>Alto</v>
      </c>
      <c r="DO16" s="207" t="str">
        <f t="shared" si="4"/>
        <v>Bajo</v>
      </c>
      <c r="DQ16" s="202" t="e">
        <f>SUM(LEN(#REF!)-LEN(SUBSTITUTE(#REF!,"- Preventivo","")))/LEN("- Preventivo")</f>
        <v>#REF!</v>
      </c>
      <c r="DR16" s="202" t="e">
        <f t="shared" si="5"/>
        <v>#REF!</v>
      </c>
      <c r="DS16" s="202" t="e">
        <f>SUM(LEN(#REF!)-LEN(SUBSTITUTE(#REF!,"- Detectivo","")))/LEN("- Detectivo")</f>
        <v>#REF!</v>
      </c>
      <c r="DT16" s="202" t="e">
        <f t="shared" si="6"/>
        <v>#REF!</v>
      </c>
      <c r="DU16" s="202" t="e">
        <f>SUM(LEN(#REF!)-LEN(SUBSTITUTE(#REF!,"- Correctivo","")))/LEN("- Correctivo")</f>
        <v>#REF!</v>
      </c>
      <c r="DV16" s="202" t="e">
        <f t="shared" si="7"/>
        <v>#REF!</v>
      </c>
      <c r="DW16" s="202" t="e">
        <f t="shared" si="8"/>
        <v>#REF!</v>
      </c>
      <c r="DX16" s="202" t="e">
        <f t="shared" si="9"/>
        <v>#REF!</v>
      </c>
      <c r="DY16" s="202" t="e">
        <f>SUM(LEN(#REF!)-LEN(SUBSTITUTE(#REF!,"- Documentado","")))/LEN("- Documentado")</f>
        <v>#REF!</v>
      </c>
      <c r="DZ16" s="202" t="e">
        <f>SUM(LEN(#REF!)-LEN(SUBSTITUTE(#REF!,"- Documentado","")))/LEN("- Documentado")</f>
        <v>#REF!</v>
      </c>
      <c r="EA16" s="202" t="e">
        <f t="shared" si="10"/>
        <v>#REF!</v>
      </c>
      <c r="EB16" s="202" t="e">
        <f>SUM(LEN(#REF!)-LEN(SUBSTITUTE(#REF!,"- Continua","")))/LEN("- Continua")</f>
        <v>#REF!</v>
      </c>
      <c r="EC16" s="202" t="e">
        <f>SUM(LEN(#REF!)-LEN(SUBSTITUTE(#REF!,"- Continua","")))/LEN("- Continua")</f>
        <v>#REF!</v>
      </c>
      <c r="ED16" s="202" t="e">
        <f t="shared" si="11"/>
        <v>#REF!</v>
      </c>
      <c r="EE16" s="202" t="e">
        <f>SUM(LEN(#REF!)-LEN(SUBSTITUTE(#REF!,"- Con registro","")))/LEN("- Con registro")</f>
        <v>#REF!</v>
      </c>
      <c r="EF16" s="202" t="e">
        <f>SUM(LEN(#REF!)-LEN(SUBSTITUTE(#REF!,"- Con registro","")))/LEN("- Con registro")</f>
        <v>#REF!</v>
      </c>
      <c r="EG16" s="202" t="e">
        <f t="shared" si="12"/>
        <v>#REF!</v>
      </c>
      <c r="EH16" s="206" t="e">
        <f t="shared" si="13"/>
        <v>#REF!</v>
      </c>
      <c r="EI16" s="206" t="e">
        <f t="shared" si="14"/>
        <v>#REF!</v>
      </c>
      <c r="EJ16" s="205" t="e">
        <f t="shared" si="15"/>
        <v>#REF!</v>
      </c>
      <c r="EK16" s="633" t="e">
        <f t="shared" si="16"/>
        <v>#REF!</v>
      </c>
      <c r="EL16" s="633"/>
      <c r="EM16" s="633"/>
      <c r="EN16" s="633"/>
      <c r="EO16" s="633"/>
      <c r="EP16" s="633"/>
      <c r="EQ16" s="633"/>
      <c r="ER16" s="633"/>
      <c r="ES16" s="633"/>
      <c r="ET16" s="633"/>
      <c r="EV16" s="204">
        <f>IF(AW16&gt;=$EV$1,AW16,IF(AZ14&gt;=$EV$1,AZ14,IF(BC16&gt;=$EV$1,BC16,IF(BF16&gt;=$EV$1,BF16,IF(BI16&gt;=$EV$1,BI16,IF(BL16&gt;=$EV$1,BL16,IF(BO16&gt;=$EV$1,BO16,IF(BR16&gt;=$EV$1,BR16,IF(BU16&gt;=$EV$1,BU16,IF(BX16&gt;=$EV$1,BX16,IF(CA16&gt;=$EV$1,CA16,IF(CD16&gt;=$EV$1,CD16,""))))))))))))</f>
        <v>45645</v>
      </c>
      <c r="EW16" s="203" t="str">
        <f t="shared" si="18"/>
        <v>Mapa de riesgos institucional 2025</v>
      </c>
      <c r="EX16" s="202" t="str">
        <f t="shared" si="19"/>
        <v>Riesgos</v>
      </c>
      <c r="EY16" s="202" t="str">
        <f t="shared" si="20"/>
        <v>ID_253: Posibilidad de afectación reputacional por pérdida de credibilidad de los grupos de valor y partes interesadas, debido a errores fallas o deficiencias en la formulación y actualización de la planeación institucional</v>
      </c>
      <c r="EZ16" s="202" t="str">
        <f t="shared" si="21"/>
        <v>Ajuste en Identificación del riesgo
Establecimiento de controles
 en el Mapa de riesgos de Direccionamiento Estratégico</v>
      </c>
      <c r="FA16" s="202" t="str">
        <f t="shared" si="22"/>
        <v>Solicitud de cambio realizada y aprobada por la Oficina Asesora de Planeación  a través del Aplicativo DARUMA</v>
      </c>
    </row>
    <row r="17" spans="1:157" ht="399.9" customHeight="1" x14ac:dyDescent="0.3">
      <c r="A17" s="329" t="s">
        <v>578</v>
      </c>
      <c r="B17" s="60" t="s">
        <v>1547</v>
      </c>
      <c r="C17" s="60" t="s">
        <v>1548</v>
      </c>
      <c r="D17" s="329" t="s">
        <v>1549</v>
      </c>
      <c r="E17" s="333" t="s">
        <v>1423</v>
      </c>
      <c r="F17" s="60" t="s">
        <v>1550</v>
      </c>
      <c r="G17" s="333">
        <v>267</v>
      </c>
      <c r="H17" s="333" t="s">
        <v>1551</v>
      </c>
      <c r="I17" s="324" t="s">
        <v>1552</v>
      </c>
      <c r="J17" s="329" t="s">
        <v>1427</v>
      </c>
      <c r="K17" s="333" t="s">
        <v>1428</v>
      </c>
      <c r="L17" s="60" t="s">
        <v>1553</v>
      </c>
      <c r="M17" s="61" t="s">
        <v>1554</v>
      </c>
      <c r="N17" s="60" t="s">
        <v>1555</v>
      </c>
      <c r="O17" s="60" t="s">
        <v>1556</v>
      </c>
      <c r="P17" s="60" t="s">
        <v>1432</v>
      </c>
      <c r="Q17" s="60" t="s">
        <v>1433</v>
      </c>
      <c r="R17" s="60" t="s">
        <v>1503</v>
      </c>
      <c r="S17" s="60" t="s">
        <v>1435</v>
      </c>
      <c r="T17" s="60" t="s">
        <v>43</v>
      </c>
      <c r="U17" s="331" t="s">
        <v>1441</v>
      </c>
      <c r="V17" s="332">
        <v>0.4</v>
      </c>
      <c r="W17" s="331" t="s">
        <v>1437</v>
      </c>
      <c r="X17" s="331" t="s">
        <v>1473</v>
      </c>
      <c r="Y17" s="331" t="s">
        <v>1438</v>
      </c>
      <c r="Z17" s="331" t="s">
        <v>1437</v>
      </c>
      <c r="AA17" s="331" t="s">
        <v>1437</v>
      </c>
      <c r="AB17" s="331" t="s">
        <v>1438</v>
      </c>
      <c r="AC17" s="331" t="s">
        <v>1473</v>
      </c>
      <c r="AD17" s="332">
        <v>0.6</v>
      </c>
      <c r="AE17" s="50" t="s">
        <v>1439</v>
      </c>
      <c r="AF17" s="60" t="s">
        <v>1557</v>
      </c>
      <c r="AG17" s="331" t="s">
        <v>1472</v>
      </c>
      <c r="AH17" s="330">
        <v>0.16799999999999998</v>
      </c>
      <c r="AI17" s="331" t="s">
        <v>1438</v>
      </c>
      <c r="AJ17" s="330">
        <v>0.33749999999999997</v>
      </c>
      <c r="AK17" s="50" t="s">
        <v>1442</v>
      </c>
      <c r="AL17" s="60" t="s">
        <v>1558</v>
      </c>
      <c r="AM17" s="329" t="s">
        <v>1444</v>
      </c>
      <c r="AN17" s="334" t="s">
        <v>1445</v>
      </c>
      <c r="AO17" s="334" t="s">
        <v>1445</v>
      </c>
      <c r="AP17" s="335" t="s">
        <v>1445</v>
      </c>
      <c r="AQ17" s="343" t="s">
        <v>1446</v>
      </c>
      <c r="AR17" s="334" t="s">
        <v>1445</v>
      </c>
      <c r="AS17" s="334" t="s">
        <v>1445</v>
      </c>
      <c r="AT17" s="60" t="s">
        <v>1559</v>
      </c>
      <c r="AU17" s="60" t="s">
        <v>1560</v>
      </c>
      <c r="AV17" s="60" t="s">
        <v>1561</v>
      </c>
      <c r="AW17" s="201">
        <v>45649</v>
      </c>
      <c r="AX17" s="187" t="s">
        <v>1509</v>
      </c>
      <c r="AY17" s="211" t="s">
        <v>1562</v>
      </c>
      <c r="AZ17" s="198"/>
      <c r="BA17" s="210"/>
      <c r="BB17" s="61"/>
      <c r="BC17" s="198"/>
      <c r="BD17" s="187"/>
      <c r="BE17" s="211"/>
      <c r="BF17" s="198"/>
      <c r="BG17" s="210"/>
      <c r="BH17" s="61"/>
      <c r="BI17" s="198"/>
      <c r="BJ17" s="187"/>
      <c r="BK17" s="211"/>
      <c r="BL17" s="198"/>
      <c r="BM17" s="210"/>
      <c r="BN17" s="61"/>
      <c r="BO17" s="198"/>
      <c r="BP17" s="187"/>
      <c r="BQ17" s="211"/>
      <c r="BR17" s="198"/>
      <c r="BS17" s="210"/>
      <c r="BT17" s="61"/>
      <c r="BU17" s="198"/>
      <c r="BV17" s="187"/>
      <c r="BW17" s="211"/>
      <c r="BX17" s="198"/>
      <c r="BY17" s="210"/>
      <c r="BZ17" s="61"/>
      <c r="CA17" s="198"/>
      <c r="CB17" s="187"/>
      <c r="CC17" s="211"/>
      <c r="CD17" s="198"/>
      <c r="CE17" s="210"/>
      <c r="CF17" s="209"/>
      <c r="CG17" s="182">
        <f t="shared" si="0"/>
        <v>33</v>
      </c>
      <c r="CH17" s="208" t="s">
        <v>1543</v>
      </c>
      <c r="CI17" s="208" t="s">
        <v>1544</v>
      </c>
      <c r="CJ17" s="218" t="s">
        <v>1545</v>
      </c>
      <c r="CK17" s="208" t="s">
        <v>1461</v>
      </c>
      <c r="CL17" s="208" t="s">
        <v>1458</v>
      </c>
      <c r="CM17" s="208" t="s">
        <v>1458</v>
      </c>
      <c r="CN17" s="208" t="s">
        <v>1459</v>
      </c>
      <c r="CO17" s="208" t="s">
        <v>1458</v>
      </c>
      <c r="CP17" s="208" t="s">
        <v>1461</v>
      </c>
      <c r="CQ17" s="208"/>
      <c r="CR17" s="208" t="s">
        <v>1563</v>
      </c>
      <c r="CS17" s="208" t="s">
        <v>1564</v>
      </c>
      <c r="CT17" s="208" t="s">
        <v>1461</v>
      </c>
      <c r="CU17" s="208" t="s">
        <v>1461</v>
      </c>
      <c r="CV17" s="208" t="s">
        <v>1461</v>
      </c>
      <c r="CW17" s="208" t="s">
        <v>1461</v>
      </c>
      <c r="CX17" s="208" t="s">
        <v>1565</v>
      </c>
      <c r="CY17" s="208" t="s">
        <v>1461</v>
      </c>
      <c r="CZ17" s="208" t="s">
        <v>1461</v>
      </c>
      <c r="DA17" s="208" t="s">
        <v>1461</v>
      </c>
      <c r="DB17" s="208" t="s">
        <v>1461</v>
      </c>
      <c r="DC17" s="208" t="s">
        <v>1461</v>
      </c>
      <c r="DD17" s="208" t="s">
        <v>1461</v>
      </c>
      <c r="DF17" s="207" t="str">
        <f t="shared" si="1"/>
        <v>Gestión de procesos</v>
      </c>
      <c r="DG17" s="632" t="str">
        <f t="shared" si="2"/>
        <v>Posibilidad de afectación reputacional por la no detección de desviaciones críticas en la muestra establecida para las unidades auditables, debido a errores (fallas o deficiencias) en la aplicación de los controles claves del proceso auditor</v>
      </c>
      <c r="DH17" s="632"/>
      <c r="DI17" s="632"/>
      <c r="DJ17" s="632"/>
      <c r="DK17" s="632"/>
      <c r="DL17" s="632"/>
      <c r="DM17" s="632"/>
      <c r="DN17" s="207" t="str">
        <f t="shared" si="3"/>
        <v>Moderado</v>
      </c>
      <c r="DO17" s="207" t="str">
        <f t="shared" si="4"/>
        <v>Bajo</v>
      </c>
      <c r="DQ17" s="202" t="e">
        <f>SUM(LEN(#REF!)-LEN(SUBSTITUTE(#REF!,"- Preventivo","")))/LEN("- Preventivo")</f>
        <v>#REF!</v>
      </c>
      <c r="DR17" s="202" t="e">
        <f t="shared" si="5"/>
        <v>#REF!</v>
      </c>
      <c r="DS17" s="202" t="e">
        <f>SUM(LEN(#REF!)-LEN(SUBSTITUTE(#REF!,"- Detectivo","")))/LEN("- Detectivo")</f>
        <v>#REF!</v>
      </c>
      <c r="DT17" s="202" t="e">
        <f t="shared" si="6"/>
        <v>#REF!</v>
      </c>
      <c r="DU17" s="202" t="e">
        <f>SUM(LEN(#REF!)-LEN(SUBSTITUTE(#REF!,"- Correctivo","")))/LEN("- Correctivo")</f>
        <v>#REF!</v>
      </c>
      <c r="DV17" s="202" t="e">
        <f t="shared" si="7"/>
        <v>#REF!</v>
      </c>
      <c r="DW17" s="202" t="e">
        <f t="shared" si="8"/>
        <v>#REF!</v>
      </c>
      <c r="DX17" s="202" t="e">
        <f t="shared" si="9"/>
        <v>#REF!</v>
      </c>
      <c r="DY17" s="202" t="e">
        <f>SUM(LEN(#REF!)-LEN(SUBSTITUTE(#REF!,"- Documentado","")))/LEN("- Documentado")</f>
        <v>#REF!</v>
      </c>
      <c r="DZ17" s="202" t="e">
        <f>SUM(LEN(#REF!)-LEN(SUBSTITUTE(#REF!,"- Documentado","")))/LEN("- Documentado")</f>
        <v>#REF!</v>
      </c>
      <c r="EA17" s="202" t="e">
        <f t="shared" si="10"/>
        <v>#REF!</v>
      </c>
      <c r="EB17" s="202" t="e">
        <f>SUM(LEN(#REF!)-LEN(SUBSTITUTE(#REF!,"- Continua","")))/LEN("- Continua")</f>
        <v>#REF!</v>
      </c>
      <c r="EC17" s="202" t="e">
        <f>SUM(LEN(#REF!)-LEN(SUBSTITUTE(#REF!,"- Continua","")))/LEN("- Continua")</f>
        <v>#REF!</v>
      </c>
      <c r="ED17" s="202" t="e">
        <f t="shared" si="11"/>
        <v>#REF!</v>
      </c>
      <c r="EE17" s="202" t="e">
        <f>SUM(LEN(#REF!)-LEN(SUBSTITUTE(#REF!,"- Con registro","")))/LEN("- Con registro")</f>
        <v>#REF!</v>
      </c>
      <c r="EF17" s="202" t="e">
        <f>SUM(LEN(#REF!)-LEN(SUBSTITUTE(#REF!,"- Con registro","")))/LEN("- Con registro")</f>
        <v>#REF!</v>
      </c>
      <c r="EG17" s="202" t="e">
        <f t="shared" si="12"/>
        <v>#REF!</v>
      </c>
      <c r="EH17" s="206" t="e">
        <f t="shared" si="13"/>
        <v>#REF!</v>
      </c>
      <c r="EI17" s="206" t="e">
        <f t="shared" si="14"/>
        <v>#REF!</v>
      </c>
      <c r="EJ17" s="205" t="e">
        <f t="shared" si="15"/>
        <v>#REF!</v>
      </c>
      <c r="EK17" s="633" t="e">
        <f t="shared" si="16"/>
        <v>#REF!</v>
      </c>
      <c r="EL17" s="633"/>
      <c r="EM17" s="633"/>
      <c r="EN17" s="633"/>
      <c r="EO17" s="633"/>
      <c r="EP17" s="633"/>
      <c r="EQ17" s="633"/>
      <c r="ER17" s="633"/>
      <c r="ES17" s="633"/>
      <c r="ET17" s="633"/>
      <c r="EV17" s="204">
        <f t="shared" si="17"/>
        <v>45649</v>
      </c>
      <c r="EW17" s="203" t="str">
        <f t="shared" si="18"/>
        <v>Mapa de riesgos institucional 2025</v>
      </c>
      <c r="EX17" s="202" t="str">
        <f t="shared" si="19"/>
        <v>Riesgos</v>
      </c>
      <c r="EY17" s="202" t="str">
        <f t="shared" si="20"/>
        <v>ID_267: Posibilidad de afectación reputacional por la no detección de desviaciones críticas en la muestra establecida para las unidades auditables, debido a errores (fallas o deficiencias) en la aplicación de los controles claves del proceso auditor</v>
      </c>
      <c r="EZ17" s="202" t="str">
        <f t="shared" si="21"/>
        <v>Ajuste en Identificación del riesgo
Establecimiento de controles
 en el Mapa de riesgos de Evaluación del Sistema de Control Interno</v>
      </c>
      <c r="FA17" s="202" t="str">
        <f t="shared" si="22"/>
        <v>Solicitud de cambio realizada y aprobada por la Oficina de Control Interno   a través del Aplicativo DARUMA</v>
      </c>
    </row>
    <row r="18" spans="1:157" ht="399.9" customHeight="1" x14ac:dyDescent="0.3">
      <c r="A18" s="329" t="s">
        <v>1566</v>
      </c>
      <c r="B18" s="60" t="s">
        <v>1567</v>
      </c>
      <c r="C18" s="60" t="s">
        <v>1568</v>
      </c>
      <c r="D18" s="329" t="s">
        <v>1569</v>
      </c>
      <c r="E18" s="333" t="s">
        <v>1570</v>
      </c>
      <c r="F18" s="60" t="s">
        <v>1571</v>
      </c>
      <c r="G18" s="333">
        <v>239</v>
      </c>
      <c r="H18" s="333" t="s">
        <v>1572</v>
      </c>
      <c r="I18" s="324" t="s">
        <v>1573</v>
      </c>
      <c r="J18" s="329" t="s">
        <v>1427</v>
      </c>
      <c r="K18" s="333" t="s">
        <v>1428</v>
      </c>
      <c r="L18" s="60" t="s">
        <v>1574</v>
      </c>
      <c r="M18" s="61" t="s">
        <v>1575</v>
      </c>
      <c r="N18" s="60" t="s">
        <v>1576</v>
      </c>
      <c r="O18" s="60" t="s">
        <v>1577</v>
      </c>
      <c r="P18" s="60" t="s">
        <v>1432</v>
      </c>
      <c r="Q18" s="60" t="s">
        <v>1433</v>
      </c>
      <c r="R18" s="60" t="s">
        <v>1578</v>
      </c>
      <c r="S18" s="60" t="s">
        <v>1579</v>
      </c>
      <c r="T18" s="60" t="s">
        <v>1580</v>
      </c>
      <c r="U18" s="331" t="s">
        <v>1441</v>
      </c>
      <c r="V18" s="332">
        <v>0.4</v>
      </c>
      <c r="W18" s="331" t="s">
        <v>1437</v>
      </c>
      <c r="X18" s="331" t="s">
        <v>1438</v>
      </c>
      <c r="Y18" s="331" t="s">
        <v>1437</v>
      </c>
      <c r="Z18" s="331" t="s">
        <v>1438</v>
      </c>
      <c r="AA18" s="331" t="s">
        <v>1438</v>
      </c>
      <c r="AB18" s="331" t="s">
        <v>1438</v>
      </c>
      <c r="AC18" s="331" t="s">
        <v>1438</v>
      </c>
      <c r="AD18" s="332">
        <v>0.4</v>
      </c>
      <c r="AE18" s="50" t="s">
        <v>1439</v>
      </c>
      <c r="AF18" s="60" t="s">
        <v>1581</v>
      </c>
      <c r="AG18" s="331" t="s">
        <v>1472</v>
      </c>
      <c r="AH18" s="330">
        <v>0.16799999999999998</v>
      </c>
      <c r="AI18" s="331" t="s">
        <v>1438</v>
      </c>
      <c r="AJ18" s="330">
        <v>0.30000000000000004</v>
      </c>
      <c r="AK18" s="50" t="s">
        <v>1442</v>
      </c>
      <c r="AL18" s="60" t="s">
        <v>1582</v>
      </c>
      <c r="AM18" s="329" t="s">
        <v>1444</v>
      </c>
      <c r="AN18" s="60" t="s">
        <v>1445</v>
      </c>
      <c r="AO18" s="60" t="s">
        <v>1445</v>
      </c>
      <c r="AP18" s="60" t="s">
        <v>1445</v>
      </c>
      <c r="AQ18" s="60" t="s">
        <v>1446</v>
      </c>
      <c r="AR18" s="60" t="s">
        <v>1445</v>
      </c>
      <c r="AS18" s="60" t="s">
        <v>1445</v>
      </c>
      <c r="AT18" s="60" t="s">
        <v>1583</v>
      </c>
      <c r="AU18" s="60" t="s">
        <v>1584</v>
      </c>
      <c r="AV18" s="60" t="s">
        <v>1585</v>
      </c>
      <c r="AW18" s="201">
        <v>45646</v>
      </c>
      <c r="AX18" s="187" t="s">
        <v>1509</v>
      </c>
      <c r="AY18" s="211" t="s">
        <v>1586</v>
      </c>
      <c r="AZ18" s="198"/>
      <c r="BA18" s="210"/>
      <c r="BB18" s="61"/>
      <c r="BC18" s="198"/>
      <c r="BD18" s="187"/>
      <c r="BE18" s="211"/>
      <c r="BF18" s="198"/>
      <c r="BG18" s="210"/>
      <c r="BH18" s="61"/>
      <c r="BI18" s="198"/>
      <c r="BJ18" s="187"/>
      <c r="BK18" s="211"/>
      <c r="BL18" s="198"/>
      <c r="BM18" s="210"/>
      <c r="BN18" s="61"/>
      <c r="BO18" s="198"/>
      <c r="BP18" s="187"/>
      <c r="BQ18" s="211"/>
      <c r="BR18" s="198"/>
      <c r="BS18" s="210"/>
      <c r="BT18" s="61"/>
      <c r="BU18" s="198"/>
      <c r="BV18" s="187"/>
      <c r="BW18" s="211"/>
      <c r="BX18" s="198"/>
      <c r="BY18" s="210"/>
      <c r="BZ18" s="61"/>
      <c r="CA18" s="198"/>
      <c r="CB18" s="187"/>
      <c r="CC18" s="211"/>
      <c r="CD18" s="198"/>
      <c r="CE18" s="210"/>
      <c r="CF18" s="209"/>
      <c r="CG18" s="182">
        <f t="shared" si="0"/>
        <v>33</v>
      </c>
      <c r="CH18" s="208" t="s">
        <v>1587</v>
      </c>
      <c r="CI18" s="208" t="s">
        <v>1588</v>
      </c>
      <c r="CJ18" s="208" t="s">
        <v>1589</v>
      </c>
      <c r="CK18" s="208" t="s">
        <v>1457</v>
      </c>
      <c r="CL18" s="208" t="s">
        <v>1458</v>
      </c>
      <c r="CM18" s="208" t="s">
        <v>1458</v>
      </c>
      <c r="CN18" s="208" t="s">
        <v>1459</v>
      </c>
      <c r="CO18" s="208" t="s">
        <v>1458</v>
      </c>
      <c r="CP18" s="208" t="s">
        <v>1461</v>
      </c>
      <c r="CQ18" s="208"/>
      <c r="CR18" s="208" t="s">
        <v>1461</v>
      </c>
      <c r="CS18" s="208" t="s">
        <v>1461</v>
      </c>
      <c r="CT18" s="208" t="s">
        <v>1461</v>
      </c>
      <c r="CU18" s="208" t="s">
        <v>1461</v>
      </c>
      <c r="CV18" s="208" t="s">
        <v>1461</v>
      </c>
      <c r="CW18" s="208" t="s">
        <v>1461</v>
      </c>
      <c r="CX18" s="208" t="s">
        <v>1590</v>
      </c>
      <c r="CY18" s="208" t="s">
        <v>1461</v>
      </c>
      <c r="CZ18" s="208" t="s">
        <v>1461</v>
      </c>
      <c r="DA18" s="208" t="s">
        <v>1461</v>
      </c>
      <c r="DB18" s="208" t="s">
        <v>1461</v>
      </c>
      <c r="DC18" s="208" t="s">
        <v>1461</v>
      </c>
      <c r="DD18" s="208" t="s">
        <v>1461</v>
      </c>
      <c r="DF18" s="207" t="str">
        <f t="shared" si="1"/>
        <v>Gestión de procesos</v>
      </c>
      <c r="DG18" s="632" t="str">
        <f t="shared" si="2"/>
        <v>Posibilidad de afectación reputacional por no lograr fortalecer la administración y la gestión pública distrital, debido a deficiencias al planificar, diseñar y/o orientar las estrategias para el fortalecimiento de la administración y la gestión pública distrital</v>
      </c>
      <c r="DH18" s="632"/>
      <c r="DI18" s="632"/>
      <c r="DJ18" s="632"/>
      <c r="DK18" s="632"/>
      <c r="DL18" s="632"/>
      <c r="DM18" s="632"/>
      <c r="DN18" s="207" t="str">
        <f t="shared" si="3"/>
        <v>Moderado</v>
      </c>
      <c r="DO18" s="207" t="str">
        <f t="shared" si="4"/>
        <v>Bajo</v>
      </c>
      <c r="DQ18" s="202" t="e">
        <f>SUM(LEN(#REF!)-LEN(SUBSTITUTE(#REF!,"- Preventivo","")))/LEN("- Preventivo")</f>
        <v>#REF!</v>
      </c>
      <c r="DR18" s="202" t="e">
        <f t="shared" si="5"/>
        <v>#REF!</v>
      </c>
      <c r="DS18" s="202" t="e">
        <f>SUM(LEN(#REF!)-LEN(SUBSTITUTE(#REF!,"- Detectivo","")))/LEN("- Detectivo")</f>
        <v>#REF!</v>
      </c>
      <c r="DT18" s="202" t="e">
        <f t="shared" si="6"/>
        <v>#REF!</v>
      </c>
      <c r="DU18" s="202" t="e">
        <f>SUM(LEN(#REF!)-LEN(SUBSTITUTE(#REF!,"- Correctivo","")))/LEN("- Correctivo")</f>
        <v>#REF!</v>
      </c>
      <c r="DV18" s="202" t="e">
        <f t="shared" si="7"/>
        <v>#REF!</v>
      </c>
      <c r="DW18" s="202" t="e">
        <f t="shared" si="8"/>
        <v>#REF!</v>
      </c>
      <c r="DX18" s="202" t="e">
        <f t="shared" si="9"/>
        <v>#REF!</v>
      </c>
      <c r="DY18" s="202" t="e">
        <f>SUM(LEN(#REF!)-LEN(SUBSTITUTE(#REF!,"- Documentado","")))/LEN("- Documentado")</f>
        <v>#REF!</v>
      </c>
      <c r="DZ18" s="202" t="e">
        <f>SUM(LEN(#REF!)-LEN(SUBSTITUTE(#REF!,"- Documentado","")))/LEN("- Documentado")</f>
        <v>#REF!</v>
      </c>
      <c r="EA18" s="202" t="e">
        <f t="shared" si="10"/>
        <v>#REF!</v>
      </c>
      <c r="EB18" s="202" t="e">
        <f>SUM(LEN(#REF!)-LEN(SUBSTITUTE(#REF!,"- Continua","")))/LEN("- Continua")</f>
        <v>#REF!</v>
      </c>
      <c r="EC18" s="202" t="e">
        <f>SUM(LEN(#REF!)-LEN(SUBSTITUTE(#REF!,"- Continua","")))/LEN("- Continua")</f>
        <v>#REF!</v>
      </c>
      <c r="ED18" s="202" t="e">
        <f t="shared" si="11"/>
        <v>#REF!</v>
      </c>
      <c r="EE18" s="202" t="e">
        <f>SUM(LEN(#REF!)-LEN(SUBSTITUTE(#REF!,"- Con registro","")))/LEN("- Con registro")</f>
        <v>#REF!</v>
      </c>
      <c r="EF18" s="202" t="e">
        <f>SUM(LEN(#REF!)-LEN(SUBSTITUTE(#REF!,"- Con registro","")))/LEN("- Con registro")</f>
        <v>#REF!</v>
      </c>
      <c r="EG18" s="202" t="e">
        <f t="shared" si="12"/>
        <v>#REF!</v>
      </c>
      <c r="EH18" s="206" t="e">
        <f t="shared" si="13"/>
        <v>#REF!</v>
      </c>
      <c r="EI18" s="206" t="e">
        <f t="shared" si="14"/>
        <v>#REF!</v>
      </c>
      <c r="EJ18" s="205" t="e">
        <f t="shared" si="15"/>
        <v>#REF!</v>
      </c>
      <c r="EK18" s="633" t="e">
        <f t="shared" si="16"/>
        <v>#REF!</v>
      </c>
      <c r="EL18" s="633"/>
      <c r="EM18" s="633"/>
      <c r="EN18" s="633"/>
      <c r="EO18" s="633"/>
      <c r="EP18" s="633"/>
      <c r="EQ18" s="633"/>
      <c r="ER18" s="633"/>
      <c r="ES18" s="633"/>
      <c r="ET18" s="633"/>
      <c r="EV18" s="204">
        <f t="shared" si="17"/>
        <v>45646</v>
      </c>
      <c r="EW18" s="203" t="str">
        <f t="shared" si="18"/>
        <v>Mapa de riesgos institucional 2025</v>
      </c>
      <c r="EX18" s="202" t="str">
        <f t="shared" si="19"/>
        <v>Riesgos</v>
      </c>
      <c r="EY18" s="202" t="str">
        <f t="shared" si="20"/>
        <v>ID_239: Posibilidad de afectación reputacional por no lograr fortalecer la administración y la gestión pública distrital, debido a deficiencias al planificar, diseñar y/o orientar las estrategias para el fortalecimiento de la administración y la gestión pública distrital</v>
      </c>
      <c r="EZ18" s="202" t="str">
        <f t="shared" si="21"/>
        <v>Ajuste en Identificación del riesgo
Establecimiento de controles
 en el Mapa de riesgos de Fortalecimiento de la Gestión Pública</v>
      </c>
      <c r="FA18" s="202" t="str">
        <f t="shared" si="22"/>
        <v>Solicitud de cambio realizada y aprobada por la Dirección Distrital de Desarrollo  Institucional a través del Aplicativo DARUMA</v>
      </c>
    </row>
    <row r="19" spans="1:157" ht="399.9" customHeight="1" x14ac:dyDescent="0.3">
      <c r="A19" s="329" t="s">
        <v>1566</v>
      </c>
      <c r="B19" s="60" t="s">
        <v>1567</v>
      </c>
      <c r="C19" s="60" t="s">
        <v>1568</v>
      </c>
      <c r="D19" s="329" t="s">
        <v>1569</v>
      </c>
      <c r="E19" s="333" t="s">
        <v>1570</v>
      </c>
      <c r="F19" s="60" t="s">
        <v>1591</v>
      </c>
      <c r="G19" s="333">
        <v>243</v>
      </c>
      <c r="H19" s="333" t="s">
        <v>1592</v>
      </c>
      <c r="I19" s="324" t="s">
        <v>1593</v>
      </c>
      <c r="J19" s="329" t="s">
        <v>1427</v>
      </c>
      <c r="K19" s="333" t="s">
        <v>1428</v>
      </c>
      <c r="L19" s="60" t="s">
        <v>476</v>
      </c>
      <c r="M19" s="61" t="s">
        <v>1594</v>
      </c>
      <c r="N19" s="60" t="s">
        <v>1595</v>
      </c>
      <c r="O19" s="60" t="s">
        <v>1596</v>
      </c>
      <c r="P19" s="60" t="s">
        <v>1432</v>
      </c>
      <c r="Q19" s="60" t="s">
        <v>1597</v>
      </c>
      <c r="R19" s="60" t="s">
        <v>1578</v>
      </c>
      <c r="S19" s="60" t="s">
        <v>1598</v>
      </c>
      <c r="T19" s="60" t="s">
        <v>1599</v>
      </c>
      <c r="U19" s="331" t="s">
        <v>1436</v>
      </c>
      <c r="V19" s="332">
        <v>0.6</v>
      </c>
      <c r="W19" s="331" t="s">
        <v>1437</v>
      </c>
      <c r="X19" s="331" t="s">
        <v>1473</v>
      </c>
      <c r="Y19" s="331" t="s">
        <v>1438</v>
      </c>
      <c r="Z19" s="331" t="s">
        <v>1438</v>
      </c>
      <c r="AA19" s="331" t="s">
        <v>1473</v>
      </c>
      <c r="AB19" s="331" t="s">
        <v>1438</v>
      </c>
      <c r="AC19" s="331" t="s">
        <v>1473</v>
      </c>
      <c r="AD19" s="332">
        <v>0.6</v>
      </c>
      <c r="AE19" s="50" t="s">
        <v>1439</v>
      </c>
      <c r="AF19" s="60" t="s">
        <v>1600</v>
      </c>
      <c r="AG19" s="331" t="s">
        <v>1472</v>
      </c>
      <c r="AH19" s="330">
        <v>0.12348000000000001</v>
      </c>
      <c r="AI19" s="331" t="s">
        <v>1438</v>
      </c>
      <c r="AJ19" s="330">
        <v>0.25312499999999999</v>
      </c>
      <c r="AK19" s="50" t="s">
        <v>1442</v>
      </c>
      <c r="AL19" s="60" t="s">
        <v>1601</v>
      </c>
      <c r="AM19" s="329" t="s">
        <v>1444</v>
      </c>
      <c r="AN19" s="334" t="s">
        <v>1445</v>
      </c>
      <c r="AO19" s="335" t="s">
        <v>1445</v>
      </c>
      <c r="AP19" s="335" t="s">
        <v>1445</v>
      </c>
      <c r="AQ19" s="334" t="s">
        <v>1446</v>
      </c>
      <c r="AR19" s="334" t="s">
        <v>1445</v>
      </c>
      <c r="AS19" s="60" t="s">
        <v>1445</v>
      </c>
      <c r="AT19" s="60" t="s">
        <v>1602</v>
      </c>
      <c r="AU19" s="60" t="s">
        <v>1603</v>
      </c>
      <c r="AV19" s="61" t="s">
        <v>1604</v>
      </c>
      <c r="AW19" s="214">
        <v>45646</v>
      </c>
      <c r="AX19" s="211" t="s">
        <v>1450</v>
      </c>
      <c r="AY19" s="60" t="s">
        <v>1605</v>
      </c>
      <c r="AZ19" s="217"/>
      <c r="BA19" s="61"/>
      <c r="BB19" s="198"/>
      <c r="BC19" s="198"/>
      <c r="BD19" s="187"/>
      <c r="BE19" s="211"/>
      <c r="BF19" s="198"/>
      <c r="BG19" s="210"/>
      <c r="BH19" s="61"/>
      <c r="BI19" s="198"/>
      <c r="BJ19" s="187"/>
      <c r="BK19" s="211"/>
      <c r="BL19" s="198"/>
      <c r="BM19" s="210"/>
      <c r="BN19" s="61"/>
      <c r="BO19" s="198"/>
      <c r="BP19" s="187"/>
      <c r="BQ19" s="211"/>
      <c r="BR19" s="198"/>
      <c r="BS19" s="210"/>
      <c r="BT19" s="61"/>
      <c r="BU19" s="198"/>
      <c r="BV19" s="187"/>
      <c r="BW19" s="211"/>
      <c r="BX19" s="198"/>
      <c r="BY19" s="210"/>
      <c r="BZ19" s="61"/>
      <c r="CA19" s="198"/>
      <c r="CB19" s="187"/>
      <c r="CC19" s="211"/>
      <c r="CD19" s="198"/>
      <c r="CE19" s="210"/>
      <c r="CF19" s="209"/>
      <c r="CG19" s="182">
        <f t="shared" si="0"/>
        <v>33</v>
      </c>
      <c r="CH19" s="208" t="s">
        <v>1587</v>
      </c>
      <c r="CI19" s="208" t="s">
        <v>1588</v>
      </c>
      <c r="CJ19" s="208" t="s">
        <v>1589</v>
      </c>
      <c r="CK19" s="208" t="s">
        <v>1461</v>
      </c>
      <c r="CL19" s="208" t="s">
        <v>1458</v>
      </c>
      <c r="CM19" s="208" t="s">
        <v>1458</v>
      </c>
      <c r="CN19" s="208" t="s">
        <v>1459</v>
      </c>
      <c r="CO19" s="208" t="s">
        <v>1458</v>
      </c>
      <c r="CP19" s="208" t="s">
        <v>1461</v>
      </c>
      <c r="CQ19" s="208"/>
      <c r="CR19" s="208" t="s">
        <v>1461</v>
      </c>
      <c r="CS19" s="208" t="s">
        <v>1564</v>
      </c>
      <c r="CT19" s="208" t="s">
        <v>1461</v>
      </c>
      <c r="CU19" s="208" t="s">
        <v>1461</v>
      </c>
      <c r="CV19" s="208" t="s">
        <v>1461</v>
      </c>
      <c r="CW19" s="208" t="s">
        <v>1461</v>
      </c>
      <c r="CX19" s="208" t="s">
        <v>1606</v>
      </c>
      <c r="CY19" s="208" t="s">
        <v>1461</v>
      </c>
      <c r="CZ19" s="208" t="s">
        <v>1461</v>
      </c>
      <c r="DA19" s="208" t="s">
        <v>1461</v>
      </c>
      <c r="DB19" s="208" t="s">
        <v>1461</v>
      </c>
      <c r="DC19" s="208" t="s">
        <v>1461</v>
      </c>
      <c r="DD19" s="208" t="s">
        <v>1461</v>
      </c>
      <c r="DF19" s="207" t="str">
        <f t="shared" si="1"/>
        <v>Gestión de procesos</v>
      </c>
      <c r="DG19" s="632" t="str">
        <f t="shared" si="2"/>
        <v>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v>
      </c>
      <c r="DH19" s="632"/>
      <c r="DI19" s="632"/>
      <c r="DJ19" s="632"/>
      <c r="DK19" s="632"/>
      <c r="DL19" s="632"/>
      <c r="DM19" s="632"/>
      <c r="DN19" s="207" t="str">
        <f t="shared" si="3"/>
        <v>Moderado</v>
      </c>
      <c r="DO19" s="207" t="str">
        <f t="shared" si="4"/>
        <v>Bajo</v>
      </c>
      <c r="DQ19" s="202" t="e">
        <f>SUM(LEN(#REF!)-LEN(SUBSTITUTE(#REF!,"- Preventivo","")))/LEN("- Preventivo")</f>
        <v>#REF!</v>
      </c>
      <c r="DR19" s="202" t="e">
        <f t="shared" si="5"/>
        <v>#REF!</v>
      </c>
      <c r="DS19" s="202" t="e">
        <f>SUM(LEN(#REF!)-LEN(SUBSTITUTE(#REF!,"- Detectivo","")))/LEN("- Detectivo")</f>
        <v>#REF!</v>
      </c>
      <c r="DT19" s="202" t="e">
        <f t="shared" si="6"/>
        <v>#REF!</v>
      </c>
      <c r="DU19" s="202" t="e">
        <f>SUM(LEN(#REF!)-LEN(SUBSTITUTE(#REF!,"- Correctivo","")))/LEN("- Correctivo")</f>
        <v>#REF!</v>
      </c>
      <c r="DV19" s="202" t="e">
        <f t="shared" si="7"/>
        <v>#REF!</v>
      </c>
      <c r="DW19" s="202" t="e">
        <f t="shared" si="8"/>
        <v>#REF!</v>
      </c>
      <c r="DX19" s="202" t="e">
        <f t="shared" si="9"/>
        <v>#REF!</v>
      </c>
      <c r="DY19" s="202" t="e">
        <f>SUM(LEN(#REF!)-LEN(SUBSTITUTE(#REF!,"- Documentado","")))/LEN("- Documentado")</f>
        <v>#REF!</v>
      </c>
      <c r="DZ19" s="202" t="e">
        <f>SUM(LEN(#REF!)-LEN(SUBSTITUTE(#REF!,"- Documentado","")))/LEN("- Documentado")</f>
        <v>#REF!</v>
      </c>
      <c r="EA19" s="202" t="e">
        <f t="shared" si="10"/>
        <v>#REF!</v>
      </c>
      <c r="EB19" s="202" t="e">
        <f>SUM(LEN(#REF!)-LEN(SUBSTITUTE(#REF!,"- Continua","")))/LEN("- Continua")</f>
        <v>#REF!</v>
      </c>
      <c r="EC19" s="202" t="e">
        <f>SUM(LEN(#REF!)-LEN(SUBSTITUTE(#REF!,"- Continua","")))/LEN("- Continua")</f>
        <v>#REF!</v>
      </c>
      <c r="ED19" s="202" t="e">
        <f t="shared" si="11"/>
        <v>#REF!</v>
      </c>
      <c r="EE19" s="202" t="e">
        <f>SUM(LEN(#REF!)-LEN(SUBSTITUTE(#REF!,"- Con registro","")))/LEN("- Con registro")</f>
        <v>#REF!</v>
      </c>
      <c r="EF19" s="202" t="e">
        <f>SUM(LEN(#REF!)-LEN(SUBSTITUTE(#REF!,"- Con registro","")))/LEN("- Con registro")</f>
        <v>#REF!</v>
      </c>
      <c r="EG19" s="202" t="e">
        <f t="shared" si="12"/>
        <v>#REF!</v>
      </c>
      <c r="EH19" s="206" t="e">
        <f t="shared" si="13"/>
        <v>#REF!</v>
      </c>
      <c r="EI19" s="206" t="e">
        <f t="shared" si="14"/>
        <v>#REF!</v>
      </c>
      <c r="EJ19" s="205" t="e">
        <f t="shared" si="15"/>
        <v>#REF!</v>
      </c>
      <c r="EK19" s="633" t="e">
        <f t="shared" si="16"/>
        <v>#REF!</v>
      </c>
      <c r="EL19" s="633"/>
      <c r="EM19" s="633"/>
      <c r="EN19" s="633"/>
      <c r="EO19" s="633"/>
      <c r="EP19" s="633"/>
      <c r="EQ19" s="633"/>
      <c r="ER19" s="633"/>
      <c r="ES19" s="633"/>
      <c r="ET19" s="633"/>
      <c r="EV19" s="204">
        <f t="shared" si="17"/>
        <v>45646</v>
      </c>
      <c r="EW19" s="203" t="str">
        <f t="shared" si="18"/>
        <v>Mapa de riesgos institucional 2025</v>
      </c>
      <c r="EX19" s="202" t="str">
        <f t="shared" si="19"/>
        <v>Riesgos</v>
      </c>
      <c r="EY19" s="202" t="str">
        <f t="shared" si="20"/>
        <v>ID_243: 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v>
      </c>
      <c r="EZ19" s="202" t="str">
        <f t="shared" si="21"/>
        <v>Ajuste en Identificación del riesgo
 en el Mapa de riesgos de Fortalecimiento de la Gestión Pública</v>
      </c>
      <c r="FA19" s="202" t="str">
        <f t="shared" si="22"/>
        <v>Solicitud de cambio realizada y aprobada por la Subdirección de Imprenta Distrital a través del Aplicativo DARUMA</v>
      </c>
    </row>
    <row r="20" spans="1:157" ht="399.9" customHeight="1" x14ac:dyDescent="0.3">
      <c r="A20" s="329" t="s">
        <v>1566</v>
      </c>
      <c r="B20" s="60" t="s">
        <v>1567</v>
      </c>
      <c r="C20" s="60" t="s">
        <v>1568</v>
      </c>
      <c r="D20" s="329" t="s">
        <v>1569</v>
      </c>
      <c r="E20" s="333" t="s">
        <v>1570</v>
      </c>
      <c r="F20" s="60" t="s">
        <v>1607</v>
      </c>
      <c r="G20" s="333">
        <v>244</v>
      </c>
      <c r="H20" s="333" t="s">
        <v>1608</v>
      </c>
      <c r="I20" s="324" t="s">
        <v>1609</v>
      </c>
      <c r="J20" s="329" t="s">
        <v>1427</v>
      </c>
      <c r="K20" s="333" t="s">
        <v>1428</v>
      </c>
      <c r="L20" s="60" t="s">
        <v>476</v>
      </c>
      <c r="M20" s="61" t="s">
        <v>1610</v>
      </c>
      <c r="N20" s="60" t="s">
        <v>1611</v>
      </c>
      <c r="O20" s="60" t="s">
        <v>1612</v>
      </c>
      <c r="P20" s="60" t="s">
        <v>1432</v>
      </c>
      <c r="Q20" s="60" t="s">
        <v>1613</v>
      </c>
      <c r="R20" s="60" t="s">
        <v>1578</v>
      </c>
      <c r="S20" s="60" t="s">
        <v>1598</v>
      </c>
      <c r="T20" s="60" t="s">
        <v>1599</v>
      </c>
      <c r="U20" s="331" t="s">
        <v>1436</v>
      </c>
      <c r="V20" s="332">
        <v>0.6</v>
      </c>
      <c r="W20" s="331" t="s">
        <v>1437</v>
      </c>
      <c r="X20" s="331" t="s">
        <v>1437</v>
      </c>
      <c r="Y20" s="331" t="s">
        <v>1437</v>
      </c>
      <c r="Z20" s="331" t="s">
        <v>1437</v>
      </c>
      <c r="AA20" s="331" t="s">
        <v>1438</v>
      </c>
      <c r="AB20" s="331" t="s">
        <v>1438</v>
      </c>
      <c r="AC20" s="331" t="s">
        <v>1438</v>
      </c>
      <c r="AD20" s="332">
        <v>0.4</v>
      </c>
      <c r="AE20" s="50" t="s">
        <v>1439</v>
      </c>
      <c r="AF20" s="60" t="s">
        <v>1614</v>
      </c>
      <c r="AG20" s="331" t="s">
        <v>1441</v>
      </c>
      <c r="AH20" s="330">
        <v>0.252</v>
      </c>
      <c r="AI20" s="331" t="s">
        <v>1437</v>
      </c>
      <c r="AJ20" s="330">
        <v>0.16875000000000001</v>
      </c>
      <c r="AK20" s="50" t="s">
        <v>1442</v>
      </c>
      <c r="AL20" s="60" t="s">
        <v>1615</v>
      </c>
      <c r="AM20" s="329" t="s">
        <v>1444</v>
      </c>
      <c r="AN20" s="60" t="s">
        <v>1445</v>
      </c>
      <c r="AO20" s="335" t="s">
        <v>1445</v>
      </c>
      <c r="AP20" s="328" t="s">
        <v>1445</v>
      </c>
      <c r="AQ20" s="60" t="s">
        <v>1446</v>
      </c>
      <c r="AR20" s="60" t="s">
        <v>1445</v>
      </c>
      <c r="AS20" s="60" t="s">
        <v>1445</v>
      </c>
      <c r="AT20" s="60" t="s">
        <v>1616</v>
      </c>
      <c r="AU20" s="60" t="s">
        <v>1617</v>
      </c>
      <c r="AV20" s="61" t="s">
        <v>1618</v>
      </c>
      <c r="AW20" s="214">
        <v>45646</v>
      </c>
      <c r="AX20" s="211" t="s">
        <v>1450</v>
      </c>
      <c r="AY20" s="60" t="s">
        <v>1605</v>
      </c>
      <c r="AZ20" s="217"/>
      <c r="BA20" s="210"/>
      <c r="BB20" s="198"/>
      <c r="BC20" s="187"/>
      <c r="BD20" s="211"/>
      <c r="BE20" s="211"/>
      <c r="BF20" s="198"/>
      <c r="BG20" s="210"/>
      <c r="BH20" s="61"/>
      <c r="BI20" s="198"/>
      <c r="BJ20" s="187"/>
      <c r="BK20" s="211"/>
      <c r="BL20" s="198"/>
      <c r="BM20" s="210"/>
      <c r="BN20" s="61"/>
      <c r="BO20" s="198"/>
      <c r="BP20" s="187"/>
      <c r="BQ20" s="211"/>
      <c r="BR20" s="198"/>
      <c r="BS20" s="210"/>
      <c r="BT20" s="61"/>
      <c r="BU20" s="198"/>
      <c r="BV20" s="187"/>
      <c r="BW20" s="211"/>
      <c r="BX20" s="198"/>
      <c r="BY20" s="210"/>
      <c r="BZ20" s="61"/>
      <c r="CA20" s="198"/>
      <c r="CB20" s="187"/>
      <c r="CC20" s="211"/>
      <c r="CD20" s="198"/>
      <c r="CE20" s="210"/>
      <c r="CF20" s="209"/>
      <c r="CG20" s="182">
        <f t="shared" si="0"/>
        <v>33</v>
      </c>
      <c r="CH20" s="208" t="s">
        <v>1587</v>
      </c>
      <c r="CI20" s="208" t="s">
        <v>1588</v>
      </c>
      <c r="CJ20" s="208" t="s">
        <v>1589</v>
      </c>
      <c r="CK20" s="208" t="s">
        <v>1461</v>
      </c>
      <c r="CL20" s="208" t="s">
        <v>1458</v>
      </c>
      <c r="CM20" s="208" t="s">
        <v>1458</v>
      </c>
      <c r="CN20" s="208" t="s">
        <v>1459</v>
      </c>
      <c r="CO20" s="208" t="s">
        <v>1458</v>
      </c>
      <c r="CP20" s="208" t="s">
        <v>1461</v>
      </c>
      <c r="CQ20" s="208"/>
      <c r="CR20" s="208" t="s">
        <v>1461</v>
      </c>
      <c r="CS20" s="208" t="s">
        <v>1461</v>
      </c>
      <c r="CT20" s="208" t="s">
        <v>1461</v>
      </c>
      <c r="CU20" s="208" t="s">
        <v>1461</v>
      </c>
      <c r="CV20" s="208" t="s">
        <v>1461</v>
      </c>
      <c r="CW20" s="208" t="s">
        <v>1461</v>
      </c>
      <c r="CX20" s="208" t="s">
        <v>1590</v>
      </c>
      <c r="CY20" s="208" t="s">
        <v>1461</v>
      </c>
      <c r="CZ20" s="208"/>
      <c r="DA20" s="208"/>
      <c r="DB20" s="208"/>
      <c r="DC20" s="208"/>
      <c r="DD20" s="208" t="s">
        <v>1461</v>
      </c>
      <c r="DF20" s="207" t="str">
        <f t="shared" si="1"/>
        <v>Gestión de procesos</v>
      </c>
      <c r="DG20" s="632" t="str">
        <f t="shared" si="2"/>
        <v>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v>
      </c>
      <c r="DH20" s="632"/>
      <c r="DI20" s="632"/>
      <c r="DJ20" s="632"/>
      <c r="DK20" s="632"/>
      <c r="DL20" s="632"/>
      <c r="DM20" s="632"/>
      <c r="DN20" s="207" t="str">
        <f t="shared" si="3"/>
        <v>Moderado</v>
      </c>
      <c r="DO20" s="207" t="str">
        <f t="shared" si="4"/>
        <v>Bajo</v>
      </c>
      <c r="DQ20" s="202" t="e">
        <f>SUM(LEN(#REF!)-LEN(SUBSTITUTE(#REF!,"- Preventivo","")))/LEN("- Preventivo")</f>
        <v>#REF!</v>
      </c>
      <c r="DR20" s="202" t="e">
        <f t="shared" si="5"/>
        <v>#REF!</v>
      </c>
      <c r="DS20" s="202" t="e">
        <f>SUM(LEN(#REF!)-LEN(SUBSTITUTE(#REF!,"- Detectivo","")))/LEN("- Detectivo")</f>
        <v>#REF!</v>
      </c>
      <c r="DT20" s="202" t="e">
        <f t="shared" si="6"/>
        <v>#REF!</v>
      </c>
      <c r="DU20" s="202" t="e">
        <f>SUM(LEN(#REF!)-LEN(SUBSTITUTE(#REF!,"- Correctivo","")))/LEN("- Correctivo")</f>
        <v>#REF!</v>
      </c>
      <c r="DV20" s="202" t="e">
        <f t="shared" si="7"/>
        <v>#REF!</v>
      </c>
      <c r="DW20" s="202" t="e">
        <f t="shared" si="8"/>
        <v>#REF!</v>
      </c>
      <c r="DX20" s="202" t="e">
        <f t="shared" si="9"/>
        <v>#REF!</v>
      </c>
      <c r="DY20" s="202" t="e">
        <f>SUM(LEN(#REF!)-LEN(SUBSTITUTE(#REF!,"- Documentado","")))/LEN("- Documentado")</f>
        <v>#REF!</v>
      </c>
      <c r="DZ20" s="202" t="e">
        <f>SUM(LEN(#REF!)-LEN(SUBSTITUTE(#REF!,"- Documentado","")))/LEN("- Documentado")</f>
        <v>#REF!</v>
      </c>
      <c r="EA20" s="202" t="e">
        <f t="shared" si="10"/>
        <v>#REF!</v>
      </c>
      <c r="EB20" s="202" t="e">
        <f>SUM(LEN(#REF!)-LEN(SUBSTITUTE(#REF!,"- Continua","")))/LEN("- Continua")</f>
        <v>#REF!</v>
      </c>
      <c r="EC20" s="202" t="e">
        <f>SUM(LEN(#REF!)-LEN(SUBSTITUTE(#REF!,"- Continua","")))/LEN("- Continua")</f>
        <v>#REF!</v>
      </c>
      <c r="ED20" s="202" t="e">
        <f t="shared" si="11"/>
        <v>#REF!</v>
      </c>
      <c r="EE20" s="202" t="e">
        <f>SUM(LEN(#REF!)-LEN(SUBSTITUTE(#REF!,"- Con registro","")))/LEN("- Con registro")</f>
        <v>#REF!</v>
      </c>
      <c r="EF20" s="202" t="e">
        <f>SUM(LEN(#REF!)-LEN(SUBSTITUTE(#REF!,"- Con registro","")))/LEN("- Con registro")</f>
        <v>#REF!</v>
      </c>
      <c r="EG20" s="202" t="e">
        <f t="shared" si="12"/>
        <v>#REF!</v>
      </c>
      <c r="EH20" s="206" t="e">
        <f t="shared" si="13"/>
        <v>#REF!</v>
      </c>
      <c r="EI20" s="206" t="e">
        <f t="shared" si="14"/>
        <v>#REF!</v>
      </c>
      <c r="EJ20" s="205" t="e">
        <f t="shared" si="15"/>
        <v>#REF!</v>
      </c>
      <c r="EK20" s="633" t="e">
        <f t="shared" si="16"/>
        <v>#REF!</v>
      </c>
      <c r="EL20" s="633"/>
      <c r="EM20" s="633"/>
      <c r="EN20" s="633"/>
      <c r="EO20" s="633"/>
      <c r="EP20" s="633"/>
      <c r="EQ20" s="633"/>
      <c r="ER20" s="633"/>
      <c r="ES20" s="633"/>
      <c r="ET20" s="633"/>
      <c r="EV20" s="204">
        <f t="shared" si="17"/>
        <v>45646</v>
      </c>
      <c r="EW20" s="203" t="str">
        <f t="shared" si="18"/>
        <v>Mapa de riesgos institucional 2025</v>
      </c>
      <c r="EX20" s="202" t="str">
        <f t="shared" si="19"/>
        <v>Riesgos</v>
      </c>
      <c r="EY20" s="202" t="str">
        <f t="shared" si="20"/>
        <v>ID_244: Posibilidad de afectación reputacional por quejas y/o reclamos recibidos formalmente por entidades, organismos u órganos de control distritales y con respuesta oficial de admisión, debido a incumplimiento de compromisos de oportunidad de entrega del producto terminado en la impresión de artes gráficas para las entidades del Distrito Capital</v>
      </c>
      <c r="EZ20" s="202" t="str">
        <f t="shared" si="21"/>
        <v>Ajuste en Identificación del riesgo
 en el Mapa de riesgos de Fortalecimiento de la Gestión Pública</v>
      </c>
      <c r="FA20" s="202" t="str">
        <f t="shared" si="22"/>
        <v>Solicitud de cambio realizada y aprobada por la Subdirección de Imprenta Distrital a través del Aplicativo DARUMA</v>
      </c>
    </row>
    <row r="21" spans="1:157" ht="409.5" customHeight="1" x14ac:dyDescent="0.3">
      <c r="A21" s="329" t="s">
        <v>1566</v>
      </c>
      <c r="B21" s="60" t="s">
        <v>1567</v>
      </c>
      <c r="C21" s="60" t="s">
        <v>1568</v>
      </c>
      <c r="D21" s="329" t="s">
        <v>1569</v>
      </c>
      <c r="E21" s="333" t="s">
        <v>1570</v>
      </c>
      <c r="F21" s="60" t="s">
        <v>1619</v>
      </c>
      <c r="G21" s="333">
        <v>214</v>
      </c>
      <c r="H21" s="333" t="s">
        <v>1620</v>
      </c>
      <c r="I21" s="324" t="s">
        <v>1621</v>
      </c>
      <c r="J21" s="329" t="s">
        <v>1466</v>
      </c>
      <c r="K21" s="333" t="s">
        <v>1467</v>
      </c>
      <c r="L21" s="60" t="s">
        <v>1622</v>
      </c>
      <c r="M21" s="61" t="s">
        <v>1623</v>
      </c>
      <c r="N21" s="60" t="s">
        <v>1624</v>
      </c>
      <c r="O21" s="60" t="s">
        <v>1625</v>
      </c>
      <c r="P21" s="60" t="s">
        <v>1626</v>
      </c>
      <c r="Q21" s="60" t="s">
        <v>1627</v>
      </c>
      <c r="R21" s="60" t="s">
        <v>1578</v>
      </c>
      <c r="S21" s="60" t="s">
        <v>1435</v>
      </c>
      <c r="T21" s="334" t="s">
        <v>43</v>
      </c>
      <c r="U21" s="331" t="s">
        <v>1472</v>
      </c>
      <c r="V21" s="332">
        <v>0.2</v>
      </c>
      <c r="W21" s="331" t="s">
        <v>1446</v>
      </c>
      <c r="X21" s="331" t="s">
        <v>1446</v>
      </c>
      <c r="Y21" s="331" t="s">
        <v>1446</v>
      </c>
      <c r="Z21" s="331" t="s">
        <v>1446</v>
      </c>
      <c r="AA21" s="331" t="s">
        <v>1446</v>
      </c>
      <c r="AB21" s="331" t="s">
        <v>1446</v>
      </c>
      <c r="AC21" s="331" t="s">
        <v>1474</v>
      </c>
      <c r="AD21" s="332">
        <v>0.8</v>
      </c>
      <c r="AE21" s="50" t="s">
        <v>1475</v>
      </c>
      <c r="AF21" s="60" t="s">
        <v>1628</v>
      </c>
      <c r="AG21" s="331" t="s">
        <v>1472</v>
      </c>
      <c r="AH21" s="330">
        <v>1.2700799999999998E-2</v>
      </c>
      <c r="AI21" s="331" t="s">
        <v>1474</v>
      </c>
      <c r="AJ21" s="330">
        <v>0.8</v>
      </c>
      <c r="AK21" s="50" t="s">
        <v>1475</v>
      </c>
      <c r="AL21" s="60" t="s">
        <v>1629</v>
      </c>
      <c r="AM21" s="329" t="s">
        <v>1630</v>
      </c>
      <c r="AN21" s="334" t="s">
        <v>1631</v>
      </c>
      <c r="AO21" s="334" t="s">
        <v>1632</v>
      </c>
      <c r="AP21" s="343" t="s">
        <v>1633</v>
      </c>
      <c r="AQ21" s="343" t="s">
        <v>1634</v>
      </c>
      <c r="AR21" s="343" t="s">
        <v>1635</v>
      </c>
      <c r="AS21" s="343" t="s">
        <v>1636</v>
      </c>
      <c r="AT21" s="60" t="s">
        <v>1637</v>
      </c>
      <c r="AU21" s="60" t="s">
        <v>1638</v>
      </c>
      <c r="AV21" s="60" t="s">
        <v>1639</v>
      </c>
      <c r="AW21" s="201">
        <v>45646</v>
      </c>
      <c r="AX21" s="187" t="s">
        <v>1640</v>
      </c>
      <c r="AY21" s="211" t="s">
        <v>1641</v>
      </c>
      <c r="AZ21" s="456">
        <v>45742</v>
      </c>
      <c r="BA21" s="452" t="s">
        <v>1315</v>
      </c>
      <c r="BB21" s="452" t="s">
        <v>1642</v>
      </c>
      <c r="BC21" s="487">
        <v>45896</v>
      </c>
      <c r="BD21" s="488" t="s">
        <v>1643</v>
      </c>
      <c r="BE21" s="488" t="s">
        <v>1644</v>
      </c>
      <c r="BF21" s="198"/>
      <c r="BG21" s="210"/>
      <c r="BH21" s="61"/>
      <c r="BI21" s="198"/>
      <c r="BJ21" s="187"/>
      <c r="BK21" s="211"/>
      <c r="BL21" s="198"/>
      <c r="BM21" s="210"/>
      <c r="BN21" s="61"/>
      <c r="BO21" s="198"/>
      <c r="BP21" s="187"/>
      <c r="BQ21" s="211"/>
      <c r="BR21" s="198"/>
      <c r="BS21" s="210"/>
      <c r="BT21" s="61"/>
      <c r="BU21" s="198"/>
      <c r="BV21" s="187"/>
      <c r="BW21" s="211"/>
      <c r="BX21" s="198"/>
      <c r="BY21" s="210"/>
      <c r="BZ21" s="61"/>
      <c r="CA21" s="198"/>
      <c r="CB21" s="187"/>
      <c r="CC21" s="211"/>
      <c r="CD21" s="198"/>
      <c r="CE21" s="210"/>
      <c r="CF21" s="209"/>
      <c r="CG21" s="182">
        <f t="shared" si="0"/>
        <v>27</v>
      </c>
      <c r="CH21" s="208" t="s">
        <v>1587</v>
      </c>
      <c r="CI21" s="208" t="s">
        <v>1588</v>
      </c>
      <c r="CJ21" s="208" t="s">
        <v>1589</v>
      </c>
      <c r="CK21" s="208" t="s">
        <v>1461</v>
      </c>
      <c r="CL21" s="208" t="s">
        <v>1458</v>
      </c>
      <c r="CM21" s="208" t="s">
        <v>1458</v>
      </c>
      <c r="CN21" s="208" t="s">
        <v>1459</v>
      </c>
      <c r="CO21" s="208" t="s">
        <v>1458</v>
      </c>
      <c r="CP21" s="208" t="s">
        <v>1461</v>
      </c>
      <c r="CQ21" s="208"/>
      <c r="CR21" s="208" t="s">
        <v>1461</v>
      </c>
      <c r="CS21" s="208" t="s">
        <v>1564</v>
      </c>
      <c r="CT21" s="208" t="s">
        <v>1461</v>
      </c>
      <c r="CU21" s="208" t="s">
        <v>1461</v>
      </c>
      <c r="CV21" s="208" t="s">
        <v>1461</v>
      </c>
      <c r="CW21" s="208" t="s">
        <v>1461</v>
      </c>
      <c r="CX21" s="208" t="s">
        <v>1606</v>
      </c>
      <c r="CY21" s="208" t="s">
        <v>1461</v>
      </c>
      <c r="CZ21" s="208" t="s">
        <v>1461</v>
      </c>
      <c r="DA21" s="208" t="s">
        <v>1461</v>
      </c>
      <c r="DB21" s="208" t="s">
        <v>1461</v>
      </c>
      <c r="DC21" s="208" t="s">
        <v>1461</v>
      </c>
      <c r="DD21" s="208" t="s">
        <v>1461</v>
      </c>
      <c r="DF21" s="207" t="str">
        <f t="shared" si="1"/>
        <v>Corrupción</v>
      </c>
      <c r="DG21" s="632" t="str">
        <f t="shared" si="2"/>
        <v>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v>
      </c>
      <c r="DH21" s="632"/>
      <c r="DI21" s="632"/>
      <c r="DJ21" s="632"/>
      <c r="DK21" s="632"/>
      <c r="DL21" s="632"/>
      <c r="DM21" s="632"/>
      <c r="DN21" s="207" t="str">
        <f t="shared" si="3"/>
        <v>Alto</v>
      </c>
      <c r="DO21" s="207" t="str">
        <f t="shared" si="4"/>
        <v>Alto</v>
      </c>
      <c r="DQ21" s="202" t="e">
        <f>SUM(LEN(#REF!)-LEN(SUBSTITUTE(#REF!,"- Preventivo","")))/LEN("- Preventivo")</f>
        <v>#REF!</v>
      </c>
      <c r="DR21" s="202" t="e">
        <f t="shared" si="5"/>
        <v>#REF!</v>
      </c>
      <c r="DS21" s="202" t="e">
        <f>SUM(LEN(#REF!)-LEN(SUBSTITUTE(#REF!,"- Detectivo","")))/LEN("- Detectivo")</f>
        <v>#REF!</v>
      </c>
      <c r="DT21" s="202" t="e">
        <f t="shared" si="6"/>
        <v>#REF!</v>
      </c>
      <c r="DU21" s="202" t="e">
        <f>SUM(LEN(#REF!)-LEN(SUBSTITUTE(#REF!,"- Correctivo","")))/LEN("- Correctivo")</f>
        <v>#REF!</v>
      </c>
      <c r="DV21" s="202" t="e">
        <f t="shared" si="7"/>
        <v>#REF!</v>
      </c>
      <c r="DW21" s="202" t="e">
        <f t="shared" si="8"/>
        <v>#REF!</v>
      </c>
      <c r="DX21" s="202" t="e">
        <f t="shared" si="9"/>
        <v>#REF!</v>
      </c>
      <c r="DY21" s="202" t="e">
        <f>SUM(LEN(#REF!)-LEN(SUBSTITUTE(#REF!,"- Documentado","")))/LEN("- Documentado")</f>
        <v>#REF!</v>
      </c>
      <c r="DZ21" s="202" t="e">
        <f>SUM(LEN(#REF!)-LEN(SUBSTITUTE(#REF!,"- Documentado","")))/LEN("- Documentado")</f>
        <v>#REF!</v>
      </c>
      <c r="EA21" s="202" t="e">
        <f t="shared" si="10"/>
        <v>#REF!</v>
      </c>
      <c r="EB21" s="202" t="e">
        <f>SUM(LEN(#REF!)-LEN(SUBSTITUTE(#REF!,"- Continua","")))/LEN("- Continua")</f>
        <v>#REF!</v>
      </c>
      <c r="EC21" s="202" t="e">
        <f>SUM(LEN(#REF!)-LEN(SUBSTITUTE(#REF!,"- Continua","")))/LEN("- Continua")</f>
        <v>#REF!</v>
      </c>
      <c r="ED21" s="202" t="e">
        <f t="shared" si="11"/>
        <v>#REF!</v>
      </c>
      <c r="EE21" s="202" t="e">
        <f>SUM(LEN(#REF!)-LEN(SUBSTITUTE(#REF!,"- Con registro","")))/LEN("- Con registro")</f>
        <v>#REF!</v>
      </c>
      <c r="EF21" s="202" t="e">
        <f>SUM(LEN(#REF!)-LEN(SUBSTITUTE(#REF!,"- Con registro","")))/LEN("- Con registro")</f>
        <v>#REF!</v>
      </c>
      <c r="EG21" s="202" t="e">
        <f t="shared" si="12"/>
        <v>#REF!</v>
      </c>
      <c r="EH21" s="206" t="e">
        <f t="shared" si="13"/>
        <v>#REF!</v>
      </c>
      <c r="EI21" s="206" t="e">
        <f t="shared" si="14"/>
        <v>#REF!</v>
      </c>
      <c r="EJ21" s="205" t="e">
        <f t="shared" si="15"/>
        <v>#REF!</v>
      </c>
      <c r="EK21" s="633" t="e">
        <f t="shared" si="16"/>
        <v>#REF!</v>
      </c>
      <c r="EL21" s="633"/>
      <c r="EM21" s="633"/>
      <c r="EN21" s="633"/>
      <c r="EO21" s="633"/>
      <c r="EP21" s="633"/>
      <c r="EQ21" s="633"/>
      <c r="ER21" s="633"/>
      <c r="ES21" s="633"/>
      <c r="ET21" s="633"/>
      <c r="EV21" s="204">
        <f t="shared" si="17"/>
        <v>45646</v>
      </c>
      <c r="EW21" s="203" t="str">
        <f t="shared" si="18"/>
        <v>Mapa de riesgos institucional 2025</v>
      </c>
      <c r="EX21" s="202" t="str">
        <f t="shared" si="19"/>
        <v>Riesgos</v>
      </c>
      <c r="EY21" s="202" t="str">
        <f t="shared" si="20"/>
        <v>ID_214: Posibilidad de afectación reputacional por sanciones de entes de control u otros entes reguladores en materia disciplinaria, debido a desvío de recursos físicos o económicos en el manejo de la documentación de valor patrimonial en el Archivo de Bogotá con el fin de obtener cualquier dádiva o beneficio a nombre propio o de terceros</v>
      </c>
      <c r="EZ21" s="202" t="str">
        <f t="shared" si="21"/>
        <v>Ajuste en Identificación del riesgo
Tratamiento del riesgo en el Mapa de riesgos de Fortalecimiento de la Gestión Pública</v>
      </c>
      <c r="FA21" s="202" t="str">
        <f t="shared" si="22"/>
        <v>Solicitud de cambio realizada y aprobada por la Dirección Distrital Archivo de Bogotá a través del Aplicativo DARUMA</v>
      </c>
    </row>
    <row r="22" spans="1:157" ht="399.9" customHeight="1" x14ac:dyDescent="0.3">
      <c r="A22" s="329" t="s">
        <v>1566</v>
      </c>
      <c r="B22" s="60" t="s">
        <v>1567</v>
      </c>
      <c r="C22" s="60" t="s">
        <v>1568</v>
      </c>
      <c r="D22" s="329" t="s">
        <v>1569</v>
      </c>
      <c r="E22" s="333" t="s">
        <v>1570</v>
      </c>
      <c r="F22" s="60" t="s">
        <v>1619</v>
      </c>
      <c r="G22" s="333">
        <v>215</v>
      </c>
      <c r="H22" s="333" t="s">
        <v>1645</v>
      </c>
      <c r="I22" s="324" t="s">
        <v>1646</v>
      </c>
      <c r="J22" s="329" t="s">
        <v>1466</v>
      </c>
      <c r="K22" s="333" t="s">
        <v>1467</v>
      </c>
      <c r="L22" s="342" t="s">
        <v>1622</v>
      </c>
      <c r="M22" s="61" t="s">
        <v>1623</v>
      </c>
      <c r="N22" s="60" t="s">
        <v>1647</v>
      </c>
      <c r="O22" s="60" t="s">
        <v>1625</v>
      </c>
      <c r="P22" s="60" t="s">
        <v>1626</v>
      </c>
      <c r="Q22" s="60" t="s">
        <v>1627</v>
      </c>
      <c r="R22" s="60" t="s">
        <v>1578</v>
      </c>
      <c r="S22" s="60" t="s">
        <v>1435</v>
      </c>
      <c r="T22" s="60" t="s">
        <v>43</v>
      </c>
      <c r="U22" s="331" t="s">
        <v>1472</v>
      </c>
      <c r="V22" s="332">
        <v>0.2</v>
      </c>
      <c r="W22" s="331" t="s">
        <v>1446</v>
      </c>
      <c r="X22" s="331" t="s">
        <v>1446</v>
      </c>
      <c r="Y22" s="331" t="s">
        <v>1446</v>
      </c>
      <c r="Z22" s="331" t="s">
        <v>1446</v>
      </c>
      <c r="AA22" s="331" t="s">
        <v>1446</v>
      </c>
      <c r="AB22" s="331" t="s">
        <v>1446</v>
      </c>
      <c r="AC22" s="331" t="s">
        <v>1474</v>
      </c>
      <c r="AD22" s="332">
        <v>0.8</v>
      </c>
      <c r="AE22" s="50" t="s">
        <v>1475</v>
      </c>
      <c r="AF22" s="60" t="s">
        <v>1648</v>
      </c>
      <c r="AG22" s="331" t="s">
        <v>1472</v>
      </c>
      <c r="AH22" s="330">
        <v>0.12</v>
      </c>
      <c r="AI22" s="331" t="s">
        <v>1474</v>
      </c>
      <c r="AJ22" s="330">
        <v>0.8</v>
      </c>
      <c r="AK22" s="50" t="s">
        <v>1475</v>
      </c>
      <c r="AL22" s="60" t="s">
        <v>1629</v>
      </c>
      <c r="AM22" s="329" t="s">
        <v>1630</v>
      </c>
      <c r="AN22" s="60" t="s">
        <v>1649</v>
      </c>
      <c r="AO22" s="60" t="s">
        <v>1650</v>
      </c>
      <c r="AP22" s="430" t="s">
        <v>1651</v>
      </c>
      <c r="AQ22" s="430">
        <v>1348</v>
      </c>
      <c r="AR22" s="457">
        <v>45748</v>
      </c>
      <c r="AS22" s="457">
        <v>45838</v>
      </c>
      <c r="AT22" s="60" t="s">
        <v>1652</v>
      </c>
      <c r="AU22" s="60" t="s">
        <v>1653</v>
      </c>
      <c r="AV22" s="60" t="s">
        <v>1654</v>
      </c>
      <c r="AW22" s="201">
        <v>45646</v>
      </c>
      <c r="AX22" s="187" t="s">
        <v>1655</v>
      </c>
      <c r="AY22" s="211" t="s">
        <v>1656</v>
      </c>
      <c r="AZ22" s="456">
        <v>45742</v>
      </c>
      <c r="BA22" s="452" t="s">
        <v>1315</v>
      </c>
      <c r="BB22" s="452" t="s">
        <v>1657</v>
      </c>
      <c r="BC22" s="201">
        <v>45896</v>
      </c>
      <c r="BD22" s="187" t="s">
        <v>1658</v>
      </c>
      <c r="BE22" s="211" t="s">
        <v>1659</v>
      </c>
      <c r="BF22" s="198"/>
      <c r="BG22" s="210"/>
      <c r="BH22" s="61"/>
      <c r="BI22" s="198"/>
      <c r="BJ22" s="187"/>
      <c r="BK22" s="211"/>
      <c r="BL22" s="198"/>
      <c r="BM22" s="210"/>
      <c r="BN22" s="61"/>
      <c r="BO22" s="198"/>
      <c r="BP22" s="187"/>
      <c r="BQ22" s="211"/>
      <c r="BR22" s="198"/>
      <c r="BS22" s="210"/>
      <c r="BT22" s="61"/>
      <c r="BU22" s="198"/>
      <c r="BV22" s="187"/>
      <c r="BW22" s="211"/>
      <c r="BX22" s="198"/>
      <c r="BY22" s="210"/>
      <c r="BZ22" s="61"/>
      <c r="CA22" s="198"/>
      <c r="CB22" s="187"/>
      <c r="CC22" s="211"/>
      <c r="CD22" s="198"/>
      <c r="CE22" s="210"/>
      <c r="CF22" s="209"/>
      <c r="CG22" s="182">
        <f t="shared" si="0"/>
        <v>27</v>
      </c>
      <c r="CH22" s="208" t="s">
        <v>1660</v>
      </c>
      <c r="CI22" s="208" t="s">
        <v>1661</v>
      </c>
      <c r="CJ22" s="208" t="s">
        <v>1589</v>
      </c>
      <c r="CK22" s="208" t="s">
        <v>1457</v>
      </c>
      <c r="CL22" s="208" t="s">
        <v>1458</v>
      </c>
      <c r="CM22" s="208" t="s">
        <v>1458</v>
      </c>
      <c r="CN22" s="208" t="s">
        <v>1459</v>
      </c>
      <c r="CO22" s="208" t="s">
        <v>1458</v>
      </c>
      <c r="CP22" s="208" t="s">
        <v>1461</v>
      </c>
      <c r="CQ22" s="208"/>
      <c r="CR22" s="208" t="s">
        <v>1461</v>
      </c>
      <c r="CS22" s="208" t="s">
        <v>1461</v>
      </c>
      <c r="CT22" s="208" t="s">
        <v>1461</v>
      </c>
      <c r="CU22" s="208" t="s">
        <v>1461</v>
      </c>
      <c r="CV22" s="208" t="s">
        <v>1461</v>
      </c>
      <c r="CW22" s="208" t="s">
        <v>1461</v>
      </c>
      <c r="CX22" s="208" t="s">
        <v>1590</v>
      </c>
      <c r="CY22" s="208" t="s">
        <v>1461</v>
      </c>
      <c r="CZ22" s="208" t="s">
        <v>1461</v>
      </c>
      <c r="DA22" s="208" t="s">
        <v>1461</v>
      </c>
      <c r="DB22" s="208" t="s">
        <v>1461</v>
      </c>
      <c r="DC22" s="208" t="s">
        <v>1461</v>
      </c>
      <c r="DD22" s="208" t="s">
        <v>1461</v>
      </c>
      <c r="DF22" s="207" t="str">
        <f t="shared" si="1"/>
        <v>Corrupción</v>
      </c>
      <c r="DG22" s="632" t="str">
        <f t="shared" si="2"/>
        <v>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v>
      </c>
      <c r="DH22" s="632"/>
      <c r="DI22" s="632"/>
      <c r="DJ22" s="632"/>
      <c r="DK22" s="632"/>
      <c r="DL22" s="632"/>
      <c r="DM22" s="632"/>
      <c r="DN22" s="207" t="str">
        <f t="shared" si="3"/>
        <v>Alto</v>
      </c>
      <c r="DO22" s="207" t="str">
        <f t="shared" si="4"/>
        <v>Alto</v>
      </c>
      <c r="DQ22" s="202" t="e">
        <f>SUM(LEN(#REF!)-LEN(SUBSTITUTE(#REF!,"- Preventivo","")))/LEN("- Preventivo")</f>
        <v>#REF!</v>
      </c>
      <c r="DR22" s="202" t="e">
        <f t="shared" si="5"/>
        <v>#REF!</v>
      </c>
      <c r="DS22" s="202" t="e">
        <f>SUM(LEN(#REF!)-LEN(SUBSTITUTE(#REF!,"- Detectivo","")))/LEN("- Detectivo")</f>
        <v>#REF!</v>
      </c>
      <c r="DT22" s="202" t="e">
        <f t="shared" si="6"/>
        <v>#REF!</v>
      </c>
      <c r="DU22" s="202" t="e">
        <f>SUM(LEN(#REF!)-LEN(SUBSTITUTE(#REF!,"- Correctivo","")))/LEN("- Correctivo")</f>
        <v>#REF!</v>
      </c>
      <c r="DV22" s="202" t="e">
        <f t="shared" si="7"/>
        <v>#REF!</v>
      </c>
      <c r="DW22" s="202" t="e">
        <f t="shared" si="8"/>
        <v>#REF!</v>
      </c>
      <c r="DX22" s="202" t="e">
        <f t="shared" si="9"/>
        <v>#REF!</v>
      </c>
      <c r="DY22" s="202" t="e">
        <f>SUM(LEN(#REF!)-LEN(SUBSTITUTE(#REF!,"- Documentado","")))/LEN("- Documentado")</f>
        <v>#REF!</v>
      </c>
      <c r="DZ22" s="202" t="e">
        <f>SUM(LEN(#REF!)-LEN(SUBSTITUTE(#REF!,"- Documentado","")))/LEN("- Documentado")</f>
        <v>#REF!</v>
      </c>
      <c r="EA22" s="202" t="e">
        <f t="shared" si="10"/>
        <v>#REF!</v>
      </c>
      <c r="EB22" s="202" t="e">
        <f>SUM(LEN(#REF!)-LEN(SUBSTITUTE(#REF!,"- Continua","")))/LEN("- Continua")</f>
        <v>#REF!</v>
      </c>
      <c r="EC22" s="202" t="e">
        <f>SUM(LEN(#REF!)-LEN(SUBSTITUTE(#REF!,"- Continua","")))/LEN("- Continua")</f>
        <v>#REF!</v>
      </c>
      <c r="ED22" s="202" t="e">
        <f t="shared" si="11"/>
        <v>#REF!</v>
      </c>
      <c r="EE22" s="202" t="e">
        <f>SUM(LEN(#REF!)-LEN(SUBSTITUTE(#REF!,"- Con registro","")))/LEN("- Con registro")</f>
        <v>#REF!</v>
      </c>
      <c r="EF22" s="202" t="e">
        <f>SUM(LEN(#REF!)-LEN(SUBSTITUTE(#REF!,"- Con registro","")))/LEN("- Con registro")</f>
        <v>#REF!</v>
      </c>
      <c r="EG22" s="202" t="e">
        <f t="shared" si="12"/>
        <v>#REF!</v>
      </c>
      <c r="EH22" s="206" t="e">
        <f t="shared" si="13"/>
        <v>#REF!</v>
      </c>
      <c r="EI22" s="206" t="e">
        <f t="shared" si="14"/>
        <v>#REF!</v>
      </c>
      <c r="EJ22" s="205" t="e">
        <f t="shared" si="15"/>
        <v>#REF!</v>
      </c>
      <c r="EK22" s="633" t="e">
        <f t="shared" si="16"/>
        <v>#REF!</v>
      </c>
      <c r="EL22" s="633"/>
      <c r="EM22" s="633"/>
      <c r="EN22" s="633"/>
      <c r="EO22" s="633"/>
      <c r="EP22" s="633"/>
      <c r="EQ22" s="633"/>
      <c r="ER22" s="633"/>
      <c r="ES22" s="633"/>
      <c r="ET22" s="633"/>
      <c r="EV22" s="204">
        <f t="shared" si="17"/>
        <v>45646</v>
      </c>
      <c r="EW22" s="203" t="str">
        <f t="shared" si="18"/>
        <v>Mapa de riesgos institucional 2025</v>
      </c>
      <c r="EX22" s="202" t="str">
        <f t="shared" si="19"/>
        <v>Riesgos</v>
      </c>
      <c r="EY22" s="202" t="str">
        <f t="shared" si="20"/>
        <v>ID_215: Posibilidad de afectación reputacional por sanción de un ente de control u otro ente regulador en materia disciplinaria, debido a decisiones ajustadas a intereses propios o de terceros con la modificación y/o ocultamiento de datos para la emisión de informes técnicos de revisión y evaluación de TRD y TVD de la Subdirección del Sistema Distrital de Archivos a cambio de dádivas</v>
      </c>
      <c r="EZ22" s="202" t="str">
        <f t="shared" si="21"/>
        <v>Ajuste en Identificación del riesgo
Establecimiento de controles
Tratamiento del riesgo en el Mapa de riesgos de Fortalecimiento de la Gestión Pública</v>
      </c>
      <c r="FA22" s="202" t="str">
        <f t="shared" si="22"/>
        <v>Solicitud de cambio realizada y aprobada por la Dirección Distrital Archivo de Bogotá a través del Aplicativo DARUMA</v>
      </c>
    </row>
    <row r="23" spans="1:157" ht="399.9" customHeight="1" x14ac:dyDescent="0.3">
      <c r="A23" s="329" t="s">
        <v>1566</v>
      </c>
      <c r="B23" s="60" t="s">
        <v>1567</v>
      </c>
      <c r="C23" s="60" t="s">
        <v>1568</v>
      </c>
      <c r="D23" s="329" t="s">
        <v>1569</v>
      </c>
      <c r="E23" s="333" t="s">
        <v>1570</v>
      </c>
      <c r="F23" s="60" t="s">
        <v>1662</v>
      </c>
      <c r="G23" s="333">
        <v>240</v>
      </c>
      <c r="H23" s="333" t="s">
        <v>1663</v>
      </c>
      <c r="I23" s="324" t="s">
        <v>1664</v>
      </c>
      <c r="J23" s="329" t="s">
        <v>1427</v>
      </c>
      <c r="K23" s="333" t="s">
        <v>1428</v>
      </c>
      <c r="L23" s="60" t="s">
        <v>1622</v>
      </c>
      <c r="M23" s="61" t="s">
        <v>1665</v>
      </c>
      <c r="N23" s="60" t="s">
        <v>1666</v>
      </c>
      <c r="O23" s="60" t="s">
        <v>1667</v>
      </c>
      <c r="P23" s="60" t="s">
        <v>1626</v>
      </c>
      <c r="Q23" s="60" t="s">
        <v>1627</v>
      </c>
      <c r="R23" s="60" t="s">
        <v>1578</v>
      </c>
      <c r="S23" s="60" t="s">
        <v>1598</v>
      </c>
      <c r="T23" s="60" t="s">
        <v>1599</v>
      </c>
      <c r="U23" s="331" t="s">
        <v>1668</v>
      </c>
      <c r="V23" s="332">
        <v>0.8</v>
      </c>
      <c r="W23" s="331" t="s">
        <v>1474</v>
      </c>
      <c r="X23" s="331" t="s">
        <v>1437</v>
      </c>
      <c r="Y23" s="331" t="s">
        <v>1446</v>
      </c>
      <c r="Z23" s="331" t="s">
        <v>1446</v>
      </c>
      <c r="AA23" s="331" t="s">
        <v>1446</v>
      </c>
      <c r="AB23" s="331" t="s">
        <v>1446</v>
      </c>
      <c r="AC23" s="331" t="s">
        <v>1474</v>
      </c>
      <c r="AD23" s="332">
        <v>0.8</v>
      </c>
      <c r="AE23" s="50" t="s">
        <v>1475</v>
      </c>
      <c r="AF23" s="60" t="s">
        <v>1669</v>
      </c>
      <c r="AG23" s="331" t="s">
        <v>1472</v>
      </c>
      <c r="AH23" s="330">
        <v>7.3187089919999997E-3</v>
      </c>
      <c r="AI23" s="331" t="s">
        <v>1438</v>
      </c>
      <c r="AJ23" s="330">
        <v>0.33750000000000002</v>
      </c>
      <c r="AK23" s="50" t="s">
        <v>1442</v>
      </c>
      <c r="AL23" s="60" t="s">
        <v>1601</v>
      </c>
      <c r="AM23" s="329" t="s">
        <v>1444</v>
      </c>
      <c r="AN23" s="60" t="s">
        <v>1445</v>
      </c>
      <c r="AO23" s="60" t="s">
        <v>1445</v>
      </c>
      <c r="AP23" s="60" t="s">
        <v>1445</v>
      </c>
      <c r="AQ23" s="60" t="s">
        <v>1446</v>
      </c>
      <c r="AR23" s="60" t="s">
        <v>1445</v>
      </c>
      <c r="AS23" s="60" t="s">
        <v>1445</v>
      </c>
      <c r="AT23" s="60" t="s">
        <v>1670</v>
      </c>
      <c r="AU23" s="60" t="s">
        <v>1671</v>
      </c>
      <c r="AV23" s="60" t="s">
        <v>1672</v>
      </c>
      <c r="AW23" s="201">
        <v>45646</v>
      </c>
      <c r="AX23" s="187" t="s">
        <v>1509</v>
      </c>
      <c r="AY23" s="211" t="s">
        <v>1673</v>
      </c>
      <c r="AZ23" s="201">
        <v>45895</v>
      </c>
      <c r="BA23" s="187" t="s">
        <v>1674</v>
      </c>
      <c r="BB23" s="211" t="s">
        <v>1675</v>
      </c>
      <c r="BC23" s="198"/>
      <c r="BD23" s="187"/>
      <c r="BE23" s="211"/>
      <c r="BF23" s="198"/>
      <c r="BG23" s="210"/>
      <c r="BH23" s="61"/>
      <c r="BI23" s="198"/>
      <c r="BJ23" s="187"/>
      <c r="BK23" s="211"/>
      <c r="BL23" s="198"/>
      <c r="BM23" s="210"/>
      <c r="BN23" s="61"/>
      <c r="BO23" s="198"/>
      <c r="BP23" s="187"/>
      <c r="BQ23" s="211"/>
      <c r="BR23" s="198"/>
      <c r="BS23" s="210"/>
      <c r="BT23" s="61"/>
      <c r="BU23" s="198"/>
      <c r="BV23" s="187"/>
      <c r="BW23" s="211"/>
      <c r="BX23" s="198"/>
      <c r="BY23" s="210"/>
      <c r="BZ23" s="61"/>
      <c r="CA23" s="198"/>
      <c r="CB23" s="187"/>
      <c r="CC23" s="211"/>
      <c r="CD23" s="198"/>
      <c r="CE23" s="210"/>
      <c r="CF23" s="209"/>
      <c r="CG23" s="182">
        <f t="shared" si="0"/>
        <v>30</v>
      </c>
      <c r="CH23" s="208" t="s">
        <v>1660</v>
      </c>
      <c r="CI23" s="208" t="s">
        <v>1661</v>
      </c>
      <c r="CJ23" s="208" t="s">
        <v>1589</v>
      </c>
      <c r="CK23" s="208" t="s">
        <v>1457</v>
      </c>
      <c r="CL23" s="208" t="s">
        <v>1458</v>
      </c>
      <c r="CM23" s="208" t="s">
        <v>1458</v>
      </c>
      <c r="CN23" s="208" t="s">
        <v>1459</v>
      </c>
      <c r="CO23" s="208" t="s">
        <v>1458</v>
      </c>
      <c r="CP23" s="208" t="s">
        <v>1461</v>
      </c>
      <c r="CQ23" s="208"/>
      <c r="CR23" s="208" t="s">
        <v>1461</v>
      </c>
      <c r="CS23" s="208" t="s">
        <v>1461</v>
      </c>
      <c r="CT23" s="208" t="s">
        <v>1461</v>
      </c>
      <c r="CU23" s="208" t="s">
        <v>1461</v>
      </c>
      <c r="CV23" s="208" t="s">
        <v>1461</v>
      </c>
      <c r="CW23" s="208" t="s">
        <v>1461</v>
      </c>
      <c r="CX23" s="208" t="s">
        <v>1590</v>
      </c>
      <c r="CY23" s="208" t="s">
        <v>1461</v>
      </c>
      <c r="CZ23" s="208" t="s">
        <v>1461</v>
      </c>
      <c r="DA23" s="208" t="s">
        <v>1461</v>
      </c>
      <c r="DB23" s="208" t="s">
        <v>1461</v>
      </c>
      <c r="DC23" s="208" t="s">
        <v>1461</v>
      </c>
      <c r="DD23" s="208" t="s">
        <v>1461</v>
      </c>
      <c r="DF23" s="207" t="str">
        <f t="shared" si="1"/>
        <v>Gestión de procesos</v>
      </c>
      <c r="DG23" s="632" t="str">
        <f t="shared" si="2"/>
        <v>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v>
      </c>
      <c r="DH23" s="632"/>
      <c r="DI23" s="632"/>
      <c r="DJ23" s="632"/>
      <c r="DK23" s="632"/>
      <c r="DL23" s="632"/>
      <c r="DM23" s="632"/>
      <c r="DN23" s="207" t="str">
        <f t="shared" si="3"/>
        <v>Alto</v>
      </c>
      <c r="DO23" s="207" t="str">
        <f t="shared" si="4"/>
        <v>Bajo</v>
      </c>
      <c r="DQ23" s="202" t="e">
        <f>SUM(LEN(#REF!)-LEN(SUBSTITUTE(#REF!,"- Preventivo","")))/LEN("- Preventivo")</f>
        <v>#REF!</v>
      </c>
      <c r="DR23" s="202" t="e">
        <f t="shared" si="5"/>
        <v>#REF!</v>
      </c>
      <c r="DS23" s="202" t="e">
        <f>SUM(LEN(#REF!)-LEN(SUBSTITUTE(#REF!,"- Detectivo","")))/LEN("- Detectivo")</f>
        <v>#REF!</v>
      </c>
      <c r="DT23" s="202" t="e">
        <f t="shared" si="6"/>
        <v>#REF!</v>
      </c>
      <c r="DU23" s="202" t="e">
        <f>SUM(LEN(#REF!)-LEN(SUBSTITUTE(#REF!,"- Correctivo","")))/LEN("- Correctivo")</f>
        <v>#REF!</v>
      </c>
      <c r="DV23" s="202" t="e">
        <f t="shared" si="7"/>
        <v>#REF!</v>
      </c>
      <c r="DW23" s="202" t="e">
        <f t="shared" si="8"/>
        <v>#REF!</v>
      </c>
      <c r="DX23" s="202" t="e">
        <f t="shared" si="9"/>
        <v>#REF!</v>
      </c>
      <c r="DY23" s="202" t="e">
        <f>SUM(LEN(#REF!)-LEN(SUBSTITUTE(#REF!,"- Documentado","")))/LEN("- Documentado")</f>
        <v>#REF!</v>
      </c>
      <c r="DZ23" s="202" t="e">
        <f>SUM(LEN(#REF!)-LEN(SUBSTITUTE(#REF!,"- Documentado","")))/LEN("- Documentado")</f>
        <v>#REF!</v>
      </c>
      <c r="EA23" s="202" t="e">
        <f t="shared" si="10"/>
        <v>#REF!</v>
      </c>
      <c r="EB23" s="202" t="e">
        <f>SUM(LEN(#REF!)-LEN(SUBSTITUTE(#REF!,"- Continua","")))/LEN("- Continua")</f>
        <v>#REF!</v>
      </c>
      <c r="EC23" s="202" t="e">
        <f>SUM(LEN(#REF!)-LEN(SUBSTITUTE(#REF!,"- Continua","")))/LEN("- Continua")</f>
        <v>#REF!</v>
      </c>
      <c r="ED23" s="202" t="e">
        <f t="shared" si="11"/>
        <v>#REF!</v>
      </c>
      <c r="EE23" s="202" t="e">
        <f>SUM(LEN(#REF!)-LEN(SUBSTITUTE(#REF!,"- Con registro","")))/LEN("- Con registro")</f>
        <v>#REF!</v>
      </c>
      <c r="EF23" s="202" t="e">
        <f>SUM(LEN(#REF!)-LEN(SUBSTITUTE(#REF!,"- Con registro","")))/LEN("- Con registro")</f>
        <v>#REF!</v>
      </c>
      <c r="EG23" s="202" t="e">
        <f t="shared" si="12"/>
        <v>#REF!</v>
      </c>
      <c r="EH23" s="206" t="e">
        <f t="shared" si="13"/>
        <v>#REF!</v>
      </c>
      <c r="EI23" s="206" t="e">
        <f t="shared" si="14"/>
        <v>#REF!</v>
      </c>
      <c r="EJ23" s="205" t="e">
        <f t="shared" si="15"/>
        <v>#REF!</v>
      </c>
      <c r="EK23" s="633" t="e">
        <f t="shared" si="16"/>
        <v>#REF!</v>
      </c>
      <c r="EL23" s="633"/>
      <c r="EM23" s="633"/>
      <c r="EN23" s="633"/>
      <c r="EO23" s="633"/>
      <c r="EP23" s="633"/>
      <c r="EQ23" s="633"/>
      <c r="ER23" s="633"/>
      <c r="ES23" s="633"/>
      <c r="ET23" s="633"/>
      <c r="EV23" s="204">
        <f t="shared" si="17"/>
        <v>45646</v>
      </c>
      <c r="EW23" s="203" t="str">
        <f t="shared" si="18"/>
        <v>Mapa de riesgos institucional 2025</v>
      </c>
      <c r="EX23" s="202" t="str">
        <f t="shared" si="19"/>
        <v>Riesgos</v>
      </c>
      <c r="EY23" s="202" t="str">
        <f t="shared" si="20"/>
        <v>ID_240: 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v>
      </c>
      <c r="EZ23" s="202" t="str">
        <f t="shared" si="21"/>
        <v>Ajuste en Identificación del riesgo
Establecimiento de controles
 en el Mapa de riesgos de Fortalecimiento de la Gestión Pública</v>
      </c>
      <c r="FA23" s="202" t="str">
        <f t="shared" si="22"/>
        <v>Solicitud de cambio realizada y aprobada por la Dirección Distrital Archivo de Bogotá a través del Aplicativo DARUMA</v>
      </c>
    </row>
    <row r="24" spans="1:157" ht="399.9" customHeight="1" x14ac:dyDescent="0.3">
      <c r="A24" s="329" t="s">
        <v>1566</v>
      </c>
      <c r="B24" s="60" t="s">
        <v>1567</v>
      </c>
      <c r="C24" s="60" t="s">
        <v>1568</v>
      </c>
      <c r="D24" s="329" t="s">
        <v>1569</v>
      </c>
      <c r="E24" s="333" t="s">
        <v>1570</v>
      </c>
      <c r="F24" s="60" t="s">
        <v>1619</v>
      </c>
      <c r="G24" s="333">
        <v>241</v>
      </c>
      <c r="H24" s="333" t="s">
        <v>1676</v>
      </c>
      <c r="I24" s="324" t="s">
        <v>1677</v>
      </c>
      <c r="J24" s="329" t="s">
        <v>1427</v>
      </c>
      <c r="K24" s="333" t="s">
        <v>1428</v>
      </c>
      <c r="L24" s="342" t="s">
        <v>396</v>
      </c>
      <c r="M24" s="61" t="s">
        <v>1678</v>
      </c>
      <c r="N24" s="60" t="s">
        <v>1679</v>
      </c>
      <c r="O24" s="60" t="s">
        <v>1680</v>
      </c>
      <c r="P24" s="60" t="s">
        <v>1626</v>
      </c>
      <c r="Q24" s="60" t="s">
        <v>1681</v>
      </c>
      <c r="R24" s="60" t="s">
        <v>1682</v>
      </c>
      <c r="S24" s="60" t="s">
        <v>1435</v>
      </c>
      <c r="T24" s="60" t="s">
        <v>43</v>
      </c>
      <c r="U24" s="331" t="s">
        <v>1436</v>
      </c>
      <c r="V24" s="332">
        <v>0.6</v>
      </c>
      <c r="W24" s="331" t="s">
        <v>1437</v>
      </c>
      <c r="X24" s="331" t="s">
        <v>1473</v>
      </c>
      <c r="Y24" s="331" t="s">
        <v>1437</v>
      </c>
      <c r="Z24" s="331" t="s">
        <v>1437</v>
      </c>
      <c r="AA24" s="331" t="s">
        <v>1437</v>
      </c>
      <c r="AB24" s="331" t="s">
        <v>1437</v>
      </c>
      <c r="AC24" s="331" t="s">
        <v>1473</v>
      </c>
      <c r="AD24" s="332">
        <v>0.6</v>
      </c>
      <c r="AE24" s="50" t="s">
        <v>1439</v>
      </c>
      <c r="AF24" s="60" t="s">
        <v>1683</v>
      </c>
      <c r="AG24" s="331" t="s">
        <v>1472</v>
      </c>
      <c r="AH24" s="330">
        <v>0.1512</v>
      </c>
      <c r="AI24" s="331" t="s">
        <v>1438</v>
      </c>
      <c r="AJ24" s="330">
        <v>0.33749999999999997</v>
      </c>
      <c r="AK24" s="50" t="s">
        <v>1442</v>
      </c>
      <c r="AL24" s="60" t="s">
        <v>1684</v>
      </c>
      <c r="AM24" s="329" t="s">
        <v>1444</v>
      </c>
      <c r="AN24" s="60" t="s">
        <v>1445</v>
      </c>
      <c r="AO24" s="60" t="s">
        <v>1445</v>
      </c>
      <c r="AP24" s="60" t="s">
        <v>1445</v>
      </c>
      <c r="AQ24" s="60" t="s">
        <v>1446</v>
      </c>
      <c r="AR24" s="60" t="s">
        <v>1445</v>
      </c>
      <c r="AS24" s="60" t="s">
        <v>1445</v>
      </c>
      <c r="AT24" s="60" t="s">
        <v>1685</v>
      </c>
      <c r="AU24" s="60" t="s">
        <v>1686</v>
      </c>
      <c r="AV24" s="60" t="s">
        <v>1687</v>
      </c>
      <c r="AW24" s="201">
        <v>45646</v>
      </c>
      <c r="AX24" s="187" t="s">
        <v>1450</v>
      </c>
      <c r="AY24" s="211" t="s">
        <v>1688</v>
      </c>
      <c r="AZ24" s="201">
        <v>45896</v>
      </c>
      <c r="BA24" s="187" t="s">
        <v>1658</v>
      </c>
      <c r="BB24" s="211" t="s">
        <v>1689</v>
      </c>
      <c r="BC24" s="198"/>
      <c r="BD24" s="187"/>
      <c r="BE24" s="211"/>
      <c r="BF24" s="198"/>
      <c r="BG24" s="210"/>
      <c r="BH24" s="61"/>
      <c r="BI24" s="198"/>
      <c r="BJ24" s="187"/>
      <c r="BK24" s="211"/>
      <c r="BL24" s="198"/>
      <c r="BM24" s="210"/>
      <c r="BN24" s="61"/>
      <c r="BO24" s="198"/>
      <c r="BP24" s="187"/>
      <c r="BQ24" s="211"/>
      <c r="BR24" s="198"/>
      <c r="BS24" s="210"/>
      <c r="BT24" s="61"/>
      <c r="BU24" s="198"/>
      <c r="BV24" s="187"/>
      <c r="BW24" s="211"/>
      <c r="BX24" s="198"/>
      <c r="BY24" s="210"/>
      <c r="BZ24" s="61"/>
      <c r="CA24" s="198"/>
      <c r="CB24" s="187"/>
      <c r="CC24" s="211"/>
      <c r="CD24" s="198"/>
      <c r="CE24" s="210"/>
      <c r="CF24" s="209"/>
      <c r="CG24" s="182">
        <f t="shared" si="0"/>
        <v>30</v>
      </c>
      <c r="CH24" s="208" t="s">
        <v>1690</v>
      </c>
      <c r="CI24" s="208" t="s">
        <v>1691</v>
      </c>
      <c r="CJ24" s="208" t="s">
        <v>1589</v>
      </c>
      <c r="CK24" s="208" t="s">
        <v>1457</v>
      </c>
      <c r="CL24" s="208" t="s">
        <v>1458</v>
      </c>
      <c r="CM24" s="208" t="s">
        <v>1458</v>
      </c>
      <c r="CN24" s="208" t="s">
        <v>1459</v>
      </c>
      <c r="CO24" s="208" t="s">
        <v>1458</v>
      </c>
      <c r="CP24" s="208" t="s">
        <v>1518</v>
      </c>
      <c r="CQ24" s="208"/>
      <c r="CR24" s="208" t="s">
        <v>1461</v>
      </c>
      <c r="CS24" s="208" t="s">
        <v>1563</v>
      </c>
      <c r="CT24" s="208" t="s">
        <v>1461</v>
      </c>
      <c r="CU24" s="208" t="s">
        <v>1461</v>
      </c>
      <c r="CV24" s="208" t="s">
        <v>1461</v>
      </c>
      <c r="CW24" s="208" t="s">
        <v>1461</v>
      </c>
      <c r="CX24" s="208" t="s">
        <v>1692</v>
      </c>
      <c r="CY24" s="208" t="s">
        <v>1461</v>
      </c>
      <c r="CZ24" s="208" t="s">
        <v>1461</v>
      </c>
      <c r="DA24" s="208" t="s">
        <v>1461</v>
      </c>
      <c r="DB24" s="208" t="s">
        <v>1461</v>
      </c>
      <c r="DC24" s="208" t="s">
        <v>1461</v>
      </c>
      <c r="DD24" s="208" t="s">
        <v>1461</v>
      </c>
      <c r="DF24" s="207" t="str">
        <f t="shared" si="1"/>
        <v>Gestión de procesos</v>
      </c>
      <c r="DG24" s="632" t="str">
        <f t="shared" si="2"/>
        <v>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v>
      </c>
      <c r="DH24" s="632"/>
      <c r="DI24" s="632"/>
      <c r="DJ24" s="632"/>
      <c r="DK24" s="632"/>
      <c r="DL24" s="632"/>
      <c r="DM24" s="632"/>
      <c r="DN24" s="207" t="str">
        <f t="shared" si="3"/>
        <v>Moderado</v>
      </c>
      <c r="DO24" s="207" t="str">
        <f t="shared" si="4"/>
        <v>Bajo</v>
      </c>
      <c r="DQ24" s="202" t="e">
        <f>SUM(LEN(#REF!)-LEN(SUBSTITUTE(#REF!,"- Preventivo","")))/LEN("- Preventivo")</f>
        <v>#REF!</v>
      </c>
      <c r="DR24" s="202" t="e">
        <f t="shared" si="5"/>
        <v>#REF!</v>
      </c>
      <c r="DS24" s="202" t="e">
        <f>SUM(LEN(#REF!)-LEN(SUBSTITUTE(#REF!,"- Detectivo","")))/LEN("- Detectivo")</f>
        <v>#REF!</v>
      </c>
      <c r="DT24" s="202" t="e">
        <f t="shared" si="6"/>
        <v>#REF!</v>
      </c>
      <c r="DU24" s="202" t="e">
        <f>SUM(LEN(#REF!)-LEN(SUBSTITUTE(#REF!,"- Correctivo","")))/LEN("- Correctivo")</f>
        <v>#REF!</v>
      </c>
      <c r="DV24" s="202" t="e">
        <f t="shared" si="7"/>
        <v>#REF!</v>
      </c>
      <c r="DW24" s="202" t="e">
        <f t="shared" si="8"/>
        <v>#REF!</v>
      </c>
      <c r="DX24" s="202" t="e">
        <f t="shared" si="9"/>
        <v>#REF!</v>
      </c>
      <c r="DY24" s="202" t="e">
        <f>SUM(LEN(#REF!)-LEN(SUBSTITUTE(#REF!,"- Documentado","")))/LEN("- Documentado")</f>
        <v>#REF!</v>
      </c>
      <c r="DZ24" s="202" t="e">
        <f>SUM(LEN(#REF!)-LEN(SUBSTITUTE(#REF!,"- Documentado","")))/LEN("- Documentado")</f>
        <v>#REF!</v>
      </c>
      <c r="EA24" s="202" t="e">
        <f t="shared" si="10"/>
        <v>#REF!</v>
      </c>
      <c r="EB24" s="202" t="e">
        <f>SUM(LEN(#REF!)-LEN(SUBSTITUTE(#REF!,"- Continua","")))/LEN("- Continua")</f>
        <v>#REF!</v>
      </c>
      <c r="EC24" s="202" t="e">
        <f>SUM(LEN(#REF!)-LEN(SUBSTITUTE(#REF!,"- Continua","")))/LEN("- Continua")</f>
        <v>#REF!</v>
      </c>
      <c r="ED24" s="202" t="e">
        <f t="shared" si="11"/>
        <v>#REF!</v>
      </c>
      <c r="EE24" s="202" t="e">
        <f>SUM(LEN(#REF!)-LEN(SUBSTITUTE(#REF!,"- Con registro","")))/LEN("- Con registro")</f>
        <v>#REF!</v>
      </c>
      <c r="EF24" s="202" t="e">
        <f>SUM(LEN(#REF!)-LEN(SUBSTITUTE(#REF!,"- Con registro","")))/LEN("- Con registro")</f>
        <v>#REF!</v>
      </c>
      <c r="EG24" s="202" t="e">
        <f t="shared" si="12"/>
        <v>#REF!</v>
      </c>
      <c r="EH24" s="206" t="e">
        <f t="shared" si="13"/>
        <v>#REF!</v>
      </c>
      <c r="EI24" s="206" t="e">
        <f t="shared" si="14"/>
        <v>#REF!</v>
      </c>
      <c r="EJ24" s="205" t="e">
        <f t="shared" si="15"/>
        <v>#REF!</v>
      </c>
      <c r="EK24" s="633" t="e">
        <f t="shared" si="16"/>
        <v>#REF!</v>
      </c>
      <c r="EL24" s="633"/>
      <c r="EM24" s="633"/>
      <c r="EN24" s="633"/>
      <c r="EO24" s="633"/>
      <c r="EP24" s="633"/>
      <c r="EQ24" s="633"/>
      <c r="ER24" s="633"/>
      <c r="ES24" s="633"/>
      <c r="ET24" s="633"/>
      <c r="EV24" s="204">
        <f t="shared" si="17"/>
        <v>45646</v>
      </c>
      <c r="EW24" s="203" t="str">
        <f t="shared" si="18"/>
        <v>Mapa de riesgos institucional 2025</v>
      </c>
      <c r="EX24" s="202" t="str">
        <f t="shared" si="19"/>
        <v>Riesgos</v>
      </c>
      <c r="EY24" s="202" t="str">
        <f t="shared" si="20"/>
        <v>ID_241: Posibilidad de afectación reputacional por quejas, reclamos e insatisfacción por parte de los usuarios externos, debido a incumplimiento de compromisos en la prestación del servicio de visitas guiadas en el Archivo de Bogotá frente a la programación confirmada a los solicitantes</v>
      </c>
      <c r="EZ24" s="202" t="str">
        <f t="shared" si="21"/>
        <v>Ajuste en Identificación del riesgo
 en el Mapa de riesgos de Fortalecimiento de la Gestión Pública</v>
      </c>
      <c r="FA24" s="202" t="str">
        <f t="shared" si="22"/>
        <v>Solicitud de cambio realizada y aprobada por la Dirección Distrital de Archivo de Bogotá a través del Aplicativo DARUMA</v>
      </c>
    </row>
    <row r="25" spans="1:157" ht="399.9" customHeight="1" x14ac:dyDescent="0.3">
      <c r="A25" s="329" t="s">
        <v>1566</v>
      </c>
      <c r="B25" s="60" t="s">
        <v>1567</v>
      </c>
      <c r="C25" s="60" t="s">
        <v>1568</v>
      </c>
      <c r="D25" s="329" t="s">
        <v>1569</v>
      </c>
      <c r="E25" s="333" t="s">
        <v>1570</v>
      </c>
      <c r="F25" s="60" t="s">
        <v>1619</v>
      </c>
      <c r="G25" s="333">
        <v>242</v>
      </c>
      <c r="H25" s="333" t="s">
        <v>1693</v>
      </c>
      <c r="I25" s="324" t="s">
        <v>1694</v>
      </c>
      <c r="J25" s="329" t="s">
        <v>1427</v>
      </c>
      <c r="K25" s="333" t="s">
        <v>1428</v>
      </c>
      <c r="L25" s="60" t="s">
        <v>396</v>
      </c>
      <c r="M25" s="61" t="s">
        <v>1695</v>
      </c>
      <c r="N25" s="60" t="s">
        <v>1696</v>
      </c>
      <c r="O25" s="60" t="s">
        <v>1697</v>
      </c>
      <c r="P25" s="60" t="s">
        <v>1626</v>
      </c>
      <c r="Q25" s="60" t="s">
        <v>1698</v>
      </c>
      <c r="R25" s="60" t="s">
        <v>1578</v>
      </c>
      <c r="S25" s="60" t="s">
        <v>1435</v>
      </c>
      <c r="T25" s="60" t="s">
        <v>43</v>
      </c>
      <c r="U25" s="331" t="s">
        <v>1436</v>
      </c>
      <c r="V25" s="332">
        <v>0.6</v>
      </c>
      <c r="W25" s="331" t="s">
        <v>1437</v>
      </c>
      <c r="X25" s="331" t="s">
        <v>1438</v>
      </c>
      <c r="Y25" s="331" t="s">
        <v>1446</v>
      </c>
      <c r="Z25" s="331" t="s">
        <v>1446</v>
      </c>
      <c r="AA25" s="331" t="s">
        <v>1446</v>
      </c>
      <c r="AB25" s="331" t="s">
        <v>1446</v>
      </c>
      <c r="AC25" s="331" t="s">
        <v>1438</v>
      </c>
      <c r="AD25" s="332">
        <v>0.4</v>
      </c>
      <c r="AE25" s="50" t="s">
        <v>1439</v>
      </c>
      <c r="AF25" s="60" t="s">
        <v>1699</v>
      </c>
      <c r="AG25" s="331" t="s">
        <v>1472</v>
      </c>
      <c r="AH25" s="330">
        <v>4.6655999999999996E-2</v>
      </c>
      <c r="AI25" s="331" t="s">
        <v>1437</v>
      </c>
      <c r="AJ25" s="330">
        <v>0</v>
      </c>
      <c r="AK25" s="50" t="s">
        <v>1442</v>
      </c>
      <c r="AL25" s="60" t="s">
        <v>1700</v>
      </c>
      <c r="AM25" s="329" t="s">
        <v>1444</v>
      </c>
      <c r="AN25" s="60" t="s">
        <v>1445</v>
      </c>
      <c r="AO25" s="60" t="s">
        <v>1445</v>
      </c>
      <c r="AP25" s="60" t="s">
        <v>1445</v>
      </c>
      <c r="AQ25" s="60" t="s">
        <v>1446</v>
      </c>
      <c r="AR25" s="60" t="s">
        <v>1445</v>
      </c>
      <c r="AS25" s="60" t="s">
        <v>1445</v>
      </c>
      <c r="AT25" s="60" t="s">
        <v>1701</v>
      </c>
      <c r="AU25" s="60" t="s">
        <v>1702</v>
      </c>
      <c r="AV25" s="60" t="s">
        <v>1703</v>
      </c>
      <c r="AW25" s="201">
        <v>45646</v>
      </c>
      <c r="AX25" s="187" t="s">
        <v>1509</v>
      </c>
      <c r="AY25" s="211" t="s">
        <v>1704</v>
      </c>
      <c r="AZ25" s="184">
        <v>45866</v>
      </c>
      <c r="BA25" s="187" t="s">
        <v>1658</v>
      </c>
      <c r="BB25" s="186" t="s">
        <v>1705</v>
      </c>
      <c r="BC25" s="198"/>
      <c r="BD25" s="187"/>
      <c r="BE25" s="211"/>
      <c r="BF25" s="198"/>
      <c r="BG25" s="210"/>
      <c r="BH25" s="61"/>
      <c r="BI25" s="198"/>
      <c r="BJ25" s="187"/>
      <c r="BK25" s="211"/>
      <c r="BL25" s="198"/>
      <c r="BM25" s="210"/>
      <c r="BN25" s="61"/>
      <c r="BO25" s="198"/>
      <c r="BP25" s="187"/>
      <c r="BQ25" s="211"/>
      <c r="BR25" s="198"/>
      <c r="BS25" s="210"/>
      <c r="BT25" s="61"/>
      <c r="BU25" s="198"/>
      <c r="BV25" s="210"/>
      <c r="BW25" s="61"/>
      <c r="BX25" s="198"/>
      <c r="BY25" s="210"/>
      <c r="BZ25" s="61"/>
      <c r="CA25" s="198"/>
      <c r="CB25" s="187"/>
      <c r="CC25" s="211"/>
      <c r="CD25" s="198"/>
      <c r="CE25" s="210"/>
      <c r="CF25" s="209"/>
      <c r="CG25" s="182">
        <f t="shared" si="0"/>
        <v>30</v>
      </c>
      <c r="CH25" s="208" t="s">
        <v>1690</v>
      </c>
      <c r="CI25" s="208" t="s">
        <v>1691</v>
      </c>
      <c r="CJ25" s="208" t="s">
        <v>1589</v>
      </c>
      <c r="CK25" s="208" t="s">
        <v>1457</v>
      </c>
      <c r="CL25" s="208" t="s">
        <v>1458</v>
      </c>
      <c r="CM25" s="208" t="s">
        <v>1458</v>
      </c>
      <c r="CN25" s="208" t="s">
        <v>1459</v>
      </c>
      <c r="CO25" s="208" t="s">
        <v>1458</v>
      </c>
      <c r="CP25" s="208" t="s">
        <v>1518</v>
      </c>
      <c r="CQ25" s="208"/>
      <c r="CR25" s="208" t="s">
        <v>1461</v>
      </c>
      <c r="CS25" s="208" t="s">
        <v>1461</v>
      </c>
      <c r="CT25" s="208" t="s">
        <v>1461</v>
      </c>
      <c r="CU25" s="208" t="s">
        <v>1461</v>
      </c>
      <c r="CV25" s="208" t="s">
        <v>1461</v>
      </c>
      <c r="CW25" s="208" t="s">
        <v>1461</v>
      </c>
      <c r="CX25" s="208" t="s">
        <v>1692</v>
      </c>
      <c r="CY25" s="208" t="s">
        <v>1461</v>
      </c>
      <c r="CZ25" s="208" t="s">
        <v>1461</v>
      </c>
      <c r="DA25" s="208" t="s">
        <v>1461</v>
      </c>
      <c r="DB25" s="208" t="s">
        <v>1461</v>
      </c>
      <c r="DC25" s="208" t="s">
        <v>1461</v>
      </c>
      <c r="DD25" s="208" t="s">
        <v>1461</v>
      </c>
      <c r="DF25" s="207" t="str">
        <f t="shared" si="1"/>
        <v>Gestión de procesos</v>
      </c>
      <c r="DG25" s="632" t="str">
        <f t="shared" si="2"/>
        <v>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v>
      </c>
      <c r="DH25" s="632"/>
      <c r="DI25" s="632"/>
      <c r="DJ25" s="632"/>
      <c r="DK25" s="632"/>
      <c r="DL25" s="632"/>
      <c r="DM25" s="632"/>
      <c r="DN25" s="207" t="str">
        <f t="shared" si="3"/>
        <v>Moderado</v>
      </c>
      <c r="DO25" s="207" t="str">
        <f t="shared" si="4"/>
        <v>Bajo</v>
      </c>
      <c r="DQ25" s="202" t="e">
        <f>SUM(LEN(#REF!)-LEN(SUBSTITUTE(#REF!,"- Preventivo","")))/LEN("- Preventivo")</f>
        <v>#REF!</v>
      </c>
      <c r="DR25" s="202" t="e">
        <f t="shared" si="5"/>
        <v>#REF!</v>
      </c>
      <c r="DS25" s="202" t="e">
        <f>SUM(LEN(#REF!)-LEN(SUBSTITUTE(#REF!,"- Detectivo","")))/LEN("- Detectivo")</f>
        <v>#REF!</v>
      </c>
      <c r="DT25" s="202" t="e">
        <f t="shared" si="6"/>
        <v>#REF!</v>
      </c>
      <c r="DU25" s="202" t="e">
        <f>SUM(LEN(#REF!)-LEN(SUBSTITUTE(#REF!,"- Correctivo","")))/LEN("- Correctivo")</f>
        <v>#REF!</v>
      </c>
      <c r="DV25" s="202" t="e">
        <f t="shared" si="7"/>
        <v>#REF!</v>
      </c>
      <c r="DW25" s="202" t="e">
        <f t="shared" si="8"/>
        <v>#REF!</v>
      </c>
      <c r="DX25" s="202" t="e">
        <f t="shared" si="9"/>
        <v>#REF!</v>
      </c>
      <c r="DY25" s="202" t="e">
        <f>SUM(LEN(#REF!)-LEN(SUBSTITUTE(#REF!,"- Documentado","")))/LEN("- Documentado")</f>
        <v>#REF!</v>
      </c>
      <c r="DZ25" s="202" t="e">
        <f>SUM(LEN(#REF!)-LEN(SUBSTITUTE(#REF!,"- Documentado","")))/LEN("- Documentado")</f>
        <v>#REF!</v>
      </c>
      <c r="EA25" s="202" t="e">
        <f t="shared" si="10"/>
        <v>#REF!</v>
      </c>
      <c r="EB25" s="202" t="e">
        <f>SUM(LEN(#REF!)-LEN(SUBSTITUTE(#REF!,"- Continua","")))/LEN("- Continua")</f>
        <v>#REF!</v>
      </c>
      <c r="EC25" s="202" t="e">
        <f>SUM(LEN(#REF!)-LEN(SUBSTITUTE(#REF!,"- Continua","")))/LEN("- Continua")</f>
        <v>#REF!</v>
      </c>
      <c r="ED25" s="202" t="e">
        <f t="shared" si="11"/>
        <v>#REF!</v>
      </c>
      <c r="EE25" s="202" t="e">
        <f>SUM(LEN(#REF!)-LEN(SUBSTITUTE(#REF!,"- Con registro","")))/LEN("- Con registro")</f>
        <v>#REF!</v>
      </c>
      <c r="EF25" s="202" t="e">
        <f>SUM(LEN(#REF!)-LEN(SUBSTITUTE(#REF!,"- Con registro","")))/LEN("- Con registro")</f>
        <v>#REF!</v>
      </c>
      <c r="EG25" s="202" t="e">
        <f t="shared" si="12"/>
        <v>#REF!</v>
      </c>
      <c r="EH25" s="206" t="e">
        <f t="shared" si="13"/>
        <v>#REF!</v>
      </c>
      <c r="EI25" s="206" t="e">
        <f t="shared" si="14"/>
        <v>#REF!</v>
      </c>
      <c r="EJ25" s="205" t="e">
        <f t="shared" si="15"/>
        <v>#REF!</v>
      </c>
      <c r="EK25" s="633" t="e">
        <f t="shared" si="16"/>
        <v>#REF!</v>
      </c>
      <c r="EL25" s="633"/>
      <c r="EM25" s="633"/>
      <c r="EN25" s="633"/>
      <c r="EO25" s="633"/>
      <c r="EP25" s="633"/>
      <c r="EQ25" s="633"/>
      <c r="ER25" s="633"/>
      <c r="ES25" s="633"/>
      <c r="ET25" s="633"/>
      <c r="EV25" s="204">
        <f t="shared" si="17"/>
        <v>45646</v>
      </c>
      <c r="EW25" s="203" t="str">
        <f t="shared" si="18"/>
        <v>Mapa de riesgos institucional 2025</v>
      </c>
      <c r="EX25" s="202" t="str">
        <f t="shared" si="19"/>
        <v>Riesgos</v>
      </c>
      <c r="EY25" s="202" t="str">
        <f t="shared" si="20"/>
        <v>ID_242: 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v>
      </c>
      <c r="EZ25" s="202" t="str">
        <f t="shared" si="21"/>
        <v>Ajuste en Identificación del riesgo
Establecimiento de controles
 en el Mapa de riesgos de Fortalecimiento de la Gestión Pública</v>
      </c>
      <c r="FA25" s="202" t="str">
        <f t="shared" si="22"/>
        <v>Solicitud de cambio realizada y aprobada por la Dirección Distrital de Archivo de Bogotá a través del Aplicativo DARUMA</v>
      </c>
    </row>
    <row r="26" spans="1:157" ht="399.9" customHeight="1" x14ac:dyDescent="0.3">
      <c r="A26" s="329" t="s">
        <v>1706</v>
      </c>
      <c r="B26" s="60" t="s">
        <v>1707</v>
      </c>
      <c r="C26" s="60" t="s">
        <v>1708</v>
      </c>
      <c r="D26" s="329" t="s">
        <v>1038</v>
      </c>
      <c r="E26" s="333" t="s">
        <v>1494</v>
      </c>
      <c r="F26" s="60" t="s">
        <v>1709</v>
      </c>
      <c r="G26" s="333">
        <v>261</v>
      </c>
      <c r="H26" s="333" t="s">
        <v>1710</v>
      </c>
      <c r="I26" s="324" t="s">
        <v>1711</v>
      </c>
      <c r="J26" s="329" t="s">
        <v>1427</v>
      </c>
      <c r="K26" s="333" t="s">
        <v>1428</v>
      </c>
      <c r="L26" s="60" t="s">
        <v>236</v>
      </c>
      <c r="M26" s="61" t="s">
        <v>1712</v>
      </c>
      <c r="N26" s="60" t="s">
        <v>1713</v>
      </c>
      <c r="O26" s="60" t="s">
        <v>1714</v>
      </c>
      <c r="P26" s="60" t="s">
        <v>1502</v>
      </c>
      <c r="Q26" s="60" t="s">
        <v>1433</v>
      </c>
      <c r="R26" s="60" t="s">
        <v>1503</v>
      </c>
      <c r="S26" s="60" t="s">
        <v>1435</v>
      </c>
      <c r="T26" s="60" t="s">
        <v>43</v>
      </c>
      <c r="U26" s="331" t="s">
        <v>1668</v>
      </c>
      <c r="V26" s="332">
        <v>0.8</v>
      </c>
      <c r="W26" s="331" t="s">
        <v>1437</v>
      </c>
      <c r="X26" s="331" t="s">
        <v>1438</v>
      </c>
      <c r="Y26" s="331" t="s">
        <v>1438</v>
      </c>
      <c r="Z26" s="331" t="s">
        <v>1437</v>
      </c>
      <c r="AA26" s="331" t="s">
        <v>1473</v>
      </c>
      <c r="AB26" s="331" t="s">
        <v>1438</v>
      </c>
      <c r="AC26" s="331" t="s">
        <v>1473</v>
      </c>
      <c r="AD26" s="332">
        <v>0.6</v>
      </c>
      <c r="AE26" s="50" t="s">
        <v>1475</v>
      </c>
      <c r="AF26" s="60" t="s">
        <v>1715</v>
      </c>
      <c r="AG26" s="331" t="s">
        <v>1472</v>
      </c>
      <c r="AH26" s="330">
        <v>0.10367999999999998</v>
      </c>
      <c r="AI26" s="331" t="s">
        <v>1438</v>
      </c>
      <c r="AJ26" s="330">
        <v>0.33749999999999997</v>
      </c>
      <c r="AK26" s="50" t="s">
        <v>1442</v>
      </c>
      <c r="AL26" s="60" t="s">
        <v>1505</v>
      </c>
      <c r="AM26" s="329" t="s">
        <v>1444</v>
      </c>
      <c r="AN26" s="334" t="s">
        <v>1445</v>
      </c>
      <c r="AO26" s="334" t="s">
        <v>1445</v>
      </c>
      <c r="AP26" s="60" t="s">
        <v>1445</v>
      </c>
      <c r="AQ26" s="334" t="s">
        <v>1446</v>
      </c>
      <c r="AR26" s="334" t="s">
        <v>1445</v>
      </c>
      <c r="AS26" s="334" t="s">
        <v>1445</v>
      </c>
      <c r="AT26" s="60" t="s">
        <v>1716</v>
      </c>
      <c r="AU26" s="60" t="s">
        <v>1717</v>
      </c>
      <c r="AV26" s="60" t="s">
        <v>1718</v>
      </c>
      <c r="AW26" s="201">
        <v>45645</v>
      </c>
      <c r="AX26" s="187" t="s">
        <v>1487</v>
      </c>
      <c r="AY26" s="211" t="s">
        <v>1719</v>
      </c>
      <c r="AZ26" s="198"/>
      <c r="BA26" s="210"/>
      <c r="BB26" s="61"/>
      <c r="BC26" s="198"/>
      <c r="BD26" s="187"/>
      <c r="BE26" s="211"/>
      <c r="BF26" s="198"/>
      <c r="BG26" s="210"/>
      <c r="BH26" s="61"/>
      <c r="BI26" s="198"/>
      <c r="BJ26" s="187"/>
      <c r="BK26" s="211"/>
      <c r="BL26" s="198"/>
      <c r="BM26" s="210"/>
      <c r="BN26" s="61"/>
      <c r="BO26" s="198"/>
      <c r="BP26" s="187"/>
      <c r="BQ26" s="211"/>
      <c r="BR26" s="198"/>
      <c r="BS26" s="210"/>
      <c r="BT26" s="61"/>
      <c r="BU26" s="198"/>
      <c r="BV26" s="187"/>
      <c r="BW26" s="211"/>
      <c r="BX26" s="198"/>
      <c r="BY26" s="210"/>
      <c r="BZ26" s="61"/>
      <c r="CA26" s="198"/>
      <c r="CB26" s="187"/>
      <c r="CC26" s="211"/>
      <c r="CD26" s="198"/>
      <c r="CE26" s="210"/>
      <c r="CF26" s="209"/>
      <c r="CG26" s="182">
        <f t="shared" si="0"/>
        <v>33</v>
      </c>
      <c r="CH26" s="208" t="s">
        <v>1514</v>
      </c>
      <c r="CI26" s="208" t="s">
        <v>1515</v>
      </c>
      <c r="CJ26" s="208" t="s">
        <v>1720</v>
      </c>
      <c r="CK26" s="208" t="s">
        <v>1457</v>
      </c>
      <c r="CL26" s="208" t="s">
        <v>1458</v>
      </c>
      <c r="CM26" s="208" t="s">
        <v>1458</v>
      </c>
      <c r="CN26" s="208" t="s">
        <v>1517</v>
      </c>
      <c r="CO26" s="208" t="s">
        <v>1458</v>
      </c>
      <c r="CP26" s="208" t="s">
        <v>1460</v>
      </c>
      <c r="CQ26" s="208"/>
      <c r="CR26" s="208" t="s">
        <v>1461</v>
      </c>
      <c r="CS26" s="208" t="s">
        <v>1563</v>
      </c>
      <c r="CT26" s="208" t="s">
        <v>1461</v>
      </c>
      <c r="CU26" s="208" t="s">
        <v>1461</v>
      </c>
      <c r="CV26" s="208" t="s">
        <v>1461</v>
      </c>
      <c r="CW26" s="208" t="s">
        <v>1461</v>
      </c>
      <c r="CX26" s="208" t="s">
        <v>1721</v>
      </c>
      <c r="CY26" s="208" t="s">
        <v>1461</v>
      </c>
      <c r="CZ26" s="208" t="s">
        <v>1461</v>
      </c>
      <c r="DA26" s="208" t="s">
        <v>1461</v>
      </c>
      <c r="DB26" s="208" t="s">
        <v>1461</v>
      </c>
      <c r="DC26" s="208" t="s">
        <v>1461</v>
      </c>
      <c r="DD26" s="208" t="s">
        <v>1461</v>
      </c>
      <c r="DF26" s="207" t="str">
        <f t="shared" si="1"/>
        <v>Gestión de procesos</v>
      </c>
      <c r="DG26" s="632" t="str">
        <f t="shared" si="2"/>
        <v>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v>
      </c>
      <c r="DH26" s="632"/>
      <c r="DI26" s="632"/>
      <c r="DJ26" s="632"/>
      <c r="DK26" s="632"/>
      <c r="DL26" s="632"/>
      <c r="DM26" s="632"/>
      <c r="DN26" s="207" t="str">
        <f t="shared" si="3"/>
        <v>Alto</v>
      </c>
      <c r="DO26" s="207" t="str">
        <f t="shared" si="4"/>
        <v>Bajo</v>
      </c>
      <c r="DQ26" s="202" t="e">
        <f>SUM(LEN(#REF!)-LEN(SUBSTITUTE(#REF!,"- Preventivo","")))/LEN("- Preventivo")</f>
        <v>#REF!</v>
      </c>
      <c r="DR26" s="202" t="e">
        <f t="shared" si="5"/>
        <v>#REF!</v>
      </c>
      <c r="DS26" s="202" t="e">
        <f>SUM(LEN(#REF!)-LEN(SUBSTITUTE(#REF!,"- Detectivo","")))/LEN("- Detectivo")</f>
        <v>#REF!</v>
      </c>
      <c r="DT26" s="202" t="e">
        <f t="shared" si="6"/>
        <v>#REF!</v>
      </c>
      <c r="DU26" s="202" t="e">
        <f>SUM(LEN(#REF!)-LEN(SUBSTITUTE(#REF!,"- Correctivo","")))/LEN("- Correctivo")</f>
        <v>#REF!</v>
      </c>
      <c r="DV26" s="202" t="e">
        <f t="shared" si="7"/>
        <v>#REF!</v>
      </c>
      <c r="DW26" s="202" t="e">
        <f t="shared" si="8"/>
        <v>#REF!</v>
      </c>
      <c r="DX26" s="202" t="e">
        <f t="shared" si="9"/>
        <v>#REF!</v>
      </c>
      <c r="DY26" s="202" t="e">
        <f>SUM(LEN(#REF!)-LEN(SUBSTITUTE(#REF!,"- Documentado","")))/LEN("- Documentado")</f>
        <v>#REF!</v>
      </c>
      <c r="DZ26" s="202" t="e">
        <f>SUM(LEN(#REF!)-LEN(SUBSTITUTE(#REF!,"- Documentado","")))/LEN("- Documentado")</f>
        <v>#REF!</v>
      </c>
      <c r="EA26" s="202" t="e">
        <f t="shared" si="10"/>
        <v>#REF!</v>
      </c>
      <c r="EB26" s="202" t="e">
        <f>SUM(LEN(#REF!)-LEN(SUBSTITUTE(#REF!,"- Continua","")))/LEN("- Continua")</f>
        <v>#REF!</v>
      </c>
      <c r="EC26" s="202" t="e">
        <f>SUM(LEN(#REF!)-LEN(SUBSTITUTE(#REF!,"- Continua","")))/LEN("- Continua")</f>
        <v>#REF!</v>
      </c>
      <c r="ED26" s="202" t="e">
        <f t="shared" si="11"/>
        <v>#REF!</v>
      </c>
      <c r="EE26" s="202" t="e">
        <f>SUM(LEN(#REF!)-LEN(SUBSTITUTE(#REF!,"- Con registro","")))/LEN("- Con registro")</f>
        <v>#REF!</v>
      </c>
      <c r="EF26" s="202" t="e">
        <f>SUM(LEN(#REF!)-LEN(SUBSTITUTE(#REF!,"- Con registro","")))/LEN("- Con registro")</f>
        <v>#REF!</v>
      </c>
      <c r="EG26" s="202" t="e">
        <f t="shared" si="12"/>
        <v>#REF!</v>
      </c>
      <c r="EH26" s="206" t="e">
        <f t="shared" si="13"/>
        <v>#REF!</v>
      </c>
      <c r="EI26" s="206" t="e">
        <f t="shared" si="14"/>
        <v>#REF!</v>
      </c>
      <c r="EJ26" s="205" t="e">
        <f t="shared" si="15"/>
        <v>#REF!</v>
      </c>
      <c r="EK26" s="633" t="e">
        <f t="shared" si="16"/>
        <v>#REF!</v>
      </c>
      <c r="EL26" s="633"/>
      <c r="EM26" s="633"/>
      <c r="EN26" s="633"/>
      <c r="EO26" s="633"/>
      <c r="EP26" s="633"/>
      <c r="EQ26" s="633"/>
      <c r="ER26" s="633"/>
      <c r="ES26" s="633"/>
      <c r="ET26" s="633"/>
      <c r="EV26" s="204">
        <f t="shared" si="17"/>
        <v>45645</v>
      </c>
      <c r="EW26" s="203" t="str">
        <f t="shared" si="18"/>
        <v>Mapa de riesgos institucional 2025</v>
      </c>
      <c r="EX26" s="202" t="str">
        <f t="shared" si="19"/>
        <v>Riesgos</v>
      </c>
      <c r="EY26" s="202" t="str">
        <f t="shared" si="20"/>
        <v>ID_261: Posibilidad de afectación reputacional por hallazgos a la gestión de la segunda línea de defensa, debido a la no realización de la retroalimentación a los procesos y dependencias en términos de: a) seguimiento a los planes de acción integrado y de ajuste y sostenibilidad del Modelo Integrado de Planeación y Gestión, b) reporte de seguimiento a la gestión de riesgos, c) seguimiento a los indicadores de los sistemas de gestión de la entidad,d) seguimiento a la gestión de acciones preventivas, correctivas, correcciones y de mejora de los procesos institucionales.</v>
      </c>
      <c r="EZ26" s="202" t="str">
        <f t="shared" si="21"/>
        <v>Ajuste en Identificación del riesgo
Análisis antes de controles
Establecimiento de controles
Evaluación de controles
Tratamiento del riesgo en el Mapa de riesgos de Fortalecimiento Institucional</v>
      </c>
      <c r="FA26" s="202" t="str">
        <f t="shared" si="22"/>
        <v>Solicitud de cambio realizada y aprobada por la Oficina Asesora de Planeación a través del Aplicativo DARUMA</v>
      </c>
    </row>
    <row r="27" spans="1:157" ht="399.9" customHeight="1" x14ac:dyDescent="0.3">
      <c r="A27" s="50" t="s">
        <v>1706</v>
      </c>
      <c r="B27" s="208" t="s">
        <v>1707</v>
      </c>
      <c r="C27" s="208" t="s">
        <v>1708</v>
      </c>
      <c r="D27" s="50" t="s">
        <v>1038</v>
      </c>
      <c r="E27" s="326" t="s">
        <v>1494</v>
      </c>
      <c r="F27" s="325" t="s">
        <v>1722</v>
      </c>
      <c r="G27" s="339">
        <v>311</v>
      </c>
      <c r="H27" s="339" t="s">
        <v>1723</v>
      </c>
      <c r="I27" s="324" t="s">
        <v>1724</v>
      </c>
      <c r="J27" s="50" t="s">
        <v>1427</v>
      </c>
      <c r="K27" s="50" t="s">
        <v>1428</v>
      </c>
      <c r="L27" s="50" t="s">
        <v>1523</v>
      </c>
      <c r="M27" s="208" t="s">
        <v>1725</v>
      </c>
      <c r="N27" s="208" t="s">
        <v>1726</v>
      </c>
      <c r="O27" s="208" t="s">
        <v>1526</v>
      </c>
      <c r="P27" s="208" t="s">
        <v>1727</v>
      </c>
      <c r="Q27" s="208" t="s">
        <v>1433</v>
      </c>
      <c r="R27" s="208" t="s">
        <v>1503</v>
      </c>
      <c r="S27" s="434" t="s">
        <v>1527</v>
      </c>
      <c r="T27" s="434" t="s">
        <v>1528</v>
      </c>
      <c r="U27" s="436" t="s">
        <v>1441</v>
      </c>
      <c r="V27" s="427">
        <v>0.4</v>
      </c>
      <c r="W27" s="436" t="s">
        <v>1437</v>
      </c>
      <c r="X27" s="436" t="s">
        <v>1438</v>
      </c>
      <c r="Y27" s="436" t="s">
        <v>1437</v>
      </c>
      <c r="Z27" s="436" t="s">
        <v>1437</v>
      </c>
      <c r="AA27" s="436" t="s">
        <v>1437</v>
      </c>
      <c r="AB27" s="436" t="s">
        <v>1437</v>
      </c>
      <c r="AC27" s="436" t="s">
        <v>1438</v>
      </c>
      <c r="AD27" s="427">
        <v>0.4</v>
      </c>
      <c r="AE27" s="188" t="s">
        <v>1439</v>
      </c>
      <c r="AF27" s="434" t="s">
        <v>1728</v>
      </c>
      <c r="AG27" s="436" t="s">
        <v>1472</v>
      </c>
      <c r="AH27" s="455">
        <v>0.16799999999999998</v>
      </c>
      <c r="AI27" s="436" t="s">
        <v>1438</v>
      </c>
      <c r="AJ27" s="455">
        <v>0.30000000000000004</v>
      </c>
      <c r="AK27" s="185" t="s">
        <v>1442</v>
      </c>
      <c r="AL27" s="434" t="s">
        <v>1505</v>
      </c>
      <c r="AM27" s="435" t="s">
        <v>1444</v>
      </c>
      <c r="AN27" s="434" t="s">
        <v>1445</v>
      </c>
      <c r="AO27" s="434" t="s">
        <v>1445</v>
      </c>
      <c r="AP27" s="434" t="s">
        <v>1445</v>
      </c>
      <c r="AQ27" s="434" t="s">
        <v>1446</v>
      </c>
      <c r="AR27" s="434" t="s">
        <v>1445</v>
      </c>
      <c r="AS27" s="434" t="s">
        <v>1445</v>
      </c>
      <c r="AT27" s="434" t="s">
        <v>1729</v>
      </c>
      <c r="AU27" s="434" t="s">
        <v>1730</v>
      </c>
      <c r="AV27" s="433" t="s">
        <v>1731</v>
      </c>
      <c r="AW27" s="201">
        <v>45645</v>
      </c>
      <c r="AX27" s="187" t="s">
        <v>1732</v>
      </c>
      <c r="AY27" s="211" t="s">
        <v>1733</v>
      </c>
      <c r="AZ27" s="198"/>
      <c r="BA27" s="210"/>
      <c r="BB27" s="61"/>
      <c r="BC27" s="198"/>
      <c r="BD27" s="187"/>
      <c r="BE27" s="211"/>
      <c r="BF27" s="198"/>
      <c r="BG27" s="210"/>
      <c r="BH27" s="61"/>
      <c r="BI27" s="198"/>
      <c r="BJ27" s="187"/>
      <c r="BK27" s="211"/>
      <c r="BL27" s="198"/>
      <c r="BM27" s="210"/>
      <c r="BN27" s="61"/>
      <c r="BO27" s="198"/>
      <c r="BP27" s="187"/>
      <c r="BQ27" s="211"/>
      <c r="BR27" s="198"/>
      <c r="BS27" s="210"/>
      <c r="BT27" s="61"/>
      <c r="BU27" s="198"/>
      <c r="BV27" s="187"/>
      <c r="BW27" s="211"/>
      <c r="BX27" s="198"/>
      <c r="BY27" s="210"/>
      <c r="BZ27" s="61"/>
      <c r="CA27" s="198"/>
      <c r="CB27" s="187"/>
      <c r="CC27" s="211"/>
      <c r="CD27" s="198"/>
      <c r="CE27" s="210"/>
      <c r="CF27" s="209"/>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F27" s="207"/>
      <c r="DG27" s="207"/>
      <c r="DH27" s="207"/>
      <c r="DI27" s="207"/>
      <c r="DJ27" s="207"/>
      <c r="DK27" s="207"/>
      <c r="DL27" s="207"/>
      <c r="DM27" s="207"/>
      <c r="DN27" s="207"/>
      <c r="DO27" s="207"/>
      <c r="DQ27" s="202"/>
      <c r="DR27" s="202"/>
      <c r="DS27" s="202"/>
      <c r="DT27" s="202"/>
      <c r="DU27" s="202"/>
      <c r="DV27" s="202"/>
      <c r="DW27" s="202"/>
      <c r="DX27" s="202"/>
      <c r="DY27" s="202"/>
      <c r="DZ27" s="202"/>
      <c r="EA27" s="202"/>
      <c r="EB27" s="202"/>
      <c r="EC27" s="202"/>
      <c r="ED27" s="202"/>
      <c r="EE27" s="202"/>
      <c r="EF27" s="202"/>
      <c r="EG27" s="202"/>
      <c r="EH27" s="206"/>
      <c r="EI27" s="206"/>
      <c r="EJ27" s="205"/>
      <c r="EK27" s="193"/>
      <c r="EL27" s="193"/>
      <c r="EM27" s="193"/>
      <c r="EN27" s="193"/>
      <c r="EO27" s="193"/>
      <c r="EP27" s="193"/>
      <c r="EQ27" s="193"/>
      <c r="ER27" s="193"/>
      <c r="ES27" s="193"/>
      <c r="ET27" s="193"/>
      <c r="EV27" s="204"/>
      <c r="EW27" s="203"/>
      <c r="EX27" s="202"/>
      <c r="EY27" s="202"/>
      <c r="EZ27" s="202"/>
      <c r="FA27" s="202"/>
    </row>
    <row r="28" spans="1:157" ht="399.9" customHeight="1" x14ac:dyDescent="0.3">
      <c r="A28" s="50" t="s">
        <v>1706</v>
      </c>
      <c r="B28" s="50" t="s">
        <v>1707</v>
      </c>
      <c r="C28" s="208" t="s">
        <v>1708</v>
      </c>
      <c r="D28" s="50" t="s">
        <v>1038</v>
      </c>
      <c r="E28" s="326" t="s">
        <v>1494</v>
      </c>
      <c r="F28" s="325" t="s">
        <v>1734</v>
      </c>
      <c r="G28" s="50">
        <v>262</v>
      </c>
      <c r="H28" s="50" t="s">
        <v>1735</v>
      </c>
      <c r="I28" s="324" t="s">
        <v>1736</v>
      </c>
      <c r="J28" s="50" t="s">
        <v>1427</v>
      </c>
      <c r="K28" s="50" t="s">
        <v>1428</v>
      </c>
      <c r="L28" s="50" t="s">
        <v>634</v>
      </c>
      <c r="M28" s="208" t="s">
        <v>1737</v>
      </c>
      <c r="N28" s="208" t="s">
        <v>1738</v>
      </c>
      <c r="O28" s="208" t="s">
        <v>1739</v>
      </c>
      <c r="P28" s="208" t="s">
        <v>1502</v>
      </c>
      <c r="Q28" s="208" t="s">
        <v>1433</v>
      </c>
      <c r="R28" s="208" t="s">
        <v>1503</v>
      </c>
      <c r="S28" s="434" t="s">
        <v>1740</v>
      </c>
      <c r="T28" s="434" t="s">
        <v>1741</v>
      </c>
      <c r="U28" s="436" t="s">
        <v>1472</v>
      </c>
      <c r="V28" s="427">
        <v>0.2</v>
      </c>
      <c r="W28" s="436" t="s">
        <v>1437</v>
      </c>
      <c r="X28" s="436" t="s">
        <v>1438</v>
      </c>
      <c r="Y28" s="436" t="s">
        <v>1438</v>
      </c>
      <c r="Z28" s="436" t="s">
        <v>1437</v>
      </c>
      <c r="AA28" s="436" t="s">
        <v>1437</v>
      </c>
      <c r="AB28" s="436" t="s">
        <v>1438</v>
      </c>
      <c r="AC28" s="436" t="s">
        <v>1438</v>
      </c>
      <c r="AD28" s="427">
        <v>0.4</v>
      </c>
      <c r="AE28" s="185" t="s">
        <v>1442</v>
      </c>
      <c r="AF28" s="434" t="s">
        <v>1742</v>
      </c>
      <c r="AG28" s="436" t="s">
        <v>1472</v>
      </c>
      <c r="AH28" s="455">
        <v>4.3199999999999995E-2</v>
      </c>
      <c r="AI28" s="436" t="s">
        <v>1438</v>
      </c>
      <c r="AJ28" s="455">
        <v>0.30000000000000004</v>
      </c>
      <c r="AK28" s="185" t="s">
        <v>1442</v>
      </c>
      <c r="AL28" s="434" t="s">
        <v>1505</v>
      </c>
      <c r="AM28" s="435" t="s">
        <v>1444</v>
      </c>
      <c r="AN28" s="434" t="s">
        <v>1445</v>
      </c>
      <c r="AO28" s="434" t="s">
        <v>1445</v>
      </c>
      <c r="AP28" s="434" t="s">
        <v>1445</v>
      </c>
      <c r="AQ28" s="434" t="s">
        <v>1446</v>
      </c>
      <c r="AR28" s="434" t="s">
        <v>1445</v>
      </c>
      <c r="AS28" s="434" t="s">
        <v>1445</v>
      </c>
      <c r="AT28" s="434" t="s">
        <v>1743</v>
      </c>
      <c r="AU28" s="434" t="s">
        <v>1744</v>
      </c>
      <c r="AV28" s="433" t="s">
        <v>1745</v>
      </c>
      <c r="AW28" s="184">
        <v>45645</v>
      </c>
      <c r="AX28" s="187" t="s">
        <v>1452</v>
      </c>
      <c r="AY28" s="186" t="s">
        <v>1746</v>
      </c>
      <c r="AZ28" s="184">
        <v>45866</v>
      </c>
      <c r="BA28" s="187" t="s">
        <v>1658</v>
      </c>
      <c r="BB28" s="186" t="s">
        <v>1705</v>
      </c>
      <c r="BC28" s="536" t="s">
        <v>1747</v>
      </c>
      <c r="BD28" s="537" t="s">
        <v>1748</v>
      </c>
      <c r="BE28" s="538" t="s">
        <v>1749</v>
      </c>
      <c r="BF28" s="198"/>
      <c r="BG28" s="210"/>
      <c r="BH28" s="61"/>
      <c r="BI28" s="198"/>
      <c r="BJ28" s="187"/>
      <c r="BK28" s="211"/>
      <c r="BL28" s="198"/>
      <c r="BM28" s="210"/>
      <c r="BN28" s="61"/>
      <c r="BO28" s="198"/>
      <c r="BP28" s="187"/>
      <c r="BQ28" s="211"/>
      <c r="BR28" s="198"/>
      <c r="BS28" s="210"/>
      <c r="BT28" s="61"/>
      <c r="BU28" s="198"/>
      <c r="BV28" s="187"/>
      <c r="BW28" s="211"/>
      <c r="BX28" s="198"/>
      <c r="BY28" s="210"/>
      <c r="BZ28" s="61"/>
      <c r="CA28" s="198"/>
      <c r="CB28" s="187"/>
      <c r="CC28" s="211"/>
      <c r="CD28" s="198"/>
      <c r="CE28" s="210"/>
      <c r="CF28" s="209"/>
      <c r="CG28" s="182">
        <f>COUNTBLANK(A28:CF28)</f>
        <v>27</v>
      </c>
      <c r="CH28" s="208"/>
      <c r="CI28" s="208"/>
      <c r="CJ28" s="208" t="s">
        <v>1720</v>
      </c>
      <c r="CK28" s="208" t="s">
        <v>1457</v>
      </c>
      <c r="CL28" s="208" t="s">
        <v>1458</v>
      </c>
      <c r="CM28" s="208" t="s">
        <v>1458</v>
      </c>
      <c r="CN28" s="208" t="s">
        <v>1517</v>
      </c>
      <c r="CO28" s="208" t="s">
        <v>1458</v>
      </c>
      <c r="CP28" s="208" t="s">
        <v>1461</v>
      </c>
      <c r="CQ28" s="208"/>
      <c r="CR28" s="208" t="s">
        <v>1461</v>
      </c>
      <c r="CS28" s="208" t="s">
        <v>1461</v>
      </c>
      <c r="CT28" s="208" t="s">
        <v>1461</v>
      </c>
      <c r="CU28" s="208" t="s">
        <v>1461</v>
      </c>
      <c r="CV28" s="208" t="s">
        <v>1461</v>
      </c>
      <c r="CW28" s="208" t="s">
        <v>1461</v>
      </c>
      <c r="CX28" s="208" t="s">
        <v>1750</v>
      </c>
      <c r="CY28" s="208" t="s">
        <v>1461</v>
      </c>
      <c r="CZ28" s="208" t="s">
        <v>1461</v>
      </c>
      <c r="DA28" s="208" t="s">
        <v>1461</v>
      </c>
      <c r="DB28" s="208" t="s">
        <v>1461</v>
      </c>
      <c r="DC28" s="208" t="s">
        <v>1461</v>
      </c>
      <c r="DD28" s="208" t="s">
        <v>1461</v>
      </c>
      <c r="DF28" s="207" t="str">
        <f>J28</f>
        <v>Gestión de procesos</v>
      </c>
      <c r="DG28" s="632" t="str">
        <f>I28</f>
        <v>Posibilidad de afectación reputacional por perdida de credibilidad en el compromiso ambiental de la Entidad , debido a decisiones erróneas o no acertadas en la formulación del PIGA y su plan de acción</v>
      </c>
      <c r="DH28" s="632"/>
      <c r="DI28" s="632"/>
      <c r="DJ28" s="632"/>
      <c r="DK28" s="632"/>
      <c r="DL28" s="632"/>
      <c r="DM28" s="632"/>
      <c r="DN28" s="207" t="str">
        <f>AE28</f>
        <v>Bajo</v>
      </c>
      <c r="DO28" s="207" t="str">
        <f>AK28</f>
        <v>Bajo</v>
      </c>
      <c r="DQ28" s="202" t="e">
        <f>SUM(LEN(#REF!)-LEN(SUBSTITUTE(#REF!,"- Preventivo","")))/LEN("- Preventivo")</f>
        <v>#REF!</v>
      </c>
      <c r="DR28" s="202" t="e">
        <f>SUMIFS($DQ$12:$DQ$90,$A$12:$A$90,A28)</f>
        <v>#REF!</v>
      </c>
      <c r="DS28" s="202" t="e">
        <f>SUM(LEN(#REF!)-LEN(SUBSTITUTE(#REF!,"- Detectivo","")))/LEN("- Detectivo")</f>
        <v>#REF!</v>
      </c>
      <c r="DT28" s="202" t="e">
        <f>SUMIFS($DS$12:$DS$90,$A$12:$A$90,A28)</f>
        <v>#REF!</v>
      </c>
      <c r="DU28" s="202" t="e">
        <f>SUM(LEN(#REF!)-LEN(SUBSTITUTE(#REF!,"- Correctivo","")))/LEN("- Correctivo")</f>
        <v>#REF!</v>
      </c>
      <c r="DV28" s="202" t="e">
        <f>SUMIFS($DU$12:$DU$90,$A$12:$A$90,A28)</f>
        <v>#REF!</v>
      </c>
      <c r="DW28" s="202" t="e">
        <f>DQ28+DS28+DU28</f>
        <v>#REF!</v>
      </c>
      <c r="DX28" s="202" t="e">
        <f>SUMIFS($DW$12:$DW$90,$A$12:$A$90,A28)</f>
        <v>#REF!</v>
      </c>
      <c r="DY28" s="202" t="e">
        <f>SUM(LEN(#REF!)-LEN(SUBSTITUTE(#REF!,"- Documentado","")))/LEN("- Documentado")</f>
        <v>#REF!</v>
      </c>
      <c r="DZ28" s="202" t="e">
        <f>SUM(LEN(#REF!)-LEN(SUBSTITUTE(#REF!,"- Documentado","")))/LEN("- Documentado")</f>
        <v>#REF!</v>
      </c>
      <c r="EA28" s="202" t="e">
        <f>SUMIFS($DY$12:$DY$90,$A$12:$A$90,A28)+SUMIFS($DZ$12:$DZ$90,$A$12:$A$90,A28)</f>
        <v>#REF!</v>
      </c>
      <c r="EB28" s="202" t="e">
        <f>SUM(LEN(#REF!)-LEN(SUBSTITUTE(#REF!,"- Continua","")))/LEN("- Continua")</f>
        <v>#REF!</v>
      </c>
      <c r="EC28" s="202" t="e">
        <f>SUM(LEN(#REF!)-LEN(SUBSTITUTE(#REF!,"- Continua","")))/LEN("- Continua")</f>
        <v>#REF!</v>
      </c>
      <c r="ED28" s="202" t="e">
        <f>SUMIFS($EB$12:$EB$90,$A$12:$A$90,A28)+SUMIFS($EC$12:$EC$90,$A$12:$A$90,A28)</f>
        <v>#REF!</v>
      </c>
      <c r="EE28" s="202" t="e">
        <f>SUM(LEN(#REF!)-LEN(SUBSTITUTE(#REF!,"- Con registro","")))/LEN("- Con registro")</f>
        <v>#REF!</v>
      </c>
      <c r="EF28" s="202" t="e">
        <f>SUM(LEN(#REF!)-LEN(SUBSTITUTE(#REF!,"- Con registro","")))/LEN("- Con registro")</f>
        <v>#REF!</v>
      </c>
      <c r="EG28" s="202" t="e">
        <f>SUMIFS($EE$12:$EE$90,$A$12:$A$90,A28)+SUMIFS($EF$12:$EF$90,$A$12:$A$90,A28)</f>
        <v>#REF!</v>
      </c>
      <c r="EH28" s="206" t="e">
        <f>CONCATENATE("El proceso estableció ",DX28," controles frente a los riesgos identificados, de los cuales:
")</f>
        <v>#REF!</v>
      </c>
      <c r="EI28" s="206" t="e">
        <f>CONCATENATE("- ",DR28," son preventivos, ",DT28," detectivos y ",DV28," correctivos.
")</f>
        <v>#REF!</v>
      </c>
      <c r="EJ28" s="205" t="e">
        <f>CONCATENATE("- ",EA28," están documentados, ",ED28," se aplican continuamente de acuerdo con la periodicidad establecida y en ",EG28," se deja registro de la aplicación.")</f>
        <v>#REF!</v>
      </c>
      <c r="EK28" s="633" t="e">
        <f>CONCATENATE(EH28,EI28,EJ28)</f>
        <v>#REF!</v>
      </c>
      <c r="EL28" s="633"/>
      <c r="EM28" s="633"/>
      <c r="EN28" s="633"/>
      <c r="EO28" s="633"/>
      <c r="EP28" s="633"/>
      <c r="EQ28" s="633"/>
      <c r="ER28" s="633"/>
      <c r="ES28" s="633"/>
      <c r="ET28" s="633"/>
      <c r="EV28" s="204">
        <f>IF(AW28&gt;=$EV$1,AW28,IF(AZ28&gt;=$EV$1,AZ28,IF(BC28&gt;=$EV$1,BC28,IF(BF28&gt;=$EV$1,BF28,IF(BI28&gt;=$EV$1,BI28,IF(BL28&gt;=$EV$1,BL28,IF(BO28&gt;=$EV$1,BO28,IF(BR28&gt;=$EV$1,BR28,IF(BU28&gt;=$EV$1,BU28,IF(BX28&gt;=$EV$1,BX28,IF(CA28&gt;=$EV$1,CA28,IF(CD28&gt;=$EV$1,CD28,""))))))))))))</f>
        <v>45645</v>
      </c>
      <c r="EW28" s="203" t="str">
        <f>IF(EV28="","",$B$6)</f>
        <v>Mapa de riesgos institucional 2025</v>
      </c>
      <c r="EX28" s="202" t="str">
        <f>IF(EW28="","","Riesgos")</f>
        <v>Riesgos</v>
      </c>
      <c r="EY28" s="202" t="str">
        <f>IF(EX28="","",CONCATENATE("ID_",G28,": ",I28))</f>
        <v>ID_262: Posibilidad de afectación reputacional por perdida de credibilidad en el compromiso ambiental de la Entidad , debido a decisiones erróneas o no acertadas en la formulación del PIGA y su plan de acción</v>
      </c>
      <c r="EZ28" s="202" t="str">
        <f>IF(EY28="","",CONCATENATE("Ajuste en ",VLOOKUP(EV28,AW28:CF28,(MATCH(EV28,AW28:CF28,10)+1))," en el Mapa de riesgos de ",A28))</f>
        <v>Ajuste en Identificación del riesgo
Análisis antes de controles
Establecimiento de controles
Evaluación de controles
 en el Mapa de riesgos de Fortalecimiento Institucional</v>
      </c>
      <c r="FA28" s="202" t="str">
        <f>IF(EZ28="","",CONCATENATE("Solicitud de cambio realizada y aprobada por la ",L28," a través del Aplicativo DARUMA"))</f>
        <v>Solicitud de cambio realizada y aprobada por la Dirección Administrativa y Financiera a través del Aplicativo DARUMA</v>
      </c>
    </row>
    <row r="29" spans="1:157" ht="399.9" customHeight="1" x14ac:dyDescent="0.3">
      <c r="A29" s="329" t="s">
        <v>1751</v>
      </c>
      <c r="B29" s="60" t="s">
        <v>1752</v>
      </c>
      <c r="C29" s="60" t="s">
        <v>1753</v>
      </c>
      <c r="D29" s="329" t="s">
        <v>1754</v>
      </c>
      <c r="E29" s="333" t="s">
        <v>1494</v>
      </c>
      <c r="F29" s="60" t="s">
        <v>1755</v>
      </c>
      <c r="G29" s="333">
        <v>316</v>
      </c>
      <c r="H29" s="333" t="s">
        <v>1756</v>
      </c>
      <c r="I29" s="324" t="s">
        <v>1757</v>
      </c>
      <c r="J29" s="329" t="s">
        <v>1427</v>
      </c>
      <c r="K29" s="333" t="s">
        <v>1428</v>
      </c>
      <c r="L29" s="60" t="s">
        <v>1758</v>
      </c>
      <c r="M29" s="61" t="s">
        <v>1759</v>
      </c>
      <c r="N29" s="60" t="s">
        <v>1760</v>
      </c>
      <c r="O29" s="60" t="s">
        <v>1761</v>
      </c>
      <c r="P29" s="60" t="s">
        <v>1762</v>
      </c>
      <c r="Q29" s="60" t="s">
        <v>1433</v>
      </c>
      <c r="R29" s="60" t="s">
        <v>1763</v>
      </c>
      <c r="S29" s="60" t="s">
        <v>1764</v>
      </c>
      <c r="T29" s="60" t="s">
        <v>1765</v>
      </c>
      <c r="U29" s="331" t="s">
        <v>1436</v>
      </c>
      <c r="V29" s="332">
        <v>0.6</v>
      </c>
      <c r="W29" s="331" t="s">
        <v>1437</v>
      </c>
      <c r="X29" s="331" t="s">
        <v>1446</v>
      </c>
      <c r="Y29" s="331" t="s">
        <v>1437</v>
      </c>
      <c r="Z29" s="331" t="s">
        <v>1437</v>
      </c>
      <c r="AA29" s="331" t="s">
        <v>1437</v>
      </c>
      <c r="AB29" s="331" t="s">
        <v>1437</v>
      </c>
      <c r="AC29" s="331" t="s">
        <v>1437</v>
      </c>
      <c r="AD29" s="332">
        <v>0.2</v>
      </c>
      <c r="AE29" s="50" t="s">
        <v>1439</v>
      </c>
      <c r="AF29" s="60" t="s">
        <v>1766</v>
      </c>
      <c r="AG29" s="331" t="s">
        <v>1472</v>
      </c>
      <c r="AH29" s="330">
        <v>0.1512</v>
      </c>
      <c r="AI29" s="331" t="s">
        <v>1437</v>
      </c>
      <c r="AJ29" s="330">
        <v>0.11250000000000002</v>
      </c>
      <c r="AK29" s="50" t="s">
        <v>1442</v>
      </c>
      <c r="AL29" s="60" t="s">
        <v>1767</v>
      </c>
      <c r="AM29" s="329" t="s">
        <v>1444</v>
      </c>
      <c r="AN29" s="60" t="s">
        <v>1445</v>
      </c>
      <c r="AO29" s="60" t="s">
        <v>1445</v>
      </c>
      <c r="AP29" s="60" t="s">
        <v>1445</v>
      </c>
      <c r="AQ29" s="60" t="s">
        <v>1446</v>
      </c>
      <c r="AR29" s="60" t="s">
        <v>1445</v>
      </c>
      <c r="AS29" s="60" t="s">
        <v>1445</v>
      </c>
      <c r="AT29" s="60" t="s">
        <v>1768</v>
      </c>
      <c r="AU29" s="60" t="s">
        <v>1769</v>
      </c>
      <c r="AV29" s="60" t="s">
        <v>1770</v>
      </c>
      <c r="AW29" s="201">
        <v>45645</v>
      </c>
      <c r="AX29" s="187" t="s">
        <v>1450</v>
      </c>
      <c r="AY29" s="211" t="s">
        <v>1771</v>
      </c>
      <c r="AZ29" s="198"/>
      <c r="BA29" s="210"/>
      <c r="BB29" s="61"/>
      <c r="BC29" s="198"/>
      <c r="BD29" s="187"/>
      <c r="BE29" s="211"/>
      <c r="BF29" s="198"/>
      <c r="BG29" s="210"/>
      <c r="BH29" s="61"/>
      <c r="BI29" s="198"/>
      <c r="BJ29" s="187"/>
      <c r="BK29" s="211"/>
      <c r="BL29" s="198"/>
      <c r="BM29" s="210"/>
      <c r="BN29" s="61"/>
      <c r="BO29" s="198"/>
      <c r="BP29" s="187"/>
      <c r="BQ29" s="211"/>
      <c r="BR29" s="198"/>
      <c r="BS29" s="187"/>
      <c r="BT29" s="211"/>
      <c r="BU29" s="198"/>
      <c r="BV29" s="187"/>
      <c r="BW29" s="211"/>
      <c r="BX29" s="198"/>
      <c r="BY29" s="210"/>
      <c r="BZ29" s="61"/>
      <c r="CA29" s="198"/>
      <c r="CB29" s="187"/>
      <c r="CC29" s="211"/>
      <c r="CD29" s="198"/>
      <c r="CE29" s="210"/>
      <c r="CF29" s="209"/>
      <c r="CG29" s="182">
        <f>COUNTBLANK(A29:CF29)</f>
        <v>33</v>
      </c>
      <c r="CH29" s="208"/>
      <c r="CI29" s="208"/>
      <c r="CJ29" s="208" t="s">
        <v>1772</v>
      </c>
      <c r="CK29" s="208" t="s">
        <v>1457</v>
      </c>
      <c r="CL29" s="208" t="s">
        <v>1458</v>
      </c>
      <c r="CM29" s="208" t="s">
        <v>1458</v>
      </c>
      <c r="CN29" s="208" t="s">
        <v>1517</v>
      </c>
      <c r="CO29" s="208" t="s">
        <v>1458</v>
      </c>
      <c r="CP29" s="208" t="s">
        <v>1461</v>
      </c>
      <c r="CQ29" s="208" t="s">
        <v>1773</v>
      </c>
      <c r="CR29" s="208" t="s">
        <v>1461</v>
      </c>
      <c r="CS29" s="208" t="s">
        <v>1461</v>
      </c>
      <c r="CT29" s="208" t="s">
        <v>1461</v>
      </c>
      <c r="CU29" s="208" t="s">
        <v>1461</v>
      </c>
      <c r="CV29" s="208" t="s">
        <v>1461</v>
      </c>
      <c r="CW29" s="208" t="s">
        <v>1461</v>
      </c>
      <c r="CX29" s="208" t="s">
        <v>1774</v>
      </c>
      <c r="CY29" s="208" t="s">
        <v>1461</v>
      </c>
      <c r="CZ29" s="208" t="s">
        <v>1461</v>
      </c>
      <c r="DA29" s="208" t="s">
        <v>1461</v>
      </c>
      <c r="DB29" s="208" t="s">
        <v>1461</v>
      </c>
      <c r="DC29" s="208" t="s">
        <v>1461</v>
      </c>
      <c r="DD29" s="208" t="s">
        <v>1461</v>
      </c>
      <c r="DF29" s="207" t="str">
        <f>J29</f>
        <v>Gestión de procesos</v>
      </c>
      <c r="DG29" s="632" t="str">
        <f>I29</f>
        <v xml:space="preserve">Posibilidad de afectación reputacional por perdida de confianza en las entidades distritales, debido a errores(fallas o defiiciencias) en la definición de los lineamientos establecidos para la gestión de relacionamiento y cooperación internacional.
</v>
      </c>
      <c r="DH29" s="632"/>
      <c r="DI29" s="632"/>
      <c r="DJ29" s="632"/>
      <c r="DK29" s="632"/>
      <c r="DL29" s="632"/>
      <c r="DM29" s="632"/>
      <c r="DN29" s="207" t="str">
        <f>AE29</f>
        <v>Moderado</v>
      </c>
      <c r="DO29" s="207" t="str">
        <f>AK29</f>
        <v>Bajo</v>
      </c>
      <c r="DQ29" s="202" t="e">
        <f>SUM(LEN(#REF!)-LEN(SUBSTITUTE(#REF!,"- Preventivo","")))/LEN("- Preventivo")</f>
        <v>#REF!</v>
      </c>
      <c r="DR29" s="202" t="e">
        <f>SUMIFS($DQ$12:$DQ$90,$A$12:$A$90,A29)</f>
        <v>#REF!</v>
      </c>
      <c r="DS29" s="202" t="e">
        <f>SUM(LEN(#REF!)-LEN(SUBSTITUTE(#REF!,"- Detectivo","")))/LEN("- Detectivo")</f>
        <v>#REF!</v>
      </c>
      <c r="DT29" s="202" t="e">
        <f>SUMIFS($DS$12:$DS$90,$A$12:$A$90,A29)</f>
        <v>#REF!</v>
      </c>
      <c r="DU29" s="202" t="e">
        <f>SUM(LEN(#REF!)-LEN(SUBSTITUTE(#REF!,"- Correctivo","")))/LEN("- Correctivo")</f>
        <v>#REF!</v>
      </c>
      <c r="DV29" s="202" t="e">
        <f>SUMIFS($DU$12:$DU$90,$A$12:$A$90,A29)</f>
        <v>#REF!</v>
      </c>
      <c r="DW29" s="202" t="e">
        <f>DQ29+DS29+DU29</f>
        <v>#REF!</v>
      </c>
      <c r="DX29" s="202" t="e">
        <f>SUMIFS($DW$12:$DW$90,$A$12:$A$90,A29)</f>
        <v>#REF!</v>
      </c>
      <c r="DY29" s="202" t="e">
        <f>SUM(LEN(#REF!)-LEN(SUBSTITUTE(#REF!,"- Documentado","")))/LEN("- Documentado")</f>
        <v>#REF!</v>
      </c>
      <c r="DZ29" s="202" t="e">
        <f>SUM(LEN(#REF!)-LEN(SUBSTITUTE(#REF!,"- Documentado","")))/LEN("- Documentado")</f>
        <v>#REF!</v>
      </c>
      <c r="EA29" s="202" t="e">
        <f>SUMIFS($DY$12:$DY$90,$A$12:$A$90,A29)+SUMIFS($DZ$12:$DZ$90,$A$12:$A$90,A29)</f>
        <v>#REF!</v>
      </c>
      <c r="EB29" s="202" t="e">
        <f>SUM(LEN(#REF!)-LEN(SUBSTITUTE(#REF!,"- Continua","")))/LEN("- Continua")</f>
        <v>#REF!</v>
      </c>
      <c r="EC29" s="202" t="e">
        <f>SUM(LEN(#REF!)-LEN(SUBSTITUTE(#REF!,"- Continua","")))/LEN("- Continua")</f>
        <v>#REF!</v>
      </c>
      <c r="ED29" s="202" t="e">
        <f>SUMIFS($EB$12:$EB$90,$A$12:$A$90,A29)+SUMIFS($EC$12:$EC$90,$A$12:$A$90,A29)</f>
        <v>#REF!</v>
      </c>
      <c r="EE29" s="202" t="e">
        <f>SUM(LEN(#REF!)-LEN(SUBSTITUTE(#REF!,"- Con registro","")))/LEN("- Con registro")</f>
        <v>#REF!</v>
      </c>
      <c r="EF29" s="202" t="e">
        <f>SUM(LEN(#REF!)-LEN(SUBSTITUTE(#REF!,"- Con registro","")))/LEN("- Con registro")</f>
        <v>#REF!</v>
      </c>
      <c r="EG29" s="202" t="e">
        <f>SUMIFS($EE$12:$EE$90,$A$12:$A$90,A29)+SUMIFS($EF$12:$EF$90,$A$12:$A$90,A29)</f>
        <v>#REF!</v>
      </c>
      <c r="EH29" s="206" t="e">
        <f>CONCATENATE("El proceso estableció ",DX29," controles frente a los riesgos identificados, de los cuales:
")</f>
        <v>#REF!</v>
      </c>
      <c r="EI29" s="206" t="e">
        <f>CONCATENATE("- ",DR29," son preventivos, ",DT29," detectivos y ",DV29," correctivos.
")</f>
        <v>#REF!</v>
      </c>
      <c r="EJ29" s="205" t="e">
        <f>CONCATENATE("- ",EA29," están documentados, ",ED29," se aplican continuamente de acuerdo con la periodicidad establecida y en ",EG29," se deja registro de la aplicación.")</f>
        <v>#REF!</v>
      </c>
      <c r="EK29" s="633" t="e">
        <f>CONCATENATE(EH29,EI29,EJ29)</f>
        <v>#REF!</v>
      </c>
      <c r="EL29" s="633"/>
      <c r="EM29" s="633"/>
      <c r="EN29" s="633"/>
      <c r="EO29" s="633"/>
      <c r="EP29" s="633"/>
      <c r="EQ29" s="633"/>
      <c r="ER29" s="633"/>
      <c r="ES29" s="633"/>
      <c r="ET29" s="633"/>
      <c r="EV29" s="204">
        <f>IF(AW29&gt;=$EV$1,AW29,IF(AZ29&gt;=$EV$1,AZ29,IF(BC29&gt;=$EV$1,BC29,IF(BF29&gt;=$EV$1,BF29,IF(BI29&gt;=$EV$1,BI29,IF(BL29&gt;=$EV$1,BL29,IF(BO29&gt;=$EV$1,BO29,IF(BR29&gt;=$EV$1,BR29,IF(BU29&gt;=$EV$1,BU29,IF(BX29&gt;=$EV$1,BX29,IF(CA29&gt;=$EV$1,CA29,IF(CD29&gt;=$EV$1,CD29,""))))))))))))</f>
        <v>45645</v>
      </c>
      <c r="EW29" s="203" t="str">
        <f>IF(EV29="","",$B$6)</f>
        <v>Mapa de riesgos institucional 2025</v>
      </c>
      <c r="EX29" s="202" t="str">
        <f>IF(EW29="","","Riesgos")</f>
        <v>Riesgos</v>
      </c>
      <c r="EY29" s="202" t="str">
        <f>IF(EX29="","",CONCATENATE("ID_",G29,": ",I29))</f>
        <v xml:space="preserve">ID_316: Posibilidad de afectación reputacional por perdida de confianza en las entidades distritales, debido a errores(fallas o defiiciencias) en la definición de los lineamientos establecidos para la gestión de relacionamiento y cooperación internacional.
</v>
      </c>
      <c r="EZ29" s="202" t="str">
        <f>IF(EY29="","",CONCATENATE("Ajuste en ",VLOOKUP(EV29,AW29:CF29,(MATCH(EV29,AW29:CF29,10)+1))," en el Mapa de riesgos de ",A29))</f>
        <v>Ajuste en Identificación del riesgo
 en el Mapa de riesgos de Gestión de Alianzas e Internacionalización de Bogotá</v>
      </c>
      <c r="FA29" s="202" t="str">
        <f>IF(EZ29="","",CONCATENATE("Solicitud de cambio realizada y aprobada por la ",L29," a través del Aplicativo DARUMA"))</f>
        <v>Solicitud de cambio realizada y aprobada por la Consejería Distrital de  Relaciones Internacionales  a través del Aplicativo DARUMA</v>
      </c>
    </row>
    <row r="30" spans="1:157" ht="399.9" customHeight="1" x14ac:dyDescent="0.3">
      <c r="A30" s="329" t="s">
        <v>1751</v>
      </c>
      <c r="B30" s="60" t="s">
        <v>1752</v>
      </c>
      <c r="C30" s="60" t="s">
        <v>1753</v>
      </c>
      <c r="D30" s="329" t="s">
        <v>1754</v>
      </c>
      <c r="E30" s="333" t="s">
        <v>1494</v>
      </c>
      <c r="F30" s="60" t="s">
        <v>1775</v>
      </c>
      <c r="G30" s="333">
        <v>317</v>
      </c>
      <c r="H30" s="333" t="s">
        <v>1776</v>
      </c>
      <c r="I30" s="324" t="s">
        <v>1777</v>
      </c>
      <c r="J30" s="329" t="s">
        <v>1427</v>
      </c>
      <c r="K30" s="333" t="s">
        <v>1428</v>
      </c>
      <c r="L30" s="60" t="s">
        <v>1758</v>
      </c>
      <c r="M30" s="61" t="s">
        <v>1759</v>
      </c>
      <c r="N30" s="60" t="s">
        <v>1760</v>
      </c>
      <c r="O30" s="60" t="s">
        <v>1761</v>
      </c>
      <c r="P30" s="60" t="s">
        <v>1762</v>
      </c>
      <c r="Q30" s="60" t="s">
        <v>1433</v>
      </c>
      <c r="R30" s="60" t="s">
        <v>1763</v>
      </c>
      <c r="S30" s="60" t="s">
        <v>1764</v>
      </c>
      <c r="T30" s="60" t="s">
        <v>1765</v>
      </c>
      <c r="U30" s="331" t="s">
        <v>1436</v>
      </c>
      <c r="V30" s="332">
        <v>0.6</v>
      </c>
      <c r="W30" s="331" t="s">
        <v>1437</v>
      </c>
      <c r="X30" s="331" t="s">
        <v>1446</v>
      </c>
      <c r="Y30" s="331" t="s">
        <v>1437</v>
      </c>
      <c r="Z30" s="331" t="s">
        <v>1437</v>
      </c>
      <c r="AA30" s="331" t="s">
        <v>1437</v>
      </c>
      <c r="AB30" s="331" t="s">
        <v>1437</v>
      </c>
      <c r="AC30" s="331" t="s">
        <v>1437</v>
      </c>
      <c r="AD30" s="332">
        <v>0.2</v>
      </c>
      <c r="AE30" s="50" t="s">
        <v>1439</v>
      </c>
      <c r="AF30" s="60" t="s">
        <v>1766</v>
      </c>
      <c r="AG30" s="331" t="s">
        <v>1472</v>
      </c>
      <c r="AH30" s="330">
        <v>0.1512</v>
      </c>
      <c r="AI30" s="331" t="s">
        <v>1437</v>
      </c>
      <c r="AJ30" s="330">
        <v>0.11250000000000002</v>
      </c>
      <c r="AK30" s="50" t="s">
        <v>1442</v>
      </c>
      <c r="AL30" s="60" t="s">
        <v>1767</v>
      </c>
      <c r="AM30" s="329" t="s">
        <v>1444</v>
      </c>
      <c r="AN30" s="60" t="s">
        <v>1445</v>
      </c>
      <c r="AO30" s="60" t="s">
        <v>1445</v>
      </c>
      <c r="AP30" s="60" t="s">
        <v>1445</v>
      </c>
      <c r="AQ30" s="60" t="s">
        <v>1446</v>
      </c>
      <c r="AR30" s="60" t="s">
        <v>1445</v>
      </c>
      <c r="AS30" s="60" t="s">
        <v>1445</v>
      </c>
      <c r="AT30" s="60" t="s">
        <v>1778</v>
      </c>
      <c r="AU30" s="60" t="s">
        <v>1769</v>
      </c>
      <c r="AV30" s="60" t="s">
        <v>1779</v>
      </c>
      <c r="AW30" s="201">
        <v>45645</v>
      </c>
      <c r="AX30" s="187" t="s">
        <v>1450</v>
      </c>
      <c r="AY30" s="211" t="s">
        <v>1780</v>
      </c>
      <c r="AZ30" s="198"/>
      <c r="BA30" s="210"/>
      <c r="BB30" s="61"/>
      <c r="BC30" s="198"/>
      <c r="BD30" s="187"/>
      <c r="BE30" s="211"/>
      <c r="BF30" s="198"/>
      <c r="BG30" s="210"/>
      <c r="BH30" s="61"/>
      <c r="BI30" s="198"/>
      <c r="BJ30" s="187"/>
      <c r="BK30" s="211"/>
      <c r="BL30" s="198"/>
      <c r="BM30" s="210"/>
      <c r="BN30" s="61"/>
      <c r="BO30" s="198"/>
      <c r="BP30" s="187"/>
      <c r="BQ30" s="211"/>
      <c r="BR30" s="198"/>
      <c r="BS30" s="187"/>
      <c r="BT30" s="211"/>
      <c r="BU30" s="198"/>
      <c r="BV30" s="187"/>
      <c r="BW30" s="61"/>
      <c r="BX30" s="198"/>
      <c r="BY30" s="210"/>
      <c r="BZ30" s="61"/>
      <c r="CA30" s="198"/>
      <c r="CB30" s="187"/>
      <c r="CC30" s="211"/>
      <c r="CD30" s="198"/>
      <c r="CE30" s="210"/>
      <c r="CF30" s="209"/>
      <c r="CH30" s="208"/>
      <c r="CI30" s="208"/>
      <c r="CJ30" s="208"/>
      <c r="CK30" s="208"/>
      <c r="CL30" s="208"/>
      <c r="CM30" s="208"/>
      <c r="CN30" s="208"/>
      <c r="CO30" s="208"/>
      <c r="CP30" s="208"/>
      <c r="CQ30" s="208"/>
      <c r="CR30" s="208"/>
      <c r="CS30" s="208"/>
      <c r="CT30" s="208"/>
      <c r="CU30" s="208"/>
      <c r="CV30" s="208"/>
      <c r="CW30" s="208"/>
      <c r="CX30" s="208"/>
      <c r="CY30" s="208"/>
      <c r="CZ30" s="208"/>
      <c r="DA30" s="208"/>
      <c r="DB30" s="208"/>
      <c r="DC30" s="208"/>
      <c r="DD30" s="208"/>
      <c r="DF30" s="207"/>
      <c r="DG30" s="207"/>
      <c r="DH30" s="207"/>
      <c r="DI30" s="207"/>
      <c r="DJ30" s="207"/>
      <c r="DK30" s="207"/>
      <c r="DL30" s="207"/>
      <c r="DM30" s="207"/>
      <c r="DN30" s="207"/>
      <c r="DO30" s="207"/>
      <c r="DQ30" s="202"/>
      <c r="DR30" s="202"/>
      <c r="DS30" s="202"/>
      <c r="DT30" s="202"/>
      <c r="DU30" s="202"/>
      <c r="DV30" s="202"/>
      <c r="DW30" s="202"/>
      <c r="DX30" s="202"/>
      <c r="DY30" s="202"/>
      <c r="DZ30" s="202"/>
      <c r="EA30" s="202"/>
      <c r="EB30" s="202"/>
      <c r="EC30" s="202"/>
      <c r="ED30" s="202"/>
      <c r="EE30" s="202"/>
      <c r="EF30" s="202"/>
      <c r="EG30" s="202"/>
      <c r="EH30" s="206"/>
      <c r="EI30" s="206"/>
      <c r="EJ30" s="205"/>
      <c r="EK30" s="193"/>
      <c r="EL30" s="193"/>
      <c r="EM30" s="193"/>
      <c r="EN30" s="193"/>
      <c r="EO30" s="193"/>
      <c r="EP30" s="193"/>
      <c r="EQ30" s="193"/>
      <c r="ER30" s="193"/>
      <c r="ES30" s="193"/>
      <c r="ET30" s="193"/>
      <c r="EV30" s="204"/>
      <c r="EW30" s="203"/>
      <c r="EX30" s="202"/>
      <c r="EY30" s="202"/>
      <c r="EZ30" s="202"/>
      <c r="FA30" s="202"/>
    </row>
    <row r="31" spans="1:157" ht="399.9" customHeight="1" x14ac:dyDescent="0.3">
      <c r="A31" s="329" t="s">
        <v>1751</v>
      </c>
      <c r="B31" s="60" t="s">
        <v>1752</v>
      </c>
      <c r="C31" s="60" t="s">
        <v>1753</v>
      </c>
      <c r="D31" s="329" t="s">
        <v>1754</v>
      </c>
      <c r="E31" s="333" t="s">
        <v>1494</v>
      </c>
      <c r="F31" s="60" t="s">
        <v>1781</v>
      </c>
      <c r="G31" s="333">
        <v>318</v>
      </c>
      <c r="H31" s="333" t="s">
        <v>1782</v>
      </c>
      <c r="I31" s="324" t="s">
        <v>1783</v>
      </c>
      <c r="J31" s="329" t="s">
        <v>1427</v>
      </c>
      <c r="K31" s="333" t="s">
        <v>1428</v>
      </c>
      <c r="L31" s="60" t="s">
        <v>1758</v>
      </c>
      <c r="M31" s="61" t="s">
        <v>1759</v>
      </c>
      <c r="N31" s="60" t="s">
        <v>1760</v>
      </c>
      <c r="O31" s="60" t="s">
        <v>1761</v>
      </c>
      <c r="P31" s="60" t="s">
        <v>1762</v>
      </c>
      <c r="Q31" s="60" t="s">
        <v>1433</v>
      </c>
      <c r="R31" s="60" t="s">
        <v>1763</v>
      </c>
      <c r="S31" s="60" t="s">
        <v>1764</v>
      </c>
      <c r="T31" s="60" t="s">
        <v>1765</v>
      </c>
      <c r="U31" s="331" t="s">
        <v>1436</v>
      </c>
      <c r="V31" s="332">
        <v>0.6</v>
      </c>
      <c r="W31" s="331" t="s">
        <v>1437</v>
      </c>
      <c r="X31" s="331" t="s">
        <v>1446</v>
      </c>
      <c r="Y31" s="331" t="s">
        <v>1437</v>
      </c>
      <c r="Z31" s="331" t="s">
        <v>1437</v>
      </c>
      <c r="AA31" s="331" t="s">
        <v>1437</v>
      </c>
      <c r="AB31" s="331" t="s">
        <v>1437</v>
      </c>
      <c r="AC31" s="331" t="s">
        <v>1437</v>
      </c>
      <c r="AD31" s="332">
        <v>0.2</v>
      </c>
      <c r="AE31" s="50" t="s">
        <v>1439</v>
      </c>
      <c r="AF31" s="60" t="s">
        <v>1784</v>
      </c>
      <c r="AG31" s="331" t="s">
        <v>1472</v>
      </c>
      <c r="AH31" s="330">
        <v>0.1512</v>
      </c>
      <c r="AI31" s="331" t="s">
        <v>1437</v>
      </c>
      <c r="AJ31" s="330">
        <v>0.11250000000000002</v>
      </c>
      <c r="AK31" s="50" t="s">
        <v>1442</v>
      </c>
      <c r="AL31" s="60" t="s">
        <v>1767</v>
      </c>
      <c r="AM31" s="329" t="s">
        <v>1444</v>
      </c>
      <c r="AN31" s="60" t="s">
        <v>1445</v>
      </c>
      <c r="AO31" s="60" t="s">
        <v>1445</v>
      </c>
      <c r="AP31" s="60" t="s">
        <v>1445</v>
      </c>
      <c r="AQ31" s="60" t="s">
        <v>1446</v>
      </c>
      <c r="AR31" s="60" t="s">
        <v>1445</v>
      </c>
      <c r="AS31" s="60" t="s">
        <v>1445</v>
      </c>
      <c r="AT31" s="60" t="s">
        <v>1785</v>
      </c>
      <c r="AU31" s="60" t="s">
        <v>1769</v>
      </c>
      <c r="AV31" s="60" t="s">
        <v>1786</v>
      </c>
      <c r="AW31" s="201">
        <v>45645</v>
      </c>
      <c r="AX31" s="187" t="s">
        <v>1450</v>
      </c>
      <c r="AY31" s="211" t="s">
        <v>1780</v>
      </c>
      <c r="AZ31" s="198"/>
      <c r="BA31" s="210"/>
      <c r="BB31" s="61"/>
      <c r="BC31" s="198"/>
      <c r="BD31" s="187"/>
      <c r="BE31" s="211"/>
      <c r="BF31" s="198"/>
      <c r="BG31" s="210"/>
      <c r="BH31" s="61"/>
      <c r="BI31" s="198"/>
      <c r="BJ31" s="187"/>
      <c r="BK31" s="211"/>
      <c r="BL31" s="198"/>
      <c r="BM31" s="210"/>
      <c r="BN31" s="61"/>
      <c r="BO31" s="198"/>
      <c r="BP31" s="187"/>
      <c r="BQ31" s="211"/>
      <c r="BR31" s="198"/>
      <c r="BS31" s="187"/>
      <c r="BT31" s="211"/>
      <c r="BU31" s="198"/>
      <c r="BV31" s="210"/>
      <c r="BW31" s="61"/>
      <c r="BX31" s="198"/>
      <c r="BY31" s="210"/>
      <c r="BZ31" s="61"/>
      <c r="CA31" s="198"/>
      <c r="CB31" s="187"/>
      <c r="CC31" s="211"/>
      <c r="CD31" s="198"/>
      <c r="CE31" s="210"/>
      <c r="CF31" s="209"/>
      <c r="CG31" s="182">
        <f t="shared" ref="CG31:CG37" si="23">COUNTBLANK(A31:CF31)</f>
        <v>33</v>
      </c>
      <c r="CH31" s="208"/>
      <c r="CI31" s="208"/>
      <c r="CJ31" s="208" t="s">
        <v>1772</v>
      </c>
      <c r="CK31" s="208" t="s">
        <v>1457</v>
      </c>
      <c r="CL31" s="208" t="s">
        <v>1458</v>
      </c>
      <c r="CM31" s="208" t="s">
        <v>1458</v>
      </c>
      <c r="CN31" s="208" t="s">
        <v>1517</v>
      </c>
      <c r="CO31" s="208" t="s">
        <v>1458</v>
      </c>
      <c r="CP31" s="208" t="s">
        <v>1461</v>
      </c>
      <c r="CQ31" s="208"/>
      <c r="CR31" s="208" t="s">
        <v>1461</v>
      </c>
      <c r="CS31" s="208" t="s">
        <v>1461</v>
      </c>
      <c r="CT31" s="208" t="s">
        <v>1461</v>
      </c>
      <c r="CU31" s="208" t="s">
        <v>1461</v>
      </c>
      <c r="CV31" s="208" t="s">
        <v>1461</v>
      </c>
      <c r="CW31" s="208" t="s">
        <v>1461</v>
      </c>
      <c r="CX31" s="208" t="s">
        <v>1774</v>
      </c>
      <c r="CY31" s="208" t="s">
        <v>1461</v>
      </c>
      <c r="CZ31" s="208" t="s">
        <v>1461</v>
      </c>
      <c r="DA31" s="208" t="s">
        <v>1461</v>
      </c>
      <c r="DB31" s="208" t="s">
        <v>1461</v>
      </c>
      <c r="DC31" s="208" t="s">
        <v>1461</v>
      </c>
      <c r="DD31" s="208" t="s">
        <v>1461</v>
      </c>
      <c r="DF31" s="207" t="str">
        <f t="shared" ref="DF31:DF37" si="24">J31</f>
        <v>Gestión de procesos</v>
      </c>
      <c r="DG31" s="632" t="str">
        <f t="shared" ref="DG31:DG37" si="25">I31</f>
        <v>Posibilidad de afectación reputacional por inconformidad de las entidades del distrito  y partes interesadas debido incumplimiento de compromisos en el seguimiento a la vigencia de los instrumentos estratégicos de cooperación internacional.</v>
      </c>
      <c r="DH31" s="632"/>
      <c r="DI31" s="632"/>
      <c r="DJ31" s="632"/>
      <c r="DK31" s="632"/>
      <c r="DL31" s="632"/>
      <c r="DM31" s="632"/>
      <c r="DN31" s="207" t="str">
        <f t="shared" ref="DN31:DN37" si="26">AE31</f>
        <v>Moderado</v>
      </c>
      <c r="DO31" s="207" t="str">
        <f t="shared" ref="DO31:DO37" si="27">AK31</f>
        <v>Bajo</v>
      </c>
      <c r="DQ31" s="202" t="e">
        <f>SUM(LEN(#REF!)-LEN(SUBSTITUTE(#REF!,"- Preventivo","")))/LEN("- Preventivo")</f>
        <v>#REF!</v>
      </c>
      <c r="DR31" s="202" t="e">
        <f t="shared" ref="DR31:DR37" si="28">SUMIFS($DQ$12:$DQ$90,$A$12:$A$90,A31)</f>
        <v>#REF!</v>
      </c>
      <c r="DS31" s="202" t="e">
        <f>SUM(LEN(#REF!)-LEN(SUBSTITUTE(#REF!,"- Detectivo","")))/LEN("- Detectivo")</f>
        <v>#REF!</v>
      </c>
      <c r="DT31" s="202" t="e">
        <f t="shared" ref="DT31:DT37" si="29">SUMIFS($DS$12:$DS$90,$A$12:$A$90,A31)</f>
        <v>#REF!</v>
      </c>
      <c r="DU31" s="202" t="e">
        <f>SUM(LEN(#REF!)-LEN(SUBSTITUTE(#REF!,"- Correctivo","")))/LEN("- Correctivo")</f>
        <v>#REF!</v>
      </c>
      <c r="DV31" s="202" t="e">
        <f t="shared" ref="DV31:DV37" si="30">SUMIFS($DU$12:$DU$90,$A$12:$A$90,A31)</f>
        <v>#REF!</v>
      </c>
      <c r="DW31" s="202" t="e">
        <f t="shared" ref="DW31:DW37" si="31">DQ31+DS31+DU31</f>
        <v>#REF!</v>
      </c>
      <c r="DX31" s="202" t="e">
        <f t="shared" ref="DX31:DX37" si="32">SUMIFS($DW$12:$DW$90,$A$12:$A$90,A31)</f>
        <v>#REF!</v>
      </c>
      <c r="DY31" s="202" t="e">
        <f>SUM(LEN(#REF!)-LEN(SUBSTITUTE(#REF!,"- Documentado","")))/LEN("- Documentado")</f>
        <v>#REF!</v>
      </c>
      <c r="DZ31" s="202" t="e">
        <f>SUM(LEN(#REF!)-LEN(SUBSTITUTE(#REF!,"- Documentado","")))/LEN("- Documentado")</f>
        <v>#REF!</v>
      </c>
      <c r="EA31" s="202" t="e">
        <f t="shared" ref="EA31:EA37" si="33">SUMIFS($DY$12:$DY$90,$A$12:$A$90,A31)+SUMIFS($DZ$12:$DZ$90,$A$12:$A$90,A31)</f>
        <v>#REF!</v>
      </c>
      <c r="EB31" s="202" t="e">
        <f>SUM(LEN(#REF!)-LEN(SUBSTITUTE(#REF!,"- Continua","")))/LEN("- Continua")</f>
        <v>#REF!</v>
      </c>
      <c r="EC31" s="202" t="e">
        <f>SUM(LEN(#REF!)-LEN(SUBSTITUTE(#REF!,"- Continua","")))/LEN("- Continua")</f>
        <v>#REF!</v>
      </c>
      <c r="ED31" s="202" t="e">
        <f t="shared" ref="ED31:ED37" si="34">SUMIFS($EB$12:$EB$90,$A$12:$A$90,A31)+SUMIFS($EC$12:$EC$90,$A$12:$A$90,A31)</f>
        <v>#REF!</v>
      </c>
      <c r="EE31" s="202" t="e">
        <f>SUM(LEN(#REF!)-LEN(SUBSTITUTE(#REF!,"- Con registro","")))/LEN("- Con registro")</f>
        <v>#REF!</v>
      </c>
      <c r="EF31" s="202" t="e">
        <f>SUM(LEN(#REF!)-LEN(SUBSTITUTE(#REF!,"- Con registro","")))/LEN("- Con registro")</f>
        <v>#REF!</v>
      </c>
      <c r="EG31" s="202" t="e">
        <f t="shared" ref="EG31:EG37" si="35">SUMIFS($EE$12:$EE$90,$A$12:$A$90,A31)+SUMIFS($EF$12:$EF$90,$A$12:$A$90,A31)</f>
        <v>#REF!</v>
      </c>
      <c r="EH31" s="206" t="e">
        <f t="shared" ref="EH31:EH37" si="36">CONCATENATE("El proceso estableció ",DX31," controles frente a los riesgos identificados, de los cuales:
")</f>
        <v>#REF!</v>
      </c>
      <c r="EI31" s="206" t="e">
        <f t="shared" ref="EI31:EI37" si="37">CONCATENATE("- ",DR31," son preventivos, ",DT31," detectivos y ",DV31," correctivos.
")</f>
        <v>#REF!</v>
      </c>
      <c r="EJ31" s="205" t="e">
        <f t="shared" ref="EJ31:EJ37" si="38">CONCATENATE("- ",EA31," están documentados, ",ED31," se aplican continuamente de acuerdo con la periodicidad establecida y en ",EG31," se deja registro de la aplicación.")</f>
        <v>#REF!</v>
      </c>
      <c r="EK31" s="633" t="e">
        <f t="shared" ref="EK31:EK37" si="39">CONCATENATE(EH31,EI31,EJ31)</f>
        <v>#REF!</v>
      </c>
      <c r="EL31" s="633"/>
      <c r="EM31" s="633"/>
      <c r="EN31" s="633"/>
      <c r="EO31" s="633"/>
      <c r="EP31" s="633"/>
      <c r="EQ31" s="633"/>
      <c r="ER31" s="633"/>
      <c r="ES31" s="633"/>
      <c r="ET31" s="633"/>
      <c r="EV31" s="204">
        <f t="shared" ref="EV31:EV37" si="40">IF(AW31&gt;=$EV$1,AW31,IF(AZ31&gt;=$EV$1,AZ31,IF(BC31&gt;=$EV$1,BC31,IF(BF31&gt;=$EV$1,BF31,IF(BI31&gt;=$EV$1,BI31,IF(BL31&gt;=$EV$1,BL31,IF(BO31&gt;=$EV$1,BO31,IF(BR31&gt;=$EV$1,BR31,IF(BU31&gt;=$EV$1,BU31,IF(BX31&gt;=$EV$1,BX31,IF(CA31&gt;=$EV$1,CA31,IF(CD31&gt;=$EV$1,CD31,""))))))))))))</f>
        <v>45645</v>
      </c>
      <c r="EW31" s="203" t="str">
        <f t="shared" ref="EW31:EW37" si="41">IF(EV31="","",$B$6)</f>
        <v>Mapa de riesgos institucional 2025</v>
      </c>
      <c r="EX31" s="202" t="str">
        <f t="shared" ref="EX31:EX37" si="42">IF(EW31="","","Riesgos")</f>
        <v>Riesgos</v>
      </c>
      <c r="EY31" s="202" t="str">
        <f t="shared" ref="EY31:EY37" si="43">IF(EX31="","",CONCATENATE("ID_",G31,": ",I31))</f>
        <v>ID_318: Posibilidad de afectación reputacional por inconformidad de las entidades del distrito  y partes interesadas debido incumplimiento de compromisos en el seguimiento a la vigencia de los instrumentos estratégicos de cooperación internacional.</v>
      </c>
      <c r="EZ31" s="202" t="str">
        <f t="shared" ref="EZ31:EZ37" si="44">IF(EY31="","",CONCATENATE("Ajuste en ",VLOOKUP(EV31,AW31:CF31,(MATCH(EV31,AW31:CF31,10)+1))," en el Mapa de riesgos de ",A31))</f>
        <v>Ajuste en Identificación del riesgo
 en el Mapa de riesgos de Gestión de Alianzas e Internacionalización de Bogotá</v>
      </c>
      <c r="FA31" s="202" t="str">
        <f t="shared" ref="FA31:FA37" si="45">IF(EZ31="","",CONCATENATE("Solicitud de cambio realizada y aprobada por la ",L31," a través del Aplicativo DARUMA"))</f>
        <v>Solicitud de cambio realizada y aprobada por la Consejería Distrital de  Relaciones Internacionales  a través del Aplicativo DARUMA</v>
      </c>
    </row>
    <row r="32" spans="1:157" ht="399.9" customHeight="1" x14ac:dyDescent="0.3">
      <c r="A32" s="329" t="s">
        <v>1787</v>
      </c>
      <c r="B32" s="60" t="s">
        <v>1788</v>
      </c>
      <c r="C32" s="60" t="s">
        <v>1789</v>
      </c>
      <c r="D32" s="329" t="s">
        <v>664</v>
      </c>
      <c r="E32" s="333" t="s">
        <v>1790</v>
      </c>
      <c r="F32" s="60" t="s">
        <v>1791</v>
      </c>
      <c r="G32" s="333">
        <v>245</v>
      </c>
      <c r="H32" s="333" t="s">
        <v>1792</v>
      </c>
      <c r="I32" s="324" t="s">
        <v>1793</v>
      </c>
      <c r="J32" s="329" t="s">
        <v>1427</v>
      </c>
      <c r="K32" s="333" t="s">
        <v>1428</v>
      </c>
      <c r="L32" s="60" t="s">
        <v>665</v>
      </c>
      <c r="M32" s="61" t="s">
        <v>1794</v>
      </c>
      <c r="N32" s="60" t="s">
        <v>1795</v>
      </c>
      <c r="O32" s="60" t="s">
        <v>1796</v>
      </c>
      <c r="P32" s="60" t="s">
        <v>1797</v>
      </c>
      <c r="Q32" s="60" t="s">
        <v>1433</v>
      </c>
      <c r="R32" s="60" t="s">
        <v>1503</v>
      </c>
      <c r="S32" s="60" t="s">
        <v>1435</v>
      </c>
      <c r="T32" s="60" t="s">
        <v>43</v>
      </c>
      <c r="U32" s="331" t="s">
        <v>1668</v>
      </c>
      <c r="V32" s="332">
        <v>0.8</v>
      </c>
      <c r="W32" s="331" t="s">
        <v>1798</v>
      </c>
      <c r="X32" s="331" t="s">
        <v>1473</v>
      </c>
      <c r="Y32" s="331" t="s">
        <v>1474</v>
      </c>
      <c r="Z32" s="331" t="s">
        <v>1474</v>
      </c>
      <c r="AA32" s="331" t="s">
        <v>1437</v>
      </c>
      <c r="AB32" s="331" t="s">
        <v>1473</v>
      </c>
      <c r="AC32" s="331" t="s">
        <v>1798</v>
      </c>
      <c r="AD32" s="332">
        <v>1</v>
      </c>
      <c r="AE32" s="50" t="s">
        <v>1799</v>
      </c>
      <c r="AF32" s="60" t="s">
        <v>1800</v>
      </c>
      <c r="AG32" s="331" t="s">
        <v>1436</v>
      </c>
      <c r="AH32" s="330">
        <v>0.48</v>
      </c>
      <c r="AI32" s="331" t="s">
        <v>1474</v>
      </c>
      <c r="AJ32" s="330">
        <v>0.75</v>
      </c>
      <c r="AK32" s="50" t="s">
        <v>1475</v>
      </c>
      <c r="AL32" s="60" t="s">
        <v>1801</v>
      </c>
      <c r="AM32" s="329" t="s">
        <v>1630</v>
      </c>
      <c r="AN32" s="334" t="s">
        <v>1802</v>
      </c>
      <c r="AO32" s="334" t="s">
        <v>1803</v>
      </c>
      <c r="AP32" s="335" t="s">
        <v>1804</v>
      </c>
      <c r="AQ32" s="335" t="s">
        <v>1805</v>
      </c>
      <c r="AR32" s="335" t="s">
        <v>1806</v>
      </c>
      <c r="AS32" s="335" t="s">
        <v>1807</v>
      </c>
      <c r="AT32" s="60" t="s">
        <v>1808</v>
      </c>
      <c r="AU32" s="60" t="s">
        <v>1809</v>
      </c>
      <c r="AV32" s="60" t="s">
        <v>1810</v>
      </c>
      <c r="AW32" s="184">
        <f>IF([4]Ficha1!$BL$271="","",[4]Ficha1!$BL$271)</f>
        <v>46017</v>
      </c>
      <c r="AX32" s="187" t="str">
        <f>CONCATENATE(IF([4]Ficha1!$C$272="","",[4]Ficha1!$E$272),"
",IF([4]Ficha1!$C$273="","",[4]Ficha1!$E$273),"
",IF([4]Ficha1!$C$274="","",[4]Ficha1!$E$274),"
",IF([4]Ficha1!$C$275="","",[4]Ficha1!$E$275),"
",IF([4]Ficha1!$C$276="","",[4]Ficha1!$E$276),"")</f>
        <v>Identificación del riesgo
Análisis antes de controles
Establecimiento de controles
Evaluación de controles
Tratamiento del riesgo</v>
      </c>
      <c r="AY32" s="200" t="str">
        <f>IF([4]Ficha1!$N$271="","",[4]Ficha1!$N$271)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2" s="184">
        <v>45758</v>
      </c>
      <c r="BA32" s="452" t="s">
        <v>1811</v>
      </c>
      <c r="BB32" s="452" t="s">
        <v>1812</v>
      </c>
      <c r="BC32" s="198"/>
      <c r="BD32" s="187"/>
      <c r="BE32" s="211"/>
      <c r="BF32" s="198"/>
      <c r="BG32" s="210"/>
      <c r="BH32" s="61"/>
      <c r="BI32" s="198"/>
      <c r="BJ32" s="187"/>
      <c r="BK32" s="211"/>
      <c r="BL32" s="198"/>
      <c r="BM32" s="210"/>
      <c r="BN32" s="61"/>
      <c r="BO32" s="198"/>
      <c r="BP32" s="187"/>
      <c r="BQ32" s="211"/>
      <c r="BR32" s="198"/>
      <c r="BS32" s="210"/>
      <c r="BT32" s="61"/>
      <c r="BU32" s="198"/>
      <c r="BV32" s="187"/>
      <c r="BW32" s="211"/>
      <c r="BX32" s="198"/>
      <c r="BY32" s="210"/>
      <c r="BZ32" s="61"/>
      <c r="CA32" s="198"/>
      <c r="CB32" s="187"/>
      <c r="CC32" s="211"/>
      <c r="CD32" s="198"/>
      <c r="CE32" s="210"/>
      <c r="CF32" s="209"/>
      <c r="CG32" s="182">
        <f t="shared" si="23"/>
        <v>30</v>
      </c>
      <c r="CH32" s="208" t="s">
        <v>1813</v>
      </c>
      <c r="CI32" s="208" t="s">
        <v>1814</v>
      </c>
      <c r="CJ32" s="208" t="s">
        <v>1815</v>
      </c>
      <c r="CK32" s="208" t="s">
        <v>1461</v>
      </c>
      <c r="CL32" s="208" t="s">
        <v>1458</v>
      </c>
      <c r="CM32" s="208" t="s">
        <v>1458</v>
      </c>
      <c r="CN32" s="208" t="s">
        <v>1459</v>
      </c>
      <c r="CO32" s="208" t="s">
        <v>1458</v>
      </c>
      <c r="CP32" s="208" t="s">
        <v>1461</v>
      </c>
      <c r="CQ32" s="208"/>
      <c r="CR32" s="208" t="s">
        <v>1461</v>
      </c>
      <c r="CS32" s="208" t="s">
        <v>1461</v>
      </c>
      <c r="CT32" s="208" t="s">
        <v>1461</v>
      </c>
      <c r="CU32" s="208" t="s">
        <v>1461</v>
      </c>
      <c r="CV32" s="208" t="s">
        <v>1461</v>
      </c>
      <c r="CW32" s="208" t="s">
        <v>1461</v>
      </c>
      <c r="CX32" s="208" t="s">
        <v>1816</v>
      </c>
      <c r="CY32" s="208" t="s">
        <v>1461</v>
      </c>
      <c r="CZ32" s="208" t="s">
        <v>1461</v>
      </c>
      <c r="DA32" s="208" t="s">
        <v>1461</v>
      </c>
      <c r="DB32" s="208" t="s">
        <v>1461</v>
      </c>
      <c r="DC32" s="208" t="s">
        <v>1461</v>
      </c>
      <c r="DD32" s="208" t="s">
        <v>1461</v>
      </c>
      <c r="DF32" s="207" t="str">
        <f t="shared" si="24"/>
        <v>Gestión de procesos</v>
      </c>
      <c r="DG32" s="632" t="str">
        <f t="shared" si="25"/>
        <v>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v>
      </c>
      <c r="DH32" s="632"/>
      <c r="DI32" s="632"/>
      <c r="DJ32" s="632"/>
      <c r="DK32" s="632"/>
      <c r="DL32" s="632"/>
      <c r="DM32" s="632"/>
      <c r="DN32" s="207" t="str">
        <f t="shared" si="26"/>
        <v>Extremo</v>
      </c>
      <c r="DO32" s="207" t="str">
        <f t="shared" si="27"/>
        <v>Alto</v>
      </c>
      <c r="DQ32" s="202" t="e">
        <f>SUM(LEN(#REF!)-LEN(SUBSTITUTE(#REF!,"- Preventivo","")))/LEN("- Preventivo")</f>
        <v>#REF!</v>
      </c>
      <c r="DR32" s="202" t="e">
        <f t="shared" si="28"/>
        <v>#REF!</v>
      </c>
      <c r="DS32" s="202" t="e">
        <f>SUM(LEN(#REF!)-LEN(SUBSTITUTE(#REF!,"- Detectivo","")))/LEN("- Detectivo")</f>
        <v>#REF!</v>
      </c>
      <c r="DT32" s="202" t="e">
        <f t="shared" si="29"/>
        <v>#REF!</v>
      </c>
      <c r="DU32" s="202" t="e">
        <f>SUM(LEN(#REF!)-LEN(SUBSTITUTE(#REF!,"- Correctivo","")))/LEN("- Correctivo")</f>
        <v>#REF!</v>
      </c>
      <c r="DV32" s="202" t="e">
        <f t="shared" si="30"/>
        <v>#REF!</v>
      </c>
      <c r="DW32" s="202" t="e">
        <f t="shared" si="31"/>
        <v>#REF!</v>
      </c>
      <c r="DX32" s="202" t="e">
        <f t="shared" si="32"/>
        <v>#REF!</v>
      </c>
      <c r="DY32" s="202" t="e">
        <f>SUM(LEN(#REF!)-LEN(SUBSTITUTE(#REF!,"- Documentado","")))/LEN("- Documentado")</f>
        <v>#REF!</v>
      </c>
      <c r="DZ32" s="202" t="e">
        <f>SUM(LEN(#REF!)-LEN(SUBSTITUTE(#REF!,"- Documentado","")))/LEN("- Documentado")</f>
        <v>#REF!</v>
      </c>
      <c r="EA32" s="202" t="e">
        <f t="shared" si="33"/>
        <v>#REF!</v>
      </c>
      <c r="EB32" s="202" t="e">
        <f>SUM(LEN(#REF!)-LEN(SUBSTITUTE(#REF!,"- Continua","")))/LEN("- Continua")</f>
        <v>#REF!</v>
      </c>
      <c r="EC32" s="202" t="e">
        <f>SUM(LEN(#REF!)-LEN(SUBSTITUTE(#REF!,"- Continua","")))/LEN("- Continua")</f>
        <v>#REF!</v>
      </c>
      <c r="ED32" s="202" t="e">
        <f t="shared" si="34"/>
        <v>#REF!</v>
      </c>
      <c r="EE32" s="202" t="e">
        <f>SUM(LEN(#REF!)-LEN(SUBSTITUTE(#REF!,"- Con registro","")))/LEN("- Con registro")</f>
        <v>#REF!</v>
      </c>
      <c r="EF32" s="202" t="e">
        <f>SUM(LEN(#REF!)-LEN(SUBSTITUTE(#REF!,"- Con registro","")))/LEN("- Con registro")</f>
        <v>#REF!</v>
      </c>
      <c r="EG32" s="202" t="e">
        <f t="shared" si="35"/>
        <v>#REF!</v>
      </c>
      <c r="EH32" s="206" t="e">
        <f t="shared" si="36"/>
        <v>#REF!</v>
      </c>
      <c r="EI32" s="206" t="e">
        <f t="shared" si="37"/>
        <v>#REF!</v>
      </c>
      <c r="EJ32" s="205" t="e">
        <f t="shared" si="38"/>
        <v>#REF!</v>
      </c>
      <c r="EK32" s="633" t="e">
        <f t="shared" si="39"/>
        <v>#REF!</v>
      </c>
      <c r="EL32" s="633"/>
      <c r="EM32" s="633"/>
      <c r="EN32" s="633"/>
      <c r="EO32" s="633"/>
      <c r="EP32" s="633"/>
      <c r="EQ32" s="633"/>
      <c r="ER32" s="633"/>
      <c r="ES32" s="633"/>
      <c r="ET32" s="633"/>
      <c r="EV32" s="204">
        <f t="shared" si="40"/>
        <v>46017</v>
      </c>
      <c r="EW32" s="203" t="str">
        <f t="shared" si="41"/>
        <v>Mapa de riesgos institucional 2025</v>
      </c>
      <c r="EX32" s="202" t="str">
        <f t="shared" si="42"/>
        <v>Riesgos</v>
      </c>
      <c r="EY32" s="202" t="str">
        <f t="shared" si="43"/>
        <v>ID_245: Posibilidad de afectación económica (o presupuestal) por fallo en firme de detrimento patrimonial por parte de entes de control debido a errores (fallas o deficiencias) en la estructuración de  la solicitud de contratación (documentos y estudios previos) para la contratación de bienes, servicios u obras para la Entidad publicados en el SECOP.</v>
      </c>
      <c r="EZ32" s="202" t="str">
        <f t="shared" si="44"/>
        <v>Ajuste en Trataniento del riesgo en el Mapa de riesgos de Gestión de Contratación</v>
      </c>
      <c r="FA32" s="202" t="str">
        <f t="shared" si="45"/>
        <v>Solicitud de cambio realizada y aprobada por la Dirección de Contratación a través del Aplicativo DARUMA</v>
      </c>
    </row>
    <row r="33" spans="1:157" ht="399.9" customHeight="1" x14ac:dyDescent="0.3">
      <c r="A33" s="329" t="s">
        <v>1787</v>
      </c>
      <c r="B33" s="60" t="s">
        <v>1788</v>
      </c>
      <c r="C33" s="60" t="s">
        <v>1789</v>
      </c>
      <c r="D33" s="329" t="s">
        <v>664</v>
      </c>
      <c r="E33" s="333" t="s">
        <v>1790</v>
      </c>
      <c r="F33" s="60" t="s">
        <v>1791</v>
      </c>
      <c r="G33" s="333">
        <v>246</v>
      </c>
      <c r="H33" s="333" t="s">
        <v>1817</v>
      </c>
      <c r="I33" s="324" t="s">
        <v>1818</v>
      </c>
      <c r="J33" s="329" t="s">
        <v>1427</v>
      </c>
      <c r="K33" s="333" t="s">
        <v>1428</v>
      </c>
      <c r="L33" s="60" t="s">
        <v>665</v>
      </c>
      <c r="M33" s="61" t="s">
        <v>1819</v>
      </c>
      <c r="N33" s="60" t="s">
        <v>1795</v>
      </c>
      <c r="O33" s="60" t="s">
        <v>1820</v>
      </c>
      <c r="P33" s="60" t="s">
        <v>1797</v>
      </c>
      <c r="Q33" s="60" t="s">
        <v>1433</v>
      </c>
      <c r="R33" s="60" t="s">
        <v>1503</v>
      </c>
      <c r="S33" s="60" t="s">
        <v>1435</v>
      </c>
      <c r="T33" s="60" t="s">
        <v>43</v>
      </c>
      <c r="U33" s="331" t="s">
        <v>1668</v>
      </c>
      <c r="V33" s="332">
        <v>0.8</v>
      </c>
      <c r="W33" s="331" t="s">
        <v>1474</v>
      </c>
      <c r="X33" s="331" t="s">
        <v>1474</v>
      </c>
      <c r="Y33" s="331" t="s">
        <v>1474</v>
      </c>
      <c r="Z33" s="331" t="s">
        <v>1437</v>
      </c>
      <c r="AA33" s="331" t="s">
        <v>1437</v>
      </c>
      <c r="AB33" s="331" t="s">
        <v>1473</v>
      </c>
      <c r="AC33" s="331" t="s">
        <v>1474</v>
      </c>
      <c r="AD33" s="332">
        <v>0.8</v>
      </c>
      <c r="AE33" s="50" t="s">
        <v>1475</v>
      </c>
      <c r="AF33" s="60" t="s">
        <v>1821</v>
      </c>
      <c r="AG33" s="331" t="s">
        <v>1472</v>
      </c>
      <c r="AH33" s="330">
        <v>0</v>
      </c>
      <c r="AI33" s="331" t="s">
        <v>1474</v>
      </c>
      <c r="AJ33" s="330">
        <v>0.8</v>
      </c>
      <c r="AK33" s="50" t="s">
        <v>1475</v>
      </c>
      <c r="AL33" s="60" t="s">
        <v>1822</v>
      </c>
      <c r="AM33" s="329" t="s">
        <v>1630</v>
      </c>
      <c r="AN33" s="334" t="s">
        <v>1823</v>
      </c>
      <c r="AO33" s="335" t="s">
        <v>1824</v>
      </c>
      <c r="AP33" s="328" t="s">
        <v>1825</v>
      </c>
      <c r="AQ33" s="335" t="s">
        <v>1826</v>
      </c>
      <c r="AR33" s="335" t="s">
        <v>1827</v>
      </c>
      <c r="AS33" s="335" t="s">
        <v>1828</v>
      </c>
      <c r="AT33" s="60" t="s">
        <v>1829</v>
      </c>
      <c r="AU33" s="60" t="s">
        <v>1830</v>
      </c>
      <c r="AV33" s="60" t="s">
        <v>1831</v>
      </c>
      <c r="AW33" s="184">
        <f>IF([4]Ficha2!$BL$271="","",[4]Ficha2!$BL$271)</f>
        <v>46017</v>
      </c>
      <c r="AX33" s="187" t="str">
        <f>CONCATENATE(IF([4]Ficha2!$C$272="","",[4]Ficha2!$E$272),"
",IF([4]Ficha2!$C$273="","",[4]Ficha2!$E$273),"
",IF([4]Ficha2!$C$274="","",[4]Ficha2!$E$274),"
",IF([4]Ficha2!$C$275="","",[4]Ficha2!$E$275),"
",IF([4]Ficha2!$C$276="","",[4]Ficha2!$E$276),"")</f>
        <v>Identificación del riesgo
Análisis antes de controles
Establecimiento de controles
Evaluación de controles
Tratamiento del riesgo</v>
      </c>
      <c r="AY33" s="200" t="str">
        <f>IF([4]Ficha2!$N$271="","",[4]Ficha2!$N$271)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3" s="184">
        <v>45758</v>
      </c>
      <c r="BA33" s="452" t="s">
        <v>1811</v>
      </c>
      <c r="BB33" s="452" t="s">
        <v>1812</v>
      </c>
      <c r="BC33" s="198"/>
      <c r="BD33" s="187"/>
      <c r="BE33" s="211"/>
      <c r="BF33" s="198"/>
      <c r="BG33" s="210"/>
      <c r="BH33" s="61"/>
      <c r="BI33" s="198"/>
      <c r="BJ33" s="187"/>
      <c r="BK33" s="211"/>
      <c r="BL33" s="198"/>
      <c r="BM33" s="210"/>
      <c r="BN33" s="61"/>
      <c r="BO33" s="198"/>
      <c r="BP33" s="187"/>
      <c r="BQ33" s="211"/>
      <c r="BR33" s="198"/>
      <c r="BS33" s="210"/>
      <c r="BT33" s="61"/>
      <c r="BU33" s="198"/>
      <c r="BV33" s="187"/>
      <c r="BW33" s="211"/>
      <c r="BX33" s="198"/>
      <c r="BY33" s="210"/>
      <c r="BZ33" s="61"/>
      <c r="CA33" s="198"/>
      <c r="CB33" s="187"/>
      <c r="CC33" s="211"/>
      <c r="CD33" s="198"/>
      <c r="CE33" s="210"/>
      <c r="CF33" s="209"/>
      <c r="CG33" s="182">
        <f t="shared" si="23"/>
        <v>30</v>
      </c>
      <c r="CH33" s="208" t="s">
        <v>1813</v>
      </c>
      <c r="CI33" s="208" t="s">
        <v>1814</v>
      </c>
      <c r="CJ33" s="208" t="s">
        <v>1815</v>
      </c>
      <c r="CK33" s="208" t="s">
        <v>1461</v>
      </c>
      <c r="CL33" s="208" t="s">
        <v>1458</v>
      </c>
      <c r="CM33" s="208" t="s">
        <v>1458</v>
      </c>
      <c r="CN33" s="208" t="s">
        <v>1459</v>
      </c>
      <c r="CO33" s="208" t="s">
        <v>1458</v>
      </c>
      <c r="CP33" s="208" t="s">
        <v>1461</v>
      </c>
      <c r="CQ33" s="208"/>
      <c r="CR33" s="208" t="s">
        <v>1461</v>
      </c>
      <c r="CS33" s="208" t="s">
        <v>1461</v>
      </c>
      <c r="CT33" s="208" t="s">
        <v>1461</v>
      </c>
      <c r="CU33" s="208" t="s">
        <v>1461</v>
      </c>
      <c r="CV33" s="208" t="s">
        <v>1461</v>
      </c>
      <c r="CW33" s="208" t="s">
        <v>1461</v>
      </c>
      <c r="CX33" s="208" t="s">
        <v>1832</v>
      </c>
      <c r="CY33" s="208" t="s">
        <v>1461</v>
      </c>
      <c r="CZ33" s="208" t="s">
        <v>1461</v>
      </c>
      <c r="DA33" s="208" t="s">
        <v>1461</v>
      </c>
      <c r="DB33" s="208" t="s">
        <v>1461</v>
      </c>
      <c r="DC33" s="208" t="s">
        <v>1461</v>
      </c>
      <c r="DD33" s="208" t="s">
        <v>1461</v>
      </c>
      <c r="DF33" s="207" t="str">
        <f t="shared" si="24"/>
        <v>Gestión de procesos</v>
      </c>
      <c r="DG33" s="632" t="str">
        <f t="shared" si="25"/>
        <v>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v>
      </c>
      <c r="DH33" s="632"/>
      <c r="DI33" s="632"/>
      <c r="DJ33" s="632"/>
      <c r="DK33" s="632"/>
      <c r="DL33" s="632"/>
      <c r="DM33" s="632"/>
      <c r="DN33" s="207" t="str">
        <f t="shared" si="26"/>
        <v>Alto</v>
      </c>
      <c r="DO33" s="207" t="str">
        <f t="shared" si="27"/>
        <v>Alto</v>
      </c>
      <c r="DQ33" s="202" t="e">
        <f>SUM(LEN(#REF!)-LEN(SUBSTITUTE(#REF!,"- Preventivo","")))/LEN("- Preventivo")</f>
        <v>#REF!</v>
      </c>
      <c r="DR33" s="202" t="e">
        <f t="shared" si="28"/>
        <v>#REF!</v>
      </c>
      <c r="DS33" s="202" t="e">
        <f>SUM(LEN(#REF!)-LEN(SUBSTITUTE(#REF!,"- Detectivo","")))/LEN("- Detectivo")</f>
        <v>#REF!</v>
      </c>
      <c r="DT33" s="202" t="e">
        <f t="shared" si="29"/>
        <v>#REF!</v>
      </c>
      <c r="DU33" s="202" t="e">
        <f>SUM(LEN(#REF!)-LEN(SUBSTITUTE(#REF!,"- Correctivo","")))/LEN("- Correctivo")</f>
        <v>#REF!</v>
      </c>
      <c r="DV33" s="202" t="e">
        <f t="shared" si="30"/>
        <v>#REF!</v>
      </c>
      <c r="DW33" s="202" t="e">
        <f t="shared" si="31"/>
        <v>#REF!</v>
      </c>
      <c r="DX33" s="202" t="e">
        <f t="shared" si="32"/>
        <v>#REF!</v>
      </c>
      <c r="DY33" s="202" t="e">
        <f>SUM(LEN(#REF!)-LEN(SUBSTITUTE(#REF!,"- Documentado","")))/LEN("- Documentado")</f>
        <v>#REF!</v>
      </c>
      <c r="DZ33" s="202" t="e">
        <f>SUM(LEN(#REF!)-LEN(SUBSTITUTE(#REF!,"- Documentado","")))/LEN("- Documentado")</f>
        <v>#REF!</v>
      </c>
      <c r="EA33" s="202" t="e">
        <f t="shared" si="33"/>
        <v>#REF!</v>
      </c>
      <c r="EB33" s="202" t="e">
        <f>SUM(LEN(#REF!)-LEN(SUBSTITUTE(#REF!,"- Continua","")))/LEN("- Continua")</f>
        <v>#REF!</v>
      </c>
      <c r="EC33" s="202" t="e">
        <f>SUM(LEN(#REF!)-LEN(SUBSTITUTE(#REF!,"- Continua","")))/LEN("- Continua")</f>
        <v>#REF!</v>
      </c>
      <c r="ED33" s="202" t="e">
        <f t="shared" si="34"/>
        <v>#REF!</v>
      </c>
      <c r="EE33" s="202" t="e">
        <f>SUM(LEN(#REF!)-LEN(SUBSTITUTE(#REF!,"- Con registro","")))/LEN("- Con registro")</f>
        <v>#REF!</v>
      </c>
      <c r="EF33" s="202" t="e">
        <f>SUM(LEN(#REF!)-LEN(SUBSTITUTE(#REF!,"- Con registro","")))/LEN("- Con registro")</f>
        <v>#REF!</v>
      </c>
      <c r="EG33" s="202" t="e">
        <f t="shared" si="35"/>
        <v>#REF!</v>
      </c>
      <c r="EH33" s="206" t="e">
        <f t="shared" si="36"/>
        <v>#REF!</v>
      </c>
      <c r="EI33" s="206" t="e">
        <f t="shared" si="37"/>
        <v>#REF!</v>
      </c>
      <c r="EJ33" s="205" t="e">
        <f t="shared" si="38"/>
        <v>#REF!</v>
      </c>
      <c r="EK33" s="633" t="e">
        <f t="shared" si="39"/>
        <v>#REF!</v>
      </c>
      <c r="EL33" s="633"/>
      <c r="EM33" s="633"/>
      <c r="EN33" s="633"/>
      <c r="EO33" s="633"/>
      <c r="EP33" s="633"/>
      <c r="EQ33" s="633"/>
      <c r="ER33" s="633"/>
      <c r="ES33" s="633"/>
      <c r="ET33" s="633"/>
      <c r="EV33" s="204">
        <f t="shared" si="40"/>
        <v>46017</v>
      </c>
      <c r="EW33" s="203" t="str">
        <f t="shared" si="41"/>
        <v>Mapa de riesgos institucional 2025</v>
      </c>
      <c r="EX33" s="202" t="str">
        <f t="shared" si="42"/>
        <v>Riesgos</v>
      </c>
      <c r="EY33" s="202" t="str">
        <f t="shared" si="43"/>
        <v>ID_246: Posibilidad de afectación económica (o presupuestal) por utilización de recursos presupuestales adicionales a los inicialmente programados, reflejados en los reportes de ejecución presupuestal y contractual, debido a errores (fallas o deficiencias) en la selección de las propuestas</v>
      </c>
      <c r="EZ33" s="202" t="str">
        <f t="shared" si="44"/>
        <v>Ajuste en Trataniento del riesgo en el Mapa de riesgos de Gestión de Contratación</v>
      </c>
      <c r="FA33" s="202" t="str">
        <f t="shared" si="45"/>
        <v>Solicitud de cambio realizada y aprobada por la Dirección de Contratación a través del Aplicativo DARUMA</v>
      </c>
    </row>
    <row r="34" spans="1:157" ht="399.9" customHeight="1" x14ac:dyDescent="0.3">
      <c r="A34" s="329" t="s">
        <v>1787</v>
      </c>
      <c r="B34" s="60" t="s">
        <v>1788</v>
      </c>
      <c r="C34" s="60" t="s">
        <v>1789</v>
      </c>
      <c r="D34" s="329" t="s">
        <v>664</v>
      </c>
      <c r="E34" s="333" t="s">
        <v>1790</v>
      </c>
      <c r="F34" s="60" t="s">
        <v>1833</v>
      </c>
      <c r="G34" s="333">
        <v>247</v>
      </c>
      <c r="H34" s="333" t="s">
        <v>1834</v>
      </c>
      <c r="I34" s="324" t="s">
        <v>1835</v>
      </c>
      <c r="J34" s="329" t="s">
        <v>1427</v>
      </c>
      <c r="K34" s="333" t="s">
        <v>1428</v>
      </c>
      <c r="L34" s="60" t="s">
        <v>1836</v>
      </c>
      <c r="M34" s="61" t="s">
        <v>1837</v>
      </c>
      <c r="N34" s="60" t="s">
        <v>1795</v>
      </c>
      <c r="O34" s="60" t="s">
        <v>1838</v>
      </c>
      <c r="P34" s="60" t="s">
        <v>1797</v>
      </c>
      <c r="Q34" s="60" t="s">
        <v>1433</v>
      </c>
      <c r="R34" s="60" t="s">
        <v>1503</v>
      </c>
      <c r="S34" s="60" t="s">
        <v>1435</v>
      </c>
      <c r="T34" s="60" t="s">
        <v>43</v>
      </c>
      <c r="U34" s="331" t="s">
        <v>1436</v>
      </c>
      <c r="V34" s="332">
        <v>0.6</v>
      </c>
      <c r="W34" s="331" t="s">
        <v>1473</v>
      </c>
      <c r="X34" s="331" t="s">
        <v>1446</v>
      </c>
      <c r="Y34" s="331" t="s">
        <v>1446</v>
      </c>
      <c r="Z34" s="331" t="s">
        <v>1437</v>
      </c>
      <c r="AA34" s="331" t="s">
        <v>1437</v>
      </c>
      <c r="AB34" s="331" t="s">
        <v>1473</v>
      </c>
      <c r="AC34" s="331" t="s">
        <v>1473</v>
      </c>
      <c r="AD34" s="332">
        <v>0.6</v>
      </c>
      <c r="AE34" s="50" t="s">
        <v>1439</v>
      </c>
      <c r="AF34" s="60" t="s">
        <v>1839</v>
      </c>
      <c r="AG34" s="331" t="s">
        <v>1441</v>
      </c>
      <c r="AH34" s="330">
        <v>0.216</v>
      </c>
      <c r="AI34" s="331" t="s">
        <v>1473</v>
      </c>
      <c r="AJ34" s="330">
        <v>0.44999999999999996</v>
      </c>
      <c r="AK34" s="50" t="s">
        <v>1439</v>
      </c>
      <c r="AL34" s="60" t="s">
        <v>1446</v>
      </c>
      <c r="AM34" s="329" t="s">
        <v>1630</v>
      </c>
      <c r="AN34" s="334" t="s">
        <v>1840</v>
      </c>
      <c r="AO34" s="335" t="s">
        <v>1841</v>
      </c>
      <c r="AP34" s="328" t="s">
        <v>1842</v>
      </c>
      <c r="AQ34" s="328" t="s">
        <v>1843</v>
      </c>
      <c r="AR34" s="335" t="s">
        <v>1844</v>
      </c>
      <c r="AS34" s="335" t="s">
        <v>1845</v>
      </c>
      <c r="AT34" s="60" t="s">
        <v>1846</v>
      </c>
      <c r="AU34" s="60" t="s">
        <v>1847</v>
      </c>
      <c r="AV34" s="60" t="s">
        <v>1848</v>
      </c>
      <c r="AW34" s="184">
        <f>IF([4]Ficha3!$BL$271="","",[4]Ficha3!$BL$271)</f>
        <v>45652</v>
      </c>
      <c r="AX34" s="187" t="str">
        <f>CONCATENATE(IF([4]Ficha3!$C$272="","",[4]Ficha3!$E$272),"
",IF([4]Ficha3!$C$273="","",[4]Ficha3!$E$273),"
",IF([4]Ficha3!$C$274="","",[4]Ficha3!$E$274),"
",IF([4]Ficha3!$C$275="","",[4]Ficha3!$E$275),"
",IF([4]Ficha3!$C$276="","",[4]Ficha3!$E$276),"")</f>
        <v>Identificación del riesgo
Análisis antes de controles
Establecimiento de controles
Evaluación de controles
Tratamiento del riesgo</v>
      </c>
      <c r="AY34" s="200" t="str">
        <f>IF([4]Ficha3!$N$271="","",[4]Ficha3!$N$271)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4" s="184">
        <v>45758</v>
      </c>
      <c r="BA34" s="452" t="s">
        <v>1811</v>
      </c>
      <c r="BB34" s="452" t="s">
        <v>1849</v>
      </c>
      <c r="BC34" s="198"/>
      <c r="BD34" s="187"/>
      <c r="BE34" s="211"/>
      <c r="BF34" s="198"/>
      <c r="BG34" s="210"/>
      <c r="BH34" s="61"/>
      <c r="BI34" s="198"/>
      <c r="BJ34" s="187"/>
      <c r="BK34" s="211"/>
      <c r="BL34" s="198"/>
      <c r="BM34" s="210"/>
      <c r="BN34" s="61"/>
      <c r="BO34" s="198"/>
      <c r="BP34" s="187"/>
      <c r="BQ34" s="211"/>
      <c r="BR34" s="198"/>
      <c r="BS34" s="210"/>
      <c r="BT34" s="61"/>
      <c r="BU34" s="198"/>
      <c r="BV34" s="187"/>
      <c r="BW34" s="211"/>
      <c r="BX34" s="198"/>
      <c r="BY34" s="210"/>
      <c r="BZ34" s="61"/>
      <c r="CA34" s="198"/>
      <c r="CB34" s="187"/>
      <c r="CC34" s="211"/>
      <c r="CD34" s="198"/>
      <c r="CE34" s="210"/>
      <c r="CF34" s="209"/>
      <c r="CG34" s="182">
        <f t="shared" si="23"/>
        <v>30</v>
      </c>
      <c r="CH34" s="208" t="s">
        <v>1813</v>
      </c>
      <c r="CI34" s="208" t="s">
        <v>1814</v>
      </c>
      <c r="CJ34" s="208" t="s">
        <v>1815</v>
      </c>
      <c r="CK34" s="208" t="s">
        <v>1461</v>
      </c>
      <c r="CL34" s="208" t="s">
        <v>1458</v>
      </c>
      <c r="CM34" s="208" t="s">
        <v>1458</v>
      </c>
      <c r="CN34" s="208" t="s">
        <v>1459</v>
      </c>
      <c r="CO34" s="208" t="s">
        <v>1458</v>
      </c>
      <c r="CP34" s="208" t="s">
        <v>1461</v>
      </c>
      <c r="CQ34" s="208"/>
      <c r="CR34" s="208" t="s">
        <v>1461</v>
      </c>
      <c r="CS34" s="208" t="s">
        <v>1461</v>
      </c>
      <c r="CT34" s="208" t="s">
        <v>1461</v>
      </c>
      <c r="CU34" s="208" t="s">
        <v>1461</v>
      </c>
      <c r="CV34" s="208" t="s">
        <v>1461</v>
      </c>
      <c r="CW34" s="208" t="s">
        <v>1461</v>
      </c>
      <c r="CX34" s="208" t="s">
        <v>1850</v>
      </c>
      <c r="CY34" s="208" t="s">
        <v>1461</v>
      </c>
      <c r="CZ34" s="208" t="s">
        <v>1461</v>
      </c>
      <c r="DA34" s="208" t="s">
        <v>1461</v>
      </c>
      <c r="DB34" s="208" t="s">
        <v>1461</v>
      </c>
      <c r="DC34" s="208" t="s">
        <v>1461</v>
      </c>
      <c r="DD34" s="208" t="s">
        <v>1461</v>
      </c>
      <c r="DF34" s="207" t="str">
        <f t="shared" si="24"/>
        <v>Gestión de procesos</v>
      </c>
      <c r="DG34" s="632" t="str">
        <f t="shared" si="25"/>
        <v>Posibilidad de afectación económica (o presupuestal) por fallo en firme de detrimento patrimonial por parte de entes de control, debido a supervisión inadecuada de los contratos y/o convenios</v>
      </c>
      <c r="DH34" s="632"/>
      <c r="DI34" s="632"/>
      <c r="DJ34" s="632"/>
      <c r="DK34" s="632"/>
      <c r="DL34" s="632"/>
      <c r="DM34" s="632"/>
      <c r="DN34" s="207" t="str">
        <f t="shared" si="26"/>
        <v>Moderado</v>
      </c>
      <c r="DO34" s="207" t="str">
        <f t="shared" si="27"/>
        <v>Moderado</v>
      </c>
      <c r="DQ34" s="202" t="e">
        <f>SUM(LEN(#REF!)-LEN(SUBSTITUTE(#REF!,"- Preventivo","")))/LEN("- Preventivo")</f>
        <v>#REF!</v>
      </c>
      <c r="DR34" s="202" t="e">
        <f t="shared" si="28"/>
        <v>#REF!</v>
      </c>
      <c r="DS34" s="202" t="e">
        <f>SUM(LEN(#REF!)-LEN(SUBSTITUTE(#REF!,"- Detectivo","")))/LEN("- Detectivo")</f>
        <v>#REF!</v>
      </c>
      <c r="DT34" s="202" t="e">
        <f t="shared" si="29"/>
        <v>#REF!</v>
      </c>
      <c r="DU34" s="202" t="e">
        <f>SUM(LEN(#REF!)-LEN(SUBSTITUTE(#REF!,"- Correctivo","")))/LEN("- Correctivo")</f>
        <v>#REF!</v>
      </c>
      <c r="DV34" s="202" t="e">
        <f t="shared" si="30"/>
        <v>#REF!</v>
      </c>
      <c r="DW34" s="202" t="e">
        <f t="shared" si="31"/>
        <v>#REF!</v>
      </c>
      <c r="DX34" s="202" t="e">
        <f t="shared" si="32"/>
        <v>#REF!</v>
      </c>
      <c r="DY34" s="202" t="e">
        <f>SUM(LEN(#REF!)-LEN(SUBSTITUTE(#REF!,"- Documentado","")))/LEN("- Documentado")</f>
        <v>#REF!</v>
      </c>
      <c r="DZ34" s="202" t="e">
        <f>SUM(LEN(#REF!)-LEN(SUBSTITUTE(#REF!,"- Documentado","")))/LEN("- Documentado")</f>
        <v>#REF!</v>
      </c>
      <c r="EA34" s="202" t="e">
        <f t="shared" si="33"/>
        <v>#REF!</v>
      </c>
      <c r="EB34" s="202" t="e">
        <f>SUM(LEN(#REF!)-LEN(SUBSTITUTE(#REF!,"- Continua","")))/LEN("- Continua")</f>
        <v>#REF!</v>
      </c>
      <c r="EC34" s="202" t="e">
        <f>SUM(LEN(#REF!)-LEN(SUBSTITUTE(#REF!,"- Continua","")))/LEN("- Continua")</f>
        <v>#REF!</v>
      </c>
      <c r="ED34" s="202" t="e">
        <f t="shared" si="34"/>
        <v>#REF!</v>
      </c>
      <c r="EE34" s="202" t="e">
        <f>SUM(LEN(#REF!)-LEN(SUBSTITUTE(#REF!,"- Con registro","")))/LEN("- Con registro")</f>
        <v>#REF!</v>
      </c>
      <c r="EF34" s="202" t="e">
        <f>SUM(LEN(#REF!)-LEN(SUBSTITUTE(#REF!,"- Con registro","")))/LEN("- Con registro")</f>
        <v>#REF!</v>
      </c>
      <c r="EG34" s="202" t="e">
        <f t="shared" si="35"/>
        <v>#REF!</v>
      </c>
      <c r="EH34" s="206" t="e">
        <f t="shared" si="36"/>
        <v>#REF!</v>
      </c>
      <c r="EI34" s="206" t="e">
        <f t="shared" si="37"/>
        <v>#REF!</v>
      </c>
      <c r="EJ34" s="205" t="e">
        <f t="shared" si="38"/>
        <v>#REF!</v>
      </c>
      <c r="EK34" s="633" t="e">
        <f t="shared" si="39"/>
        <v>#REF!</v>
      </c>
      <c r="EL34" s="633"/>
      <c r="EM34" s="633"/>
      <c r="EN34" s="633"/>
      <c r="EO34" s="633"/>
      <c r="EP34" s="633"/>
      <c r="EQ34" s="633"/>
      <c r="ER34" s="633"/>
      <c r="ES34" s="633"/>
      <c r="ET34" s="633"/>
      <c r="EV34" s="204">
        <f t="shared" si="40"/>
        <v>45652</v>
      </c>
      <c r="EW34" s="203" t="str">
        <f t="shared" si="41"/>
        <v>Mapa de riesgos institucional 2025</v>
      </c>
      <c r="EX34" s="202" t="str">
        <f t="shared" si="42"/>
        <v>Riesgos</v>
      </c>
      <c r="EY34" s="202" t="str">
        <f t="shared" si="43"/>
        <v>ID_247: Posibilidad de afectación económica (o presupuestal) por fallo en firme de detrimento patrimonial por parte de entes de control, debido a supervisión inadecuada de los contratos y/o convenios</v>
      </c>
      <c r="EZ34" s="202" t="str">
        <f t="shared" si="44"/>
        <v>Ajuste en Identificación del riesgo
Análisis antes de controles
Establecimiento de controles
Evaluación de controles
Tratamiento del riesgo en el Mapa de riesgos de Gestión de Contratación</v>
      </c>
      <c r="FA34" s="202" t="str">
        <f t="shared" si="45"/>
        <v>Solicitud de cambio realizada y aprobada por la Dirección de Contratación  a través del Aplicativo DARUMA</v>
      </c>
    </row>
    <row r="35" spans="1:157" ht="399.9" customHeight="1" x14ac:dyDescent="0.3">
      <c r="A35" s="329" t="s">
        <v>1787</v>
      </c>
      <c r="B35" s="60" t="s">
        <v>1788</v>
      </c>
      <c r="C35" s="60" t="s">
        <v>1789</v>
      </c>
      <c r="D35" s="329" t="s">
        <v>664</v>
      </c>
      <c r="E35" s="333" t="s">
        <v>1790</v>
      </c>
      <c r="F35" s="60" t="s">
        <v>1791</v>
      </c>
      <c r="G35" s="333">
        <v>314</v>
      </c>
      <c r="H35" s="333" t="s">
        <v>1851</v>
      </c>
      <c r="I35" s="324" t="s">
        <v>1852</v>
      </c>
      <c r="J35" s="329" t="s">
        <v>1853</v>
      </c>
      <c r="K35" s="333" t="s">
        <v>1428</v>
      </c>
      <c r="L35" s="60" t="s">
        <v>665</v>
      </c>
      <c r="M35" s="61" t="s">
        <v>1854</v>
      </c>
      <c r="N35" s="60" t="s">
        <v>1795</v>
      </c>
      <c r="O35" s="60" t="s">
        <v>1855</v>
      </c>
      <c r="P35" s="60" t="s">
        <v>1797</v>
      </c>
      <c r="Q35" s="60" t="s">
        <v>1433</v>
      </c>
      <c r="R35" s="60" t="s">
        <v>1503</v>
      </c>
      <c r="S35" s="60" t="s">
        <v>1435</v>
      </c>
      <c r="T35" s="60" t="s">
        <v>43</v>
      </c>
      <c r="U35" s="331" t="s">
        <v>1441</v>
      </c>
      <c r="V35" s="332">
        <v>0.4</v>
      </c>
      <c r="W35" s="331" t="s">
        <v>1473</v>
      </c>
      <c r="X35" s="331" t="s">
        <v>1438</v>
      </c>
      <c r="Y35" s="331" t="s">
        <v>1474</v>
      </c>
      <c r="Z35" s="331" t="s">
        <v>1437</v>
      </c>
      <c r="AA35" s="331" t="s">
        <v>1437</v>
      </c>
      <c r="AB35" s="331" t="s">
        <v>1473</v>
      </c>
      <c r="AC35" s="331" t="s">
        <v>1473</v>
      </c>
      <c r="AD35" s="332">
        <v>0.6</v>
      </c>
      <c r="AE35" s="50" t="s">
        <v>1439</v>
      </c>
      <c r="AF35" s="60" t="s">
        <v>1856</v>
      </c>
      <c r="AG35" s="331" t="s">
        <v>1441</v>
      </c>
      <c r="AH35" s="330">
        <v>0.24</v>
      </c>
      <c r="AI35" s="331" t="s">
        <v>1473</v>
      </c>
      <c r="AJ35" s="330">
        <v>0.44999999999999996</v>
      </c>
      <c r="AK35" s="50" t="s">
        <v>1439</v>
      </c>
      <c r="AL35" s="60" t="s">
        <v>1857</v>
      </c>
      <c r="AM35" s="329" t="s">
        <v>1630</v>
      </c>
      <c r="AN35" s="334" t="s">
        <v>1858</v>
      </c>
      <c r="AO35" s="334" t="s">
        <v>1859</v>
      </c>
      <c r="AP35" s="328" t="s">
        <v>1860</v>
      </c>
      <c r="AQ35" s="335">
        <v>1367</v>
      </c>
      <c r="AR35" s="335" t="s">
        <v>1806</v>
      </c>
      <c r="AS35" s="335" t="s">
        <v>1807</v>
      </c>
      <c r="AT35" s="60" t="s">
        <v>1861</v>
      </c>
      <c r="AU35" s="60" t="s">
        <v>1830</v>
      </c>
      <c r="AV35" s="60" t="s">
        <v>1862</v>
      </c>
      <c r="AW35" s="184">
        <f>IF([4]Ficha4!$BL$271="","",[4]Ficha4!$BL$271)</f>
        <v>46017</v>
      </c>
      <c r="AX35" s="187" t="e">
        <f>CONCATENATE(IF([4]Ficha4!$C$272="","",[4]Ficha4!$E$272),"
",IF([4]Ficha4!$C$273="","",[4]Ficha4!$E$273),"
",IF([4]Ficha4!$C$274="","",[4]Ficha4!$E$274),"
",IF([4]Ficha4!$C$275="","",[4]Ficha4!$E$275),"
",IF([4]Ficha4!$C$276="","",[4]Ficha4!$E$276),"")</f>
        <v>#REF!</v>
      </c>
      <c r="AY35" s="200" t="str">
        <f>IF([4]Ficha4!$N$271="","",[4]Ficha4!$N$271)</f>
        <v>Creación del riesgo fiscal, en donde no cambió ninguna estapa previa, sino se contruyeron las mismas para inciar la gestión de este nuevo riesgo.</v>
      </c>
      <c r="AZ35" s="184">
        <v>45758</v>
      </c>
      <c r="BA35" s="452" t="s">
        <v>1811</v>
      </c>
      <c r="BB35" s="452" t="s">
        <v>1863</v>
      </c>
      <c r="BC35" s="198"/>
      <c r="BD35" s="187"/>
      <c r="BE35" s="211"/>
      <c r="BF35" s="198"/>
      <c r="BG35" s="210"/>
      <c r="BH35" s="61"/>
      <c r="BI35" s="198"/>
      <c r="BJ35" s="187"/>
      <c r="BK35" s="211"/>
      <c r="BL35" s="198"/>
      <c r="BM35" s="210"/>
      <c r="BN35" s="61"/>
      <c r="BO35" s="198"/>
      <c r="BP35" s="187"/>
      <c r="BQ35" s="211"/>
      <c r="BR35" s="198"/>
      <c r="BS35" s="210"/>
      <c r="BT35" s="61"/>
      <c r="BU35" s="198"/>
      <c r="BV35" s="187"/>
      <c r="BW35" s="211"/>
      <c r="BX35" s="198"/>
      <c r="BY35" s="210"/>
      <c r="BZ35" s="61"/>
      <c r="CA35" s="198"/>
      <c r="CB35" s="187"/>
      <c r="CC35" s="211"/>
      <c r="CD35" s="198"/>
      <c r="CE35" s="210"/>
      <c r="CF35" s="209"/>
      <c r="CG35" s="182">
        <f t="shared" si="23"/>
        <v>30</v>
      </c>
      <c r="CH35" s="208" t="s">
        <v>1813</v>
      </c>
      <c r="CI35" s="208" t="s">
        <v>1814</v>
      </c>
      <c r="CJ35" s="208" t="s">
        <v>1815</v>
      </c>
      <c r="CK35" s="208" t="s">
        <v>1461</v>
      </c>
      <c r="CL35" s="208" t="s">
        <v>1458</v>
      </c>
      <c r="CM35" s="208" t="s">
        <v>1458</v>
      </c>
      <c r="CN35" s="208" t="s">
        <v>1459</v>
      </c>
      <c r="CO35" s="208" t="s">
        <v>1458</v>
      </c>
      <c r="CP35" s="208" t="s">
        <v>1461</v>
      </c>
      <c r="CQ35" s="208"/>
      <c r="CR35" s="208" t="s">
        <v>1461</v>
      </c>
      <c r="CS35" s="208" t="s">
        <v>1564</v>
      </c>
      <c r="CT35" s="208" t="s">
        <v>1461</v>
      </c>
      <c r="CU35" s="208" t="s">
        <v>1461</v>
      </c>
      <c r="CV35" s="208" t="s">
        <v>1461</v>
      </c>
      <c r="CW35" s="208" t="s">
        <v>1461</v>
      </c>
      <c r="CX35" s="208" t="s">
        <v>1850</v>
      </c>
      <c r="CY35" s="208" t="s">
        <v>1461</v>
      </c>
      <c r="CZ35" s="208" t="s">
        <v>1461</v>
      </c>
      <c r="DA35" s="208" t="s">
        <v>1461</v>
      </c>
      <c r="DB35" s="208" t="s">
        <v>1461</v>
      </c>
      <c r="DC35" s="208" t="s">
        <v>1461</v>
      </c>
      <c r="DD35" s="208" t="s">
        <v>1461</v>
      </c>
      <c r="DF35" s="207" t="str">
        <f t="shared" si="24"/>
        <v>Fiscales</v>
      </c>
      <c r="DG35" s="632" t="str">
        <f t="shared" si="25"/>
        <v>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v>
      </c>
      <c r="DH35" s="632"/>
      <c r="DI35" s="632"/>
      <c r="DJ35" s="632"/>
      <c r="DK35" s="632"/>
      <c r="DL35" s="632"/>
      <c r="DM35" s="632"/>
      <c r="DN35" s="207" t="str">
        <f t="shared" si="26"/>
        <v>Moderado</v>
      </c>
      <c r="DO35" s="207" t="str">
        <f t="shared" si="27"/>
        <v>Moderado</v>
      </c>
      <c r="DQ35" s="202" t="e">
        <f>SUM(LEN(#REF!)-LEN(SUBSTITUTE(#REF!,"- Preventivo","")))/LEN("- Preventivo")</f>
        <v>#REF!</v>
      </c>
      <c r="DR35" s="202" t="e">
        <f t="shared" si="28"/>
        <v>#REF!</v>
      </c>
      <c r="DS35" s="202" t="e">
        <f>SUM(LEN(#REF!)-LEN(SUBSTITUTE(#REF!,"- Detectivo","")))/LEN("- Detectivo")</f>
        <v>#REF!</v>
      </c>
      <c r="DT35" s="202" t="e">
        <f t="shared" si="29"/>
        <v>#REF!</v>
      </c>
      <c r="DU35" s="202" t="e">
        <f>SUM(LEN(#REF!)-LEN(SUBSTITUTE(#REF!,"- Correctivo","")))/LEN("- Correctivo")</f>
        <v>#REF!</v>
      </c>
      <c r="DV35" s="202" t="e">
        <f t="shared" si="30"/>
        <v>#REF!</v>
      </c>
      <c r="DW35" s="202" t="e">
        <f t="shared" si="31"/>
        <v>#REF!</v>
      </c>
      <c r="DX35" s="202" t="e">
        <f t="shared" si="32"/>
        <v>#REF!</v>
      </c>
      <c r="DY35" s="202" t="e">
        <f>SUM(LEN(#REF!)-LEN(SUBSTITUTE(#REF!,"- Documentado","")))/LEN("- Documentado")</f>
        <v>#REF!</v>
      </c>
      <c r="DZ35" s="202" t="e">
        <f>SUM(LEN(#REF!)-LEN(SUBSTITUTE(#REF!,"- Documentado","")))/LEN("- Documentado")</f>
        <v>#REF!</v>
      </c>
      <c r="EA35" s="202" t="e">
        <f t="shared" si="33"/>
        <v>#REF!</v>
      </c>
      <c r="EB35" s="202" t="e">
        <f>SUM(LEN(#REF!)-LEN(SUBSTITUTE(#REF!,"- Continua","")))/LEN("- Continua")</f>
        <v>#REF!</v>
      </c>
      <c r="EC35" s="202" t="e">
        <f>SUM(LEN(#REF!)-LEN(SUBSTITUTE(#REF!,"- Continua","")))/LEN("- Continua")</f>
        <v>#REF!</v>
      </c>
      <c r="ED35" s="202" t="e">
        <f t="shared" si="34"/>
        <v>#REF!</v>
      </c>
      <c r="EE35" s="202" t="e">
        <f>SUM(LEN(#REF!)-LEN(SUBSTITUTE(#REF!,"- Con registro","")))/LEN("- Con registro")</f>
        <v>#REF!</v>
      </c>
      <c r="EF35" s="202" t="e">
        <f>SUM(LEN(#REF!)-LEN(SUBSTITUTE(#REF!,"- Con registro","")))/LEN("- Con registro")</f>
        <v>#REF!</v>
      </c>
      <c r="EG35" s="202" t="e">
        <f t="shared" si="35"/>
        <v>#REF!</v>
      </c>
      <c r="EH35" s="206" t="e">
        <f t="shared" si="36"/>
        <v>#REF!</v>
      </c>
      <c r="EI35" s="206" t="e">
        <f t="shared" si="37"/>
        <v>#REF!</v>
      </c>
      <c r="EJ35" s="205" t="e">
        <f t="shared" si="38"/>
        <v>#REF!</v>
      </c>
      <c r="EK35" s="633" t="e">
        <f t="shared" si="39"/>
        <v>#REF!</v>
      </c>
      <c r="EL35" s="633"/>
      <c r="EM35" s="633"/>
      <c r="EN35" s="633"/>
      <c r="EO35" s="633"/>
      <c r="EP35" s="633"/>
      <c r="EQ35" s="633"/>
      <c r="ER35" s="633"/>
      <c r="ES35" s="633"/>
      <c r="ET35" s="633"/>
      <c r="EV35" s="204">
        <f t="shared" si="40"/>
        <v>46017</v>
      </c>
      <c r="EW35" s="203" t="str">
        <f t="shared" si="41"/>
        <v>Mapa de riesgos institucional 2025</v>
      </c>
      <c r="EX35" s="202" t="str">
        <f t="shared" si="42"/>
        <v>Riesgos</v>
      </c>
      <c r="EY35" s="202" t="str">
        <f t="shared" si="43"/>
        <v>ID_314: Posibilidad de efecto dañoso sobre recursos públicos por pago de bienes, servicios a pesar de no cumplir las condiciones de calidad , a causa de la omisión de los controles en el seguimiento de  la supervisión  de los contratos y convenios durante las etapas de ejecucion y de liquidación.</v>
      </c>
      <c r="EZ35" s="202" t="str">
        <f t="shared" si="44"/>
        <v>Ajuste en Trataniento del riesgo en el Mapa de riesgos de Gestión de Contratación</v>
      </c>
      <c r="FA35" s="202" t="str">
        <f t="shared" si="45"/>
        <v>Solicitud de cambio realizada y aprobada por la Dirección de Contratación a través del Aplicativo DARUMA</v>
      </c>
    </row>
    <row r="36" spans="1:157" ht="399.9" customHeight="1" x14ac:dyDescent="0.3">
      <c r="A36" s="329" t="s">
        <v>1787</v>
      </c>
      <c r="B36" s="60" t="s">
        <v>1788</v>
      </c>
      <c r="C36" s="60" t="s">
        <v>1789</v>
      </c>
      <c r="D36" s="329" t="s">
        <v>664</v>
      </c>
      <c r="E36" s="333" t="s">
        <v>1790</v>
      </c>
      <c r="F36" s="60" t="s">
        <v>1791</v>
      </c>
      <c r="G36" s="333">
        <v>251</v>
      </c>
      <c r="H36" s="333" t="s">
        <v>1864</v>
      </c>
      <c r="I36" s="324" t="s">
        <v>1865</v>
      </c>
      <c r="J36" s="329" t="s">
        <v>1427</v>
      </c>
      <c r="K36" s="333" t="s">
        <v>1428</v>
      </c>
      <c r="L36" s="60" t="s">
        <v>665</v>
      </c>
      <c r="M36" s="61" t="s">
        <v>1866</v>
      </c>
      <c r="N36" s="60" t="s">
        <v>1867</v>
      </c>
      <c r="O36" s="60" t="s">
        <v>1868</v>
      </c>
      <c r="P36" s="60" t="s">
        <v>1797</v>
      </c>
      <c r="Q36" s="60" t="s">
        <v>1433</v>
      </c>
      <c r="R36" s="60" t="s">
        <v>1503</v>
      </c>
      <c r="S36" s="60" t="s">
        <v>1435</v>
      </c>
      <c r="T36" s="60" t="s">
        <v>43</v>
      </c>
      <c r="U36" s="331" t="s">
        <v>1436</v>
      </c>
      <c r="V36" s="332">
        <v>0.6</v>
      </c>
      <c r="W36" s="331" t="s">
        <v>1473</v>
      </c>
      <c r="X36" s="331" t="s">
        <v>1473</v>
      </c>
      <c r="Y36" s="331" t="s">
        <v>1474</v>
      </c>
      <c r="Z36" s="331" t="s">
        <v>1437</v>
      </c>
      <c r="AA36" s="331" t="s">
        <v>1437</v>
      </c>
      <c r="AB36" s="331" t="s">
        <v>1438</v>
      </c>
      <c r="AC36" s="331" t="s">
        <v>1474</v>
      </c>
      <c r="AD36" s="332">
        <v>0.8</v>
      </c>
      <c r="AE36" s="50" t="s">
        <v>1475</v>
      </c>
      <c r="AF36" s="60" t="s">
        <v>1869</v>
      </c>
      <c r="AG36" s="331" t="s">
        <v>1441</v>
      </c>
      <c r="AH36" s="330">
        <v>0.36</v>
      </c>
      <c r="AI36" s="331" t="s">
        <v>1474</v>
      </c>
      <c r="AJ36" s="330">
        <v>0.8</v>
      </c>
      <c r="AK36" s="50" t="s">
        <v>1475</v>
      </c>
      <c r="AL36" s="60" t="s">
        <v>1870</v>
      </c>
      <c r="AM36" s="329" t="s">
        <v>1630</v>
      </c>
      <c r="AN36" s="334" t="s">
        <v>1871</v>
      </c>
      <c r="AO36" s="335" t="s">
        <v>1841</v>
      </c>
      <c r="AP36" s="328" t="s">
        <v>1872</v>
      </c>
      <c r="AQ36" s="328" t="s">
        <v>1873</v>
      </c>
      <c r="AR36" s="335" t="s">
        <v>1827</v>
      </c>
      <c r="AS36" s="335" t="s">
        <v>1828</v>
      </c>
      <c r="AT36" s="60" t="s">
        <v>1874</v>
      </c>
      <c r="AU36" s="60" t="s">
        <v>1830</v>
      </c>
      <c r="AV36" s="60" t="s">
        <v>1875</v>
      </c>
      <c r="AW36" s="184">
        <f>IF([4]Ficha5!$BL$271="","",[4]Ficha5!$BL$271)</f>
        <v>46017</v>
      </c>
      <c r="AX36" s="187" t="str">
        <f>CONCATENATE(IF([4]Ficha5!$C$272="","",[4]Ficha5!$E$272),"
",IF([4]Ficha5!$C$273="","",[4]Ficha5!$E$273),"
",IF([4]Ficha5!$C$274="","",[4]Ficha5!$E$274),"
",IF([4]Ficha5!$C$275="","",[4]Ficha5!$E$275),"
",IF([4]Ficha5!$C$276="","",[4]Ficha5!$E$276),"")</f>
        <v>Identificación del riesgo
Análisis antes de controles
Establecimiento de controles
Evaluación de controles
Tratamiento del riesgo</v>
      </c>
      <c r="AY36" s="200" t="str">
        <f>IF([4]Ficha5!$N$271="","",[4]Ficha5!$N$271)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6" s="184">
        <v>45758</v>
      </c>
      <c r="BA36" s="452" t="s">
        <v>1811</v>
      </c>
      <c r="BB36" s="452" t="s">
        <v>1876</v>
      </c>
      <c r="BC36" s="198"/>
      <c r="BD36" s="187"/>
      <c r="BE36" s="211"/>
      <c r="BF36" s="198"/>
      <c r="BG36" s="210"/>
      <c r="BH36" s="61"/>
      <c r="BI36" s="198"/>
      <c r="BJ36" s="187"/>
      <c r="BK36" s="211"/>
      <c r="BL36" s="198"/>
      <c r="BM36" s="210"/>
      <c r="BN36" s="61"/>
      <c r="BO36" s="198"/>
      <c r="BP36" s="187"/>
      <c r="BQ36" s="211"/>
      <c r="BR36" s="198"/>
      <c r="BS36" s="210"/>
      <c r="BT36" s="61"/>
      <c r="BU36" s="198"/>
      <c r="BV36" s="187"/>
      <c r="BW36" s="211"/>
      <c r="BX36" s="198"/>
      <c r="BY36" s="210"/>
      <c r="BZ36" s="61"/>
      <c r="CA36" s="198"/>
      <c r="CB36" s="187"/>
      <c r="CC36" s="211"/>
      <c r="CD36" s="198"/>
      <c r="CE36" s="210"/>
      <c r="CF36" s="209"/>
      <c r="CG36" s="182">
        <f t="shared" si="23"/>
        <v>30</v>
      </c>
      <c r="CH36" s="208" t="s">
        <v>1813</v>
      </c>
      <c r="CI36" s="208" t="s">
        <v>1814</v>
      </c>
      <c r="CJ36" s="208" t="s">
        <v>1815</v>
      </c>
      <c r="CK36" s="208" t="s">
        <v>1461</v>
      </c>
      <c r="CL36" s="208" t="s">
        <v>1458</v>
      </c>
      <c r="CM36" s="208" t="s">
        <v>1458</v>
      </c>
      <c r="CN36" s="208" t="s">
        <v>1459</v>
      </c>
      <c r="CO36" s="208" t="s">
        <v>1458</v>
      </c>
      <c r="CP36" s="208" t="s">
        <v>1461</v>
      </c>
      <c r="CQ36" s="208"/>
      <c r="CR36" s="208" t="s">
        <v>1461</v>
      </c>
      <c r="CS36" s="208" t="s">
        <v>1564</v>
      </c>
      <c r="CT36" s="208" t="s">
        <v>1461</v>
      </c>
      <c r="CU36" s="208" t="s">
        <v>1461</v>
      </c>
      <c r="CV36" s="208" t="s">
        <v>1461</v>
      </c>
      <c r="CW36" s="208" t="s">
        <v>1461</v>
      </c>
      <c r="CX36" s="208" t="s">
        <v>1816</v>
      </c>
      <c r="CY36" s="208" t="s">
        <v>1461</v>
      </c>
      <c r="CZ36" s="208" t="s">
        <v>1461</v>
      </c>
      <c r="DA36" s="208" t="s">
        <v>1461</v>
      </c>
      <c r="DB36" s="208" t="s">
        <v>1461</v>
      </c>
      <c r="DC36" s="208" t="s">
        <v>1461</v>
      </c>
      <c r="DD36" s="208" t="s">
        <v>1461</v>
      </c>
      <c r="DF36" s="207" t="str">
        <f t="shared" si="24"/>
        <v>Gestión de procesos</v>
      </c>
      <c r="DG36" s="632" t="str">
        <f t="shared" si="25"/>
        <v>Posibilidad de afectación económica (o presupuestal) por fallos judiciales y/o sanciones de entes de control, debido a incumplimiento legal en la aprobación del perfeccionamiento y ejecución contractual.</v>
      </c>
      <c r="DH36" s="632"/>
      <c r="DI36" s="632"/>
      <c r="DJ36" s="632"/>
      <c r="DK36" s="632"/>
      <c r="DL36" s="632"/>
      <c r="DM36" s="632"/>
      <c r="DN36" s="207" t="str">
        <f t="shared" si="26"/>
        <v>Alto</v>
      </c>
      <c r="DO36" s="207" t="str">
        <f t="shared" si="27"/>
        <v>Alto</v>
      </c>
      <c r="DQ36" s="202" t="e">
        <f>SUM(LEN(#REF!)-LEN(SUBSTITUTE(#REF!,"- Preventivo","")))/LEN("- Preventivo")</f>
        <v>#REF!</v>
      </c>
      <c r="DR36" s="202" t="e">
        <f t="shared" si="28"/>
        <v>#REF!</v>
      </c>
      <c r="DS36" s="202" t="e">
        <f>SUM(LEN(#REF!)-LEN(SUBSTITUTE(#REF!,"- Detectivo","")))/LEN("- Detectivo")</f>
        <v>#REF!</v>
      </c>
      <c r="DT36" s="202" t="e">
        <f t="shared" si="29"/>
        <v>#REF!</v>
      </c>
      <c r="DU36" s="202" t="e">
        <f>SUM(LEN(#REF!)-LEN(SUBSTITUTE(#REF!,"- Correctivo","")))/LEN("- Correctivo")</f>
        <v>#REF!</v>
      </c>
      <c r="DV36" s="202" t="e">
        <f t="shared" si="30"/>
        <v>#REF!</v>
      </c>
      <c r="DW36" s="202" t="e">
        <f t="shared" si="31"/>
        <v>#REF!</v>
      </c>
      <c r="DX36" s="202" t="e">
        <f t="shared" si="32"/>
        <v>#REF!</v>
      </c>
      <c r="DY36" s="202" t="e">
        <f>SUM(LEN(#REF!)-LEN(SUBSTITUTE(#REF!,"- Documentado","")))/LEN("- Documentado")</f>
        <v>#REF!</v>
      </c>
      <c r="DZ36" s="202" t="e">
        <f>SUM(LEN(#REF!)-LEN(SUBSTITUTE(#REF!,"- Documentado","")))/LEN("- Documentado")</f>
        <v>#REF!</v>
      </c>
      <c r="EA36" s="202" t="e">
        <f t="shared" si="33"/>
        <v>#REF!</v>
      </c>
      <c r="EB36" s="202" t="e">
        <f>SUM(LEN(#REF!)-LEN(SUBSTITUTE(#REF!,"- Continua","")))/LEN("- Continua")</f>
        <v>#REF!</v>
      </c>
      <c r="EC36" s="202" t="e">
        <f>SUM(LEN(#REF!)-LEN(SUBSTITUTE(#REF!,"- Continua","")))/LEN("- Continua")</f>
        <v>#REF!</v>
      </c>
      <c r="ED36" s="202" t="e">
        <f t="shared" si="34"/>
        <v>#REF!</v>
      </c>
      <c r="EE36" s="202" t="e">
        <f>SUM(LEN(#REF!)-LEN(SUBSTITUTE(#REF!,"- Con registro","")))/LEN("- Con registro")</f>
        <v>#REF!</v>
      </c>
      <c r="EF36" s="202" t="e">
        <f>SUM(LEN(#REF!)-LEN(SUBSTITUTE(#REF!,"- Con registro","")))/LEN("- Con registro")</f>
        <v>#REF!</v>
      </c>
      <c r="EG36" s="202" t="e">
        <f t="shared" si="35"/>
        <v>#REF!</v>
      </c>
      <c r="EH36" s="206" t="e">
        <f t="shared" si="36"/>
        <v>#REF!</v>
      </c>
      <c r="EI36" s="206" t="e">
        <f t="shared" si="37"/>
        <v>#REF!</v>
      </c>
      <c r="EJ36" s="205" t="e">
        <f t="shared" si="38"/>
        <v>#REF!</v>
      </c>
      <c r="EK36" s="633" t="e">
        <f t="shared" si="39"/>
        <v>#REF!</v>
      </c>
      <c r="EL36" s="633"/>
      <c r="EM36" s="633"/>
      <c r="EN36" s="633"/>
      <c r="EO36" s="633"/>
      <c r="EP36" s="633"/>
      <c r="EQ36" s="633"/>
      <c r="ER36" s="633"/>
      <c r="ES36" s="633"/>
      <c r="ET36" s="633"/>
      <c r="EV36" s="204">
        <f t="shared" si="40"/>
        <v>46017</v>
      </c>
      <c r="EW36" s="203" t="str">
        <f t="shared" si="41"/>
        <v>Mapa de riesgos institucional 2025</v>
      </c>
      <c r="EX36" s="202" t="str">
        <f t="shared" si="42"/>
        <v>Riesgos</v>
      </c>
      <c r="EY36" s="202" t="str">
        <f t="shared" si="43"/>
        <v>ID_251: Posibilidad de afectación económica (o presupuestal) por fallos judiciales y/o sanciones de entes de control, debido a incumplimiento legal en la aprobación del perfeccionamiento y ejecución contractual.</v>
      </c>
      <c r="EZ36" s="202" t="str">
        <f t="shared" si="44"/>
        <v>Ajuste en Trataniento del riesgo en el Mapa de riesgos de Gestión de Contratación</v>
      </c>
      <c r="FA36" s="202" t="str">
        <f t="shared" si="45"/>
        <v>Solicitud de cambio realizada y aprobada por la Dirección de Contratación a través del Aplicativo DARUMA</v>
      </c>
    </row>
    <row r="37" spans="1:157" ht="399.9" customHeight="1" x14ac:dyDescent="0.3">
      <c r="A37" s="329" t="s">
        <v>1787</v>
      </c>
      <c r="B37" s="60" t="s">
        <v>1788</v>
      </c>
      <c r="C37" s="60" t="s">
        <v>1789</v>
      </c>
      <c r="D37" s="329" t="s">
        <v>664</v>
      </c>
      <c r="E37" s="333" t="s">
        <v>1790</v>
      </c>
      <c r="F37" s="60" t="s">
        <v>1877</v>
      </c>
      <c r="G37" s="333">
        <v>294</v>
      </c>
      <c r="H37" s="333" t="s">
        <v>1878</v>
      </c>
      <c r="I37" s="324" t="s">
        <v>1879</v>
      </c>
      <c r="J37" s="329" t="s">
        <v>1427</v>
      </c>
      <c r="K37" s="333" t="s">
        <v>1428</v>
      </c>
      <c r="L37" s="60" t="s">
        <v>665</v>
      </c>
      <c r="M37" s="61" t="s">
        <v>1866</v>
      </c>
      <c r="N37" s="60" t="s">
        <v>1867</v>
      </c>
      <c r="O37" s="60" t="s">
        <v>1868</v>
      </c>
      <c r="P37" s="60" t="s">
        <v>1797</v>
      </c>
      <c r="Q37" s="60" t="s">
        <v>1433</v>
      </c>
      <c r="R37" s="60" t="s">
        <v>1503</v>
      </c>
      <c r="S37" s="60" t="s">
        <v>1740</v>
      </c>
      <c r="T37" s="60" t="s">
        <v>1741</v>
      </c>
      <c r="U37" s="331" t="s">
        <v>1441</v>
      </c>
      <c r="V37" s="332">
        <v>0.4</v>
      </c>
      <c r="W37" s="331" t="s">
        <v>1473</v>
      </c>
      <c r="X37" s="331" t="s">
        <v>1446</v>
      </c>
      <c r="Y37" s="331" t="s">
        <v>1473</v>
      </c>
      <c r="Z37" s="331" t="s">
        <v>1437</v>
      </c>
      <c r="AA37" s="331" t="s">
        <v>1437</v>
      </c>
      <c r="AB37" s="331" t="s">
        <v>1438</v>
      </c>
      <c r="AC37" s="331" t="s">
        <v>1473</v>
      </c>
      <c r="AD37" s="332">
        <v>0.6</v>
      </c>
      <c r="AE37" s="50" t="s">
        <v>1439</v>
      </c>
      <c r="AF37" s="60" t="s">
        <v>1880</v>
      </c>
      <c r="AG37" s="331" t="s">
        <v>1441</v>
      </c>
      <c r="AH37" s="330">
        <v>0.24</v>
      </c>
      <c r="AI37" s="331" t="s">
        <v>1473</v>
      </c>
      <c r="AJ37" s="330">
        <v>0.6</v>
      </c>
      <c r="AK37" s="50" t="s">
        <v>1439</v>
      </c>
      <c r="AL37" s="60" t="s">
        <v>1881</v>
      </c>
      <c r="AM37" s="329" t="s">
        <v>1630</v>
      </c>
      <c r="AN37" s="334" t="s">
        <v>1882</v>
      </c>
      <c r="AO37" s="334" t="s">
        <v>1883</v>
      </c>
      <c r="AP37" s="328" t="s">
        <v>1884</v>
      </c>
      <c r="AQ37" s="335">
        <v>1370</v>
      </c>
      <c r="AR37" s="335" t="s">
        <v>1885</v>
      </c>
      <c r="AS37" s="335" t="s">
        <v>1807</v>
      </c>
      <c r="AT37" s="60" t="s">
        <v>1886</v>
      </c>
      <c r="AU37" s="60" t="s">
        <v>1887</v>
      </c>
      <c r="AV37" s="60" t="s">
        <v>1888</v>
      </c>
      <c r="AW37" s="184">
        <f>IF([4]Ficha6!$BL$271="","",[4]Ficha6!$BL$271)</f>
        <v>46017</v>
      </c>
      <c r="AX37" s="187" t="str">
        <f>CONCATENATE(IF([4]Ficha6!$C$272="","",[4]Ficha6!$E$272),"
",IF([4]Ficha6!$C$273="","",[4]Ficha6!$E$273),"
",IF([4]Ficha6!$C$274="","",[4]Ficha6!$E$274),"
",IF([4]Ficha6!$C$275="","",[4]Ficha6!$E$275),"
",IF([4]Ficha6!$C$276="","",[4]Ficha6!$E$276),"")</f>
        <v>Identificación del riesgo
Análisis antes de controles
Establecimiento de controles
Evaluación de controles
Tratamiento del riesgo</v>
      </c>
      <c r="AY37" s="200" t="str">
        <f>IF([4]Ficha6!$N$271="","",[4]Ficha6!$N$271)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7" s="184">
        <v>45758</v>
      </c>
      <c r="BA37" s="452" t="s">
        <v>1811</v>
      </c>
      <c r="BB37" s="452" t="s">
        <v>1889</v>
      </c>
      <c r="BC37" s="198"/>
      <c r="BD37" s="187"/>
      <c r="BE37" s="211"/>
      <c r="BF37" s="198"/>
      <c r="BG37" s="210"/>
      <c r="BH37" s="61"/>
      <c r="BI37" s="198"/>
      <c r="BJ37" s="187"/>
      <c r="BK37" s="211"/>
      <c r="BL37" s="198"/>
      <c r="BM37" s="210"/>
      <c r="BN37" s="61"/>
      <c r="BO37" s="198"/>
      <c r="BP37" s="187"/>
      <c r="BQ37" s="211"/>
      <c r="BR37" s="198"/>
      <c r="BS37" s="210"/>
      <c r="BT37" s="61"/>
      <c r="BU37" s="198"/>
      <c r="BV37" s="187"/>
      <c r="BW37" s="211"/>
      <c r="BX37" s="198"/>
      <c r="BY37" s="210"/>
      <c r="BZ37" s="61"/>
      <c r="CA37" s="198"/>
      <c r="CB37" s="187"/>
      <c r="CC37" s="211"/>
      <c r="CD37" s="198"/>
      <c r="CE37" s="210"/>
      <c r="CF37" s="209"/>
      <c r="CG37" s="182">
        <f t="shared" si="23"/>
        <v>30</v>
      </c>
      <c r="CH37" s="208" t="s">
        <v>1813</v>
      </c>
      <c r="CI37" s="208" t="s">
        <v>1814</v>
      </c>
      <c r="CJ37" s="208" t="s">
        <v>1815</v>
      </c>
      <c r="CK37" s="208" t="s">
        <v>1461</v>
      </c>
      <c r="CL37" s="208" t="s">
        <v>1458</v>
      </c>
      <c r="CM37" s="208" t="s">
        <v>1458</v>
      </c>
      <c r="CN37" s="208" t="s">
        <v>1459</v>
      </c>
      <c r="CO37" s="208" t="s">
        <v>1458</v>
      </c>
      <c r="CP37" s="208" t="s">
        <v>1461</v>
      </c>
      <c r="CQ37" s="208"/>
      <c r="CR37" s="208" t="s">
        <v>1461</v>
      </c>
      <c r="CS37" s="208" t="s">
        <v>1461</v>
      </c>
      <c r="CT37" s="208" t="s">
        <v>1461</v>
      </c>
      <c r="CU37" s="208" t="s">
        <v>1461</v>
      </c>
      <c r="CV37" s="208" t="s">
        <v>1461</v>
      </c>
      <c r="CW37" s="208" t="s">
        <v>1461</v>
      </c>
      <c r="CX37" s="208" t="s">
        <v>1890</v>
      </c>
      <c r="CY37" s="208" t="s">
        <v>1461</v>
      </c>
      <c r="CZ37" s="208" t="s">
        <v>1461</v>
      </c>
      <c r="DA37" s="208" t="s">
        <v>1461</v>
      </c>
      <c r="DB37" s="208" t="s">
        <v>1461</v>
      </c>
      <c r="DC37" s="208" t="s">
        <v>1461</v>
      </c>
      <c r="DD37" s="208" t="s">
        <v>1461</v>
      </c>
      <c r="DF37" s="207" t="str">
        <f t="shared" si="24"/>
        <v>Gestión de procesos</v>
      </c>
      <c r="DG37" s="632" t="str">
        <f t="shared" si="25"/>
        <v>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v>
      </c>
      <c r="DH37" s="632"/>
      <c r="DI37" s="632"/>
      <c r="DJ37" s="632"/>
      <c r="DK37" s="632"/>
      <c r="DL37" s="632"/>
      <c r="DM37" s="632"/>
      <c r="DN37" s="207" t="str">
        <f t="shared" si="26"/>
        <v>Moderado</v>
      </c>
      <c r="DO37" s="207" t="str">
        <f t="shared" si="27"/>
        <v>Moderado</v>
      </c>
      <c r="DQ37" s="202" t="e">
        <f>SUM(LEN(#REF!)-LEN(SUBSTITUTE(#REF!,"- Preventivo","")))/LEN("- Preventivo")</f>
        <v>#REF!</v>
      </c>
      <c r="DR37" s="202" t="e">
        <f t="shared" si="28"/>
        <v>#REF!</v>
      </c>
      <c r="DS37" s="202" t="e">
        <f>SUM(LEN(#REF!)-LEN(SUBSTITUTE(#REF!,"- Detectivo","")))/LEN("- Detectivo")</f>
        <v>#REF!</v>
      </c>
      <c r="DT37" s="202" t="e">
        <f t="shared" si="29"/>
        <v>#REF!</v>
      </c>
      <c r="DU37" s="202" t="e">
        <f>SUM(LEN(#REF!)-LEN(SUBSTITUTE(#REF!,"- Correctivo","")))/LEN("- Correctivo")</f>
        <v>#REF!</v>
      </c>
      <c r="DV37" s="202" t="e">
        <f t="shared" si="30"/>
        <v>#REF!</v>
      </c>
      <c r="DW37" s="202" t="e">
        <f t="shared" si="31"/>
        <v>#REF!</v>
      </c>
      <c r="DX37" s="202" t="e">
        <f t="shared" si="32"/>
        <v>#REF!</v>
      </c>
      <c r="DY37" s="202" t="e">
        <f>SUM(LEN(#REF!)-LEN(SUBSTITUTE(#REF!,"- Documentado","")))/LEN("- Documentado")</f>
        <v>#REF!</v>
      </c>
      <c r="DZ37" s="202" t="e">
        <f>SUM(LEN(#REF!)-LEN(SUBSTITUTE(#REF!,"- Documentado","")))/LEN("- Documentado")</f>
        <v>#REF!</v>
      </c>
      <c r="EA37" s="202" t="e">
        <f t="shared" si="33"/>
        <v>#REF!</v>
      </c>
      <c r="EB37" s="202" t="e">
        <f>SUM(LEN(#REF!)-LEN(SUBSTITUTE(#REF!,"- Continua","")))/LEN("- Continua")</f>
        <v>#REF!</v>
      </c>
      <c r="EC37" s="202" t="e">
        <f>SUM(LEN(#REF!)-LEN(SUBSTITUTE(#REF!,"- Continua","")))/LEN("- Continua")</f>
        <v>#REF!</v>
      </c>
      <c r="ED37" s="202" t="e">
        <f t="shared" si="34"/>
        <v>#REF!</v>
      </c>
      <c r="EE37" s="202" t="e">
        <f>SUM(LEN(#REF!)-LEN(SUBSTITUTE(#REF!,"- Con registro","")))/LEN("- Con registro")</f>
        <v>#REF!</v>
      </c>
      <c r="EF37" s="202" t="e">
        <f>SUM(LEN(#REF!)-LEN(SUBSTITUTE(#REF!,"- Con registro","")))/LEN("- Con registro")</f>
        <v>#REF!</v>
      </c>
      <c r="EG37" s="202" t="e">
        <f t="shared" si="35"/>
        <v>#REF!</v>
      </c>
      <c r="EH37" s="206" t="e">
        <f t="shared" si="36"/>
        <v>#REF!</v>
      </c>
      <c r="EI37" s="206" t="e">
        <f t="shared" si="37"/>
        <v>#REF!</v>
      </c>
      <c r="EJ37" s="205" t="e">
        <f t="shared" si="38"/>
        <v>#REF!</v>
      </c>
      <c r="EK37" s="633" t="e">
        <f t="shared" si="39"/>
        <v>#REF!</v>
      </c>
      <c r="EL37" s="633"/>
      <c r="EM37" s="633"/>
      <c r="EN37" s="633"/>
      <c r="EO37" s="633"/>
      <c r="EP37" s="633"/>
      <c r="EQ37" s="633"/>
      <c r="ER37" s="633"/>
      <c r="ES37" s="633"/>
      <c r="ET37" s="633"/>
      <c r="EV37" s="204">
        <f t="shared" si="40"/>
        <v>46017</v>
      </c>
      <c r="EW37" s="203" t="str">
        <f t="shared" si="41"/>
        <v>Mapa de riesgos institucional 2025</v>
      </c>
      <c r="EX37" s="202" t="str">
        <f t="shared" si="42"/>
        <v>Riesgos</v>
      </c>
      <c r="EY37" s="202" t="str">
        <f t="shared" si="43"/>
        <v>ID_294: Posibilidad de afectación económica (o presupuestal) por debilidades en la formulación y estructuración económica y técnica de los procesos contractuales para la ejecución del proyecto de inversión, debido a errores (fallas o deficiencias) en los estudios de mercados frágiles y falta de claridad en la necesidad que se requiere para el cumplimiento de las metas</v>
      </c>
      <c r="EZ37" s="202" t="str">
        <f t="shared" si="44"/>
        <v>Ajuste en Trataniento del riesgo en el Mapa de riesgos de Gestión de Contratación</v>
      </c>
      <c r="FA37" s="202" t="str">
        <f t="shared" si="45"/>
        <v>Solicitud de cambio realizada y aprobada por la Dirección de Contratación a través del Aplicativo DARUMA</v>
      </c>
    </row>
    <row r="38" spans="1:157" ht="399.9" customHeight="1" x14ac:dyDescent="0.3">
      <c r="A38" s="329" t="s">
        <v>1787</v>
      </c>
      <c r="B38" s="60" t="s">
        <v>1788</v>
      </c>
      <c r="C38" s="60" t="s">
        <v>1789</v>
      </c>
      <c r="D38" s="329" t="s">
        <v>664</v>
      </c>
      <c r="E38" s="333" t="s">
        <v>1790</v>
      </c>
      <c r="F38" s="60" t="s">
        <v>1791</v>
      </c>
      <c r="G38" s="333">
        <v>221</v>
      </c>
      <c r="H38" s="333" t="s">
        <v>1891</v>
      </c>
      <c r="I38" s="324" t="s">
        <v>1892</v>
      </c>
      <c r="J38" s="329" t="s">
        <v>1466</v>
      </c>
      <c r="K38" s="333" t="s">
        <v>1467</v>
      </c>
      <c r="L38" s="60" t="s">
        <v>665</v>
      </c>
      <c r="M38" s="61" t="s">
        <v>1893</v>
      </c>
      <c r="N38" s="60" t="s">
        <v>1894</v>
      </c>
      <c r="O38" s="60" t="s">
        <v>1796</v>
      </c>
      <c r="P38" s="60" t="s">
        <v>1797</v>
      </c>
      <c r="Q38" s="60" t="s">
        <v>1433</v>
      </c>
      <c r="R38" s="60" t="s">
        <v>1503</v>
      </c>
      <c r="S38" s="60" t="s">
        <v>1435</v>
      </c>
      <c r="T38" s="60" t="s">
        <v>43</v>
      </c>
      <c r="U38" s="331" t="s">
        <v>1472</v>
      </c>
      <c r="V38" s="332">
        <v>0.2</v>
      </c>
      <c r="W38" s="331" t="s">
        <v>1446</v>
      </c>
      <c r="X38" s="331" t="s">
        <v>1446</v>
      </c>
      <c r="Y38" s="331" t="s">
        <v>1446</v>
      </c>
      <c r="Z38" s="331" t="s">
        <v>1446</v>
      </c>
      <c r="AA38" s="331" t="s">
        <v>1446</v>
      </c>
      <c r="AB38" s="445" t="s">
        <v>1446</v>
      </c>
      <c r="AC38" s="445" t="s">
        <v>1798</v>
      </c>
      <c r="AD38" s="431">
        <v>1</v>
      </c>
      <c r="AE38" s="50" t="s">
        <v>1799</v>
      </c>
      <c r="AF38" s="60" t="s">
        <v>1895</v>
      </c>
      <c r="AG38" s="331" t="s">
        <v>1472</v>
      </c>
      <c r="AH38" s="330">
        <v>0.12</v>
      </c>
      <c r="AI38" s="331" t="s">
        <v>1798</v>
      </c>
      <c r="AJ38" s="330">
        <v>1</v>
      </c>
      <c r="AK38" s="50" t="s">
        <v>1799</v>
      </c>
      <c r="AL38" s="60" t="s">
        <v>1896</v>
      </c>
      <c r="AM38" s="329" t="s">
        <v>1630</v>
      </c>
      <c r="AN38" s="334" t="s">
        <v>1802</v>
      </c>
      <c r="AO38" s="454" t="s">
        <v>1803</v>
      </c>
      <c r="AP38" s="451" t="s">
        <v>1897</v>
      </c>
      <c r="AQ38" s="451">
        <v>1371</v>
      </c>
      <c r="AR38" s="451" t="s">
        <v>1898</v>
      </c>
      <c r="AS38" s="453">
        <v>45899</v>
      </c>
      <c r="AT38" s="60" t="s">
        <v>1899</v>
      </c>
      <c r="AU38" s="60" t="s">
        <v>1830</v>
      </c>
      <c r="AV38" s="61" t="s">
        <v>1900</v>
      </c>
      <c r="AW38" s="184">
        <f>IF([4]Ficha7!$BL$271="","",[4]Ficha7!$BL$271)</f>
        <v>46017</v>
      </c>
      <c r="AX38" s="187" t="str">
        <f>CONCATENATE(IF([4]Ficha7!$C$272="","",[4]Ficha7!$E$272),"
",IF([4]Ficha7!$C$273="","",[4]Ficha7!$E$273),"
",IF([4]Ficha7!$C$274="","",[4]Ficha7!$E$274),"
",IF([4]Ficha7!$C$275="","",[4]Ficha7!$E$275),"
",IF([4]Ficha7!$C$276="","",[4]Ficha7!$E$276),"")</f>
        <v>Identificación del riesgo
Análisis antes de controles
Establecimiento de controles
Evaluación de controles
Tratamiento del riesgo</v>
      </c>
      <c r="AY38" s="200" t="str">
        <f>IF([4]Ficha7!$N$271="","",[4]Ficha7!$N$271)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8" s="184"/>
      <c r="BA38" s="452"/>
      <c r="BB38" s="183"/>
      <c r="BC38" s="198"/>
      <c r="BD38" s="187"/>
      <c r="BE38" s="211"/>
      <c r="BF38" s="198"/>
      <c r="BG38" s="210"/>
      <c r="BH38" s="61"/>
      <c r="BI38" s="198"/>
      <c r="BJ38" s="187"/>
      <c r="BK38" s="211"/>
      <c r="BL38" s="198"/>
      <c r="BM38" s="210"/>
      <c r="BN38" s="61"/>
      <c r="BO38" s="198"/>
      <c r="BP38" s="187"/>
      <c r="BQ38" s="211"/>
      <c r="BR38" s="198"/>
      <c r="BS38" s="210"/>
      <c r="BT38" s="61"/>
      <c r="BU38" s="198"/>
      <c r="BV38" s="187"/>
      <c r="BW38" s="211"/>
      <c r="BX38" s="198"/>
      <c r="BY38" s="210"/>
      <c r="BZ38" s="61"/>
      <c r="CA38" s="198"/>
      <c r="CB38" s="187"/>
      <c r="CC38" s="211"/>
      <c r="CD38" s="198"/>
      <c r="CE38" s="210"/>
      <c r="CF38" s="209"/>
      <c r="CH38" s="208"/>
      <c r="CI38" s="208"/>
      <c r="CJ38" s="208"/>
      <c r="CK38" s="208"/>
      <c r="CL38" s="208"/>
      <c r="CM38" s="208"/>
      <c r="CN38" s="208"/>
      <c r="CO38" s="208"/>
      <c r="CP38" s="208"/>
      <c r="CQ38" s="208"/>
      <c r="CR38" s="208"/>
      <c r="CS38" s="208"/>
      <c r="CT38" s="208"/>
      <c r="CU38" s="208"/>
      <c r="CV38" s="208"/>
      <c r="CW38" s="208"/>
      <c r="CX38" s="208"/>
      <c r="CY38" s="208"/>
      <c r="CZ38" s="208"/>
      <c r="DA38" s="208"/>
      <c r="DB38" s="208"/>
      <c r="DC38" s="208"/>
      <c r="DD38" s="208"/>
      <c r="DF38" s="207"/>
      <c r="DG38" s="207"/>
      <c r="DH38" s="207"/>
      <c r="DI38" s="207"/>
      <c r="DJ38" s="207"/>
      <c r="DK38" s="207"/>
      <c r="DL38" s="207"/>
      <c r="DM38" s="207"/>
      <c r="DN38" s="207"/>
      <c r="DO38" s="207"/>
      <c r="DQ38" s="202"/>
      <c r="DR38" s="202"/>
      <c r="DS38" s="202"/>
      <c r="DT38" s="202"/>
      <c r="DU38" s="202"/>
      <c r="DV38" s="202"/>
      <c r="DW38" s="202"/>
      <c r="DX38" s="202"/>
      <c r="DY38" s="202"/>
      <c r="DZ38" s="202"/>
      <c r="EA38" s="202"/>
      <c r="EB38" s="202"/>
      <c r="EC38" s="202"/>
      <c r="ED38" s="202"/>
      <c r="EE38" s="202"/>
      <c r="EF38" s="202"/>
      <c r="EG38" s="202"/>
      <c r="EH38" s="206"/>
      <c r="EI38" s="206"/>
      <c r="EJ38" s="205"/>
      <c r="EK38" s="193"/>
      <c r="EL38" s="193"/>
      <c r="EM38" s="193"/>
      <c r="EN38" s="193"/>
      <c r="EO38" s="193"/>
      <c r="EP38" s="193"/>
      <c r="EQ38" s="193"/>
      <c r="ER38" s="193"/>
      <c r="ES38" s="193"/>
      <c r="ET38" s="193"/>
      <c r="EV38" s="204"/>
      <c r="EW38" s="203"/>
      <c r="EX38" s="202"/>
      <c r="EY38" s="202"/>
      <c r="EZ38" s="202"/>
      <c r="FA38" s="202"/>
    </row>
    <row r="39" spans="1:157" ht="399.9" customHeight="1" x14ac:dyDescent="0.3">
      <c r="A39" s="50" t="s">
        <v>1787</v>
      </c>
      <c r="B39" s="50" t="s">
        <v>1788</v>
      </c>
      <c r="C39" s="208" t="s">
        <v>1789</v>
      </c>
      <c r="D39" s="50" t="s">
        <v>664</v>
      </c>
      <c r="E39" s="326" t="s">
        <v>1790</v>
      </c>
      <c r="F39" s="325" t="s">
        <v>1791</v>
      </c>
      <c r="G39" s="50">
        <v>222</v>
      </c>
      <c r="H39" s="50" t="s">
        <v>1901</v>
      </c>
      <c r="I39" s="324" t="s">
        <v>1902</v>
      </c>
      <c r="J39" s="50" t="s">
        <v>1466</v>
      </c>
      <c r="K39" s="50" t="s">
        <v>1467</v>
      </c>
      <c r="L39" s="50" t="s">
        <v>665</v>
      </c>
      <c r="M39" s="208" t="s">
        <v>1903</v>
      </c>
      <c r="N39" s="208" t="s">
        <v>1894</v>
      </c>
      <c r="O39" s="208" t="s">
        <v>1904</v>
      </c>
      <c r="P39" s="208" t="s">
        <v>1797</v>
      </c>
      <c r="Q39" s="208" t="s">
        <v>1433</v>
      </c>
      <c r="R39" s="208" t="s">
        <v>1503</v>
      </c>
      <c r="S39" s="208" t="s">
        <v>1435</v>
      </c>
      <c r="T39" s="208" t="s">
        <v>43</v>
      </c>
      <c r="U39" s="322" t="s">
        <v>1472</v>
      </c>
      <c r="V39" s="323">
        <v>0.2</v>
      </c>
      <c r="W39" s="322" t="s">
        <v>1446</v>
      </c>
      <c r="X39" s="322" t="s">
        <v>1446</v>
      </c>
      <c r="Y39" s="322" t="s">
        <v>1446</v>
      </c>
      <c r="Z39" s="322" t="s">
        <v>1446</v>
      </c>
      <c r="AA39" s="322" t="s">
        <v>1446</v>
      </c>
      <c r="AB39" s="436" t="s">
        <v>1446</v>
      </c>
      <c r="AC39" s="436" t="s">
        <v>1798</v>
      </c>
      <c r="AD39" s="427">
        <v>1</v>
      </c>
      <c r="AE39" s="216" t="s">
        <v>1799</v>
      </c>
      <c r="AF39" s="208" t="s">
        <v>1905</v>
      </c>
      <c r="AG39" s="208" t="s">
        <v>1472</v>
      </c>
      <c r="AH39" s="341">
        <v>0.12</v>
      </c>
      <c r="AI39" s="208" t="s">
        <v>1798</v>
      </c>
      <c r="AJ39" s="341">
        <v>1</v>
      </c>
      <c r="AK39" s="216" t="s">
        <v>1799</v>
      </c>
      <c r="AL39" s="208" t="s">
        <v>1896</v>
      </c>
      <c r="AM39" s="50" t="s">
        <v>1630</v>
      </c>
      <c r="AN39" s="208" t="s">
        <v>1840</v>
      </c>
      <c r="AO39" s="208" t="s">
        <v>1841</v>
      </c>
      <c r="AP39" s="320" t="s">
        <v>1842</v>
      </c>
      <c r="AQ39" s="320" t="s">
        <v>1843</v>
      </c>
      <c r="AR39" s="320" t="s">
        <v>1844</v>
      </c>
      <c r="AS39" s="320" t="s">
        <v>1845</v>
      </c>
      <c r="AT39" s="208" t="s">
        <v>1906</v>
      </c>
      <c r="AU39" s="208" t="s">
        <v>1830</v>
      </c>
      <c r="AV39" s="327" t="s">
        <v>1907</v>
      </c>
      <c r="AW39" s="184">
        <f>IF([4]Ficha8!$BL$271="","",[4]Ficha8!$BL$271)</f>
        <v>46017</v>
      </c>
      <c r="AX39" s="187" t="str">
        <f>CONCATENATE(IF([4]Ficha8!$C$272="","",[4]Ficha8!$E$272),"
",IF([4]Ficha8!$C$273="","",[4]Ficha8!$E$273),"
",IF([4]Ficha8!$C$274="","",[4]Ficha8!$E$274),"
",IF([4]Ficha8!$C$275="","",[4]Ficha8!$E$275),"
",IF([4]Ficha8!$C$276="","",[4]Ficha8!$E$276),"")</f>
        <v>Identificación del riesgo
Análisis antes de controles
Establecimiento de controles
Evaluación de controles
Tratamiento del riesgo</v>
      </c>
      <c r="AY39" s="200" t="str">
        <f>IF([4]Ficha8!$N$271="","",[4]Ficha8!$N$271)</f>
        <v>Se ajustó el DOFA del mapa de riesgos conforme al nuevo contexto estratégico
Se ajustó el objetivo estratégico conforme a la nueva plataforma estratégica adoptada mediante Resolución 630 de 2024.
Se ajustó la calificación de la probabilidad.
Se minimizaron los controles preventivos y detectivos.
Se creó nuevas acciones de tratamiento para el riesgo.</v>
      </c>
      <c r="AZ39" s="184">
        <v>45758</v>
      </c>
      <c r="BA39" s="452" t="s">
        <v>1811</v>
      </c>
      <c r="BB39" s="452" t="s">
        <v>1908</v>
      </c>
      <c r="BC39" s="198"/>
      <c r="BD39" s="187"/>
      <c r="BE39" s="211"/>
      <c r="BF39" s="198"/>
      <c r="BG39" s="210"/>
      <c r="BH39" s="61"/>
      <c r="BI39" s="198"/>
      <c r="BJ39" s="187"/>
      <c r="BK39" s="211"/>
      <c r="BL39" s="198"/>
      <c r="BM39" s="210"/>
      <c r="BN39" s="61"/>
      <c r="BO39" s="198"/>
      <c r="BP39" s="187"/>
      <c r="BQ39" s="211"/>
      <c r="BR39" s="198"/>
      <c r="BS39" s="210"/>
      <c r="BT39" s="61"/>
      <c r="BU39" s="198"/>
      <c r="BV39" s="187"/>
      <c r="BW39" s="211"/>
      <c r="BX39" s="198"/>
      <c r="BY39" s="210"/>
      <c r="BZ39" s="61"/>
      <c r="CA39" s="198"/>
      <c r="CB39" s="187"/>
      <c r="CC39" s="211"/>
      <c r="CD39" s="198"/>
      <c r="CE39" s="210"/>
      <c r="CF39" s="209"/>
      <c r="CG39" s="182">
        <f>COUNTBLANK(A39:CF39)</f>
        <v>30</v>
      </c>
      <c r="CH39" s="208" t="s">
        <v>1813</v>
      </c>
      <c r="CI39" s="208" t="s">
        <v>1814</v>
      </c>
      <c r="CJ39" s="208" t="s">
        <v>1815</v>
      </c>
      <c r="CK39" s="208" t="s">
        <v>1461</v>
      </c>
      <c r="CL39" s="208" t="s">
        <v>1458</v>
      </c>
      <c r="CM39" s="208" t="s">
        <v>1458</v>
      </c>
      <c r="CN39" s="208" t="s">
        <v>1459</v>
      </c>
      <c r="CO39" s="208" t="s">
        <v>1458</v>
      </c>
      <c r="CP39" s="208" t="s">
        <v>1461</v>
      </c>
      <c r="CQ39" s="208"/>
      <c r="CR39" s="208" t="s">
        <v>1461</v>
      </c>
      <c r="CS39" s="208" t="s">
        <v>1461</v>
      </c>
      <c r="CT39" s="208" t="s">
        <v>1461</v>
      </c>
      <c r="CU39" s="208" t="s">
        <v>1461</v>
      </c>
      <c r="CV39" s="208" t="s">
        <v>1461</v>
      </c>
      <c r="CW39" s="208" t="s">
        <v>1461</v>
      </c>
      <c r="CX39" s="208" t="s">
        <v>1909</v>
      </c>
      <c r="CY39" s="208" t="s">
        <v>1461</v>
      </c>
      <c r="CZ39" s="208" t="s">
        <v>1461</v>
      </c>
      <c r="DA39" s="208" t="s">
        <v>1461</v>
      </c>
      <c r="DB39" s="208" t="s">
        <v>1461</v>
      </c>
      <c r="DC39" s="208" t="s">
        <v>1461</v>
      </c>
      <c r="DD39" s="208" t="s">
        <v>1461</v>
      </c>
      <c r="DF39" s="207" t="str">
        <f>J39</f>
        <v>Corrupción</v>
      </c>
      <c r="DG39" s="632" t="str">
        <f>I39</f>
        <v>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v>
      </c>
      <c r="DH39" s="632"/>
      <c r="DI39" s="632"/>
      <c r="DJ39" s="632"/>
      <c r="DK39" s="632"/>
      <c r="DL39" s="632"/>
      <c r="DM39" s="632"/>
      <c r="DN39" s="207" t="str">
        <f>AE39</f>
        <v>Extremo</v>
      </c>
      <c r="DO39" s="207" t="str">
        <f>AK39</f>
        <v>Extremo</v>
      </c>
      <c r="DQ39" s="202" t="e">
        <f>SUM(LEN(#REF!)-LEN(SUBSTITUTE(#REF!,"- Preventivo","")))/LEN("- Preventivo")</f>
        <v>#REF!</v>
      </c>
      <c r="DR39" s="202" t="e">
        <f>SUMIFS($DQ$12:$DQ$90,$A$12:$A$90,A39)</f>
        <v>#REF!</v>
      </c>
      <c r="DS39" s="202" t="e">
        <f>SUM(LEN(#REF!)-LEN(SUBSTITUTE(#REF!,"- Detectivo","")))/LEN("- Detectivo")</f>
        <v>#REF!</v>
      </c>
      <c r="DT39" s="202" t="e">
        <f>SUMIFS($DS$12:$DS$90,$A$12:$A$90,A39)</f>
        <v>#REF!</v>
      </c>
      <c r="DU39" s="202" t="e">
        <f>SUM(LEN(#REF!)-LEN(SUBSTITUTE(#REF!,"- Correctivo","")))/LEN("- Correctivo")</f>
        <v>#REF!</v>
      </c>
      <c r="DV39" s="202" t="e">
        <f>SUMIFS($DU$12:$DU$90,$A$12:$A$90,A39)</f>
        <v>#REF!</v>
      </c>
      <c r="DW39" s="202" t="e">
        <f>DQ39+DS39+DU39</f>
        <v>#REF!</v>
      </c>
      <c r="DX39" s="202" t="e">
        <f>SUMIFS($DW$12:$DW$90,$A$12:$A$90,A39)</f>
        <v>#REF!</v>
      </c>
      <c r="DY39" s="202" t="e">
        <f>SUM(LEN(#REF!)-LEN(SUBSTITUTE(#REF!,"- Documentado","")))/LEN("- Documentado")</f>
        <v>#REF!</v>
      </c>
      <c r="DZ39" s="202" t="e">
        <f>SUM(LEN(#REF!)-LEN(SUBSTITUTE(#REF!,"- Documentado","")))/LEN("- Documentado")</f>
        <v>#REF!</v>
      </c>
      <c r="EA39" s="202" t="e">
        <f>SUMIFS($DY$12:$DY$90,$A$12:$A$90,A39)+SUMIFS($DZ$12:$DZ$90,$A$12:$A$90,A39)</f>
        <v>#REF!</v>
      </c>
      <c r="EB39" s="202" t="e">
        <f>SUM(LEN(#REF!)-LEN(SUBSTITUTE(#REF!,"- Continua","")))/LEN("- Continua")</f>
        <v>#REF!</v>
      </c>
      <c r="EC39" s="202" t="e">
        <f>SUM(LEN(#REF!)-LEN(SUBSTITUTE(#REF!,"- Continua","")))/LEN("- Continua")</f>
        <v>#REF!</v>
      </c>
      <c r="ED39" s="202" t="e">
        <f>SUMIFS($EB$12:$EB$90,$A$12:$A$90,A39)+SUMIFS($EC$12:$EC$90,$A$12:$A$90,A39)</f>
        <v>#REF!</v>
      </c>
      <c r="EE39" s="202" t="e">
        <f>SUM(LEN(#REF!)-LEN(SUBSTITUTE(#REF!,"- Con registro","")))/LEN("- Con registro")</f>
        <v>#REF!</v>
      </c>
      <c r="EF39" s="202" t="e">
        <f>SUM(LEN(#REF!)-LEN(SUBSTITUTE(#REF!,"- Con registro","")))/LEN("- Con registro")</f>
        <v>#REF!</v>
      </c>
      <c r="EG39" s="202" t="e">
        <f>SUMIFS($EE$12:$EE$90,$A$12:$A$90,A39)+SUMIFS($EF$12:$EF$90,$A$12:$A$90,A39)</f>
        <v>#REF!</v>
      </c>
      <c r="EH39" s="206" t="e">
        <f>CONCATENATE("El proceso estableció ",DX39," controles frente a los riesgos identificados, de los cuales:
")</f>
        <v>#REF!</v>
      </c>
      <c r="EI39" s="206" t="e">
        <f>CONCATENATE("- ",DR39," son preventivos, ",DT39," detectivos y ",DV39," correctivos.
")</f>
        <v>#REF!</v>
      </c>
      <c r="EJ39" s="205" t="e">
        <f>CONCATENATE("- ",EA39," están documentados, ",ED39," se aplican continuamente de acuerdo con la periodicidad establecida y en ",EG39," se deja registro de la aplicación.")</f>
        <v>#REF!</v>
      </c>
      <c r="EK39" s="633" t="e">
        <f>CONCATENATE(EH39,EI39,EJ39)</f>
        <v>#REF!</v>
      </c>
      <c r="EL39" s="633"/>
      <c r="EM39" s="633"/>
      <c r="EN39" s="633"/>
      <c r="EO39" s="633"/>
      <c r="EP39" s="633"/>
      <c r="EQ39" s="633"/>
      <c r="ER39" s="633"/>
      <c r="ES39" s="633"/>
      <c r="ET39" s="633"/>
      <c r="EV39" s="204">
        <f>IF(AW39&gt;=$EV$1,AW39,IF(AZ39&gt;=$EV$1,AZ39,IF(BC39&gt;=$EV$1,BC39,IF(BF39&gt;=$EV$1,BF39,IF(BI39&gt;=$EV$1,BI39,IF(BL39&gt;=$EV$1,BL39,IF(BO39&gt;=$EV$1,BO39,IF(BR39&gt;=$EV$1,BR39,IF(BU39&gt;=$EV$1,BU39,IF(BX39&gt;=$EV$1,BX39,IF(CA39&gt;=$EV$1,CA39,IF(CD39&gt;=$EV$1,CD39,""))))))))))))</f>
        <v>46017</v>
      </c>
      <c r="EW39" s="203" t="str">
        <f>IF(EV39="","",$B$6)</f>
        <v>Mapa de riesgos institucional 2025</v>
      </c>
      <c r="EX39" s="202" t="str">
        <f>IF(EW39="","","Riesgos")</f>
        <v>Riesgos</v>
      </c>
      <c r="EY39" s="202" t="str">
        <f>IF(EX39="","",CONCATENATE("ID_",G39,": ",I39))</f>
        <v>ID_222: Posibilidad de afectación económica (o presupuestal) por fallo en firme de detrimento patrimonial por parte de entes de control, debido a la realización de cobros indebidos durante la ejecución del contrato con el propósito de no evidenciar un posible incumplimiento de las obligaciones contractuales.</v>
      </c>
      <c r="EZ39" s="202" t="str">
        <f>IF(EY39="","",CONCATENATE("Ajuste en ",VLOOKUP(EV39,AW39:CF39,(MATCH(EV39,AW39:CF39,10)+1))," en el Mapa de riesgos de ",A39))</f>
        <v>Ajuste en Trataniento del riesgo en el Mapa de riesgos de Gestión de Contratación</v>
      </c>
      <c r="FA39" s="202" t="str">
        <f>IF(EZ39="","",CONCATENATE("Solicitud de cambio realizada y aprobada por la ",L39," a través del Aplicativo DARUMA"))</f>
        <v>Solicitud de cambio realizada y aprobada por la Dirección de Contratación a través del Aplicativo DARUMA</v>
      </c>
    </row>
    <row r="40" spans="1:157" ht="399.9" customHeight="1" x14ac:dyDescent="0.3">
      <c r="A40" s="329" t="s">
        <v>1910</v>
      </c>
      <c r="B40" s="60" t="s">
        <v>1911</v>
      </c>
      <c r="C40" s="60" t="s">
        <v>1912</v>
      </c>
      <c r="D40" s="329" t="s">
        <v>1913</v>
      </c>
      <c r="E40" s="333" t="s">
        <v>1790</v>
      </c>
      <c r="F40" s="60" t="s">
        <v>1914</v>
      </c>
      <c r="G40" s="333">
        <v>275</v>
      </c>
      <c r="H40" s="333" t="s">
        <v>1915</v>
      </c>
      <c r="I40" s="324" t="s">
        <v>1916</v>
      </c>
      <c r="J40" s="329" t="s">
        <v>1427</v>
      </c>
      <c r="K40" s="333" t="s">
        <v>1428</v>
      </c>
      <c r="L40" s="60" t="s">
        <v>703</v>
      </c>
      <c r="M40" s="61" t="s">
        <v>1917</v>
      </c>
      <c r="N40" s="60" t="s">
        <v>1918</v>
      </c>
      <c r="O40" s="60" t="s">
        <v>1919</v>
      </c>
      <c r="P40" s="60" t="s">
        <v>1797</v>
      </c>
      <c r="Q40" s="60" t="s">
        <v>1433</v>
      </c>
      <c r="R40" s="60" t="s">
        <v>1503</v>
      </c>
      <c r="S40" s="60" t="s">
        <v>1435</v>
      </c>
      <c r="T40" s="60" t="s">
        <v>43</v>
      </c>
      <c r="U40" s="331" t="s">
        <v>1441</v>
      </c>
      <c r="V40" s="332">
        <v>0.4</v>
      </c>
      <c r="W40" s="331" t="s">
        <v>1437</v>
      </c>
      <c r="X40" s="331" t="s">
        <v>1437</v>
      </c>
      <c r="Y40" s="331" t="s">
        <v>1438</v>
      </c>
      <c r="Z40" s="331" t="s">
        <v>1437</v>
      </c>
      <c r="AA40" s="331" t="s">
        <v>1438</v>
      </c>
      <c r="AB40" s="445" t="s">
        <v>1437</v>
      </c>
      <c r="AC40" s="445" t="s">
        <v>1438</v>
      </c>
      <c r="AD40" s="431">
        <v>0.4</v>
      </c>
      <c r="AE40" s="50" t="s">
        <v>1439</v>
      </c>
      <c r="AF40" s="60" t="s">
        <v>1920</v>
      </c>
      <c r="AG40" s="331" t="s">
        <v>1472</v>
      </c>
      <c r="AH40" s="330">
        <v>0.16799999999999998</v>
      </c>
      <c r="AI40" s="331" t="s">
        <v>1438</v>
      </c>
      <c r="AJ40" s="330">
        <v>0.22500000000000003</v>
      </c>
      <c r="AK40" s="50" t="s">
        <v>1442</v>
      </c>
      <c r="AL40" s="60" t="s">
        <v>1921</v>
      </c>
      <c r="AM40" s="329" t="s">
        <v>1444</v>
      </c>
      <c r="AN40" s="60" t="s">
        <v>1445</v>
      </c>
      <c r="AO40" s="60" t="s">
        <v>1445</v>
      </c>
      <c r="AP40" s="60" t="s">
        <v>1445</v>
      </c>
      <c r="AQ40" s="60" t="s">
        <v>1446</v>
      </c>
      <c r="AR40" s="60" t="s">
        <v>1445</v>
      </c>
      <c r="AS40" s="60" t="s">
        <v>1445</v>
      </c>
      <c r="AT40" s="60" t="s">
        <v>1922</v>
      </c>
      <c r="AU40" s="60" t="s">
        <v>1923</v>
      </c>
      <c r="AV40" s="60" t="s">
        <v>1924</v>
      </c>
      <c r="AW40" s="201">
        <v>45645</v>
      </c>
      <c r="AX40" s="187" t="s">
        <v>1452</v>
      </c>
      <c r="AY40" s="211" t="s">
        <v>1925</v>
      </c>
      <c r="AZ40" s="198"/>
      <c r="BA40" s="210"/>
      <c r="BB40" s="61"/>
      <c r="BC40" s="198"/>
      <c r="BD40" s="187"/>
      <c r="BE40" s="211"/>
      <c r="BF40" s="198"/>
      <c r="BG40" s="210"/>
      <c r="BH40" s="61"/>
      <c r="BI40" s="198"/>
      <c r="BJ40" s="187"/>
      <c r="BK40" s="211"/>
      <c r="BL40" s="198"/>
      <c r="BM40" s="210"/>
      <c r="BN40" s="61"/>
      <c r="BO40" s="198"/>
      <c r="BP40" s="187"/>
      <c r="BQ40" s="211"/>
      <c r="BR40" s="198"/>
      <c r="BS40" s="210"/>
      <c r="BT40" s="61"/>
      <c r="BU40" s="198"/>
      <c r="BV40" s="187"/>
      <c r="BW40" s="211"/>
      <c r="BX40" s="198"/>
      <c r="BY40" s="210"/>
      <c r="BZ40" s="61"/>
      <c r="CA40" s="198"/>
      <c r="CB40" s="187"/>
      <c r="CC40" s="211"/>
      <c r="CD40" s="198"/>
      <c r="CE40" s="210"/>
      <c r="CF40" s="209"/>
      <c r="CG40" s="182">
        <f>COUNTBLANK(A40:CF40)</f>
        <v>33</v>
      </c>
      <c r="CH40" s="208"/>
      <c r="CI40" s="208" t="s">
        <v>1926</v>
      </c>
      <c r="CJ40" s="208" t="s">
        <v>1927</v>
      </c>
      <c r="CK40" s="208" t="s">
        <v>1457</v>
      </c>
      <c r="CL40" s="208" t="s">
        <v>1458</v>
      </c>
      <c r="CM40" s="208" t="s">
        <v>1458</v>
      </c>
      <c r="CN40" s="208" t="s">
        <v>1459</v>
      </c>
      <c r="CO40" s="208" t="s">
        <v>1458</v>
      </c>
      <c r="CP40" s="208" t="s">
        <v>1461</v>
      </c>
      <c r="CQ40" s="208"/>
      <c r="CR40" s="208" t="s">
        <v>1461</v>
      </c>
      <c r="CS40" s="208" t="s">
        <v>1461</v>
      </c>
      <c r="CT40" s="208" t="s">
        <v>1461</v>
      </c>
      <c r="CU40" s="208" t="s">
        <v>1461</v>
      </c>
      <c r="CV40" s="208" t="s">
        <v>1461</v>
      </c>
      <c r="CW40" s="208" t="s">
        <v>1461</v>
      </c>
      <c r="CX40" s="208" t="s">
        <v>1928</v>
      </c>
      <c r="CY40" s="208" t="s">
        <v>1461</v>
      </c>
      <c r="CZ40" s="208" t="s">
        <v>1461</v>
      </c>
      <c r="DA40" s="208" t="s">
        <v>1461</v>
      </c>
      <c r="DB40" s="208" t="s">
        <v>1461</v>
      </c>
      <c r="DC40" s="208" t="s">
        <v>1461</v>
      </c>
      <c r="DD40" s="208" t="s">
        <v>1461</v>
      </c>
      <c r="DF40" s="207" t="str">
        <f>J40</f>
        <v>Gestión de procesos</v>
      </c>
      <c r="DG40" s="632" t="str">
        <f>I40</f>
        <v>Posibilidad de afectación reputacional por sanción de un ente de control o regulador , debido a errores (fallas o deficiencias) en la generación de la cuenta mensual de almacén con destino a la Subdirección Financiera</v>
      </c>
      <c r="DH40" s="632"/>
      <c r="DI40" s="632"/>
      <c r="DJ40" s="632"/>
      <c r="DK40" s="632"/>
      <c r="DL40" s="632"/>
      <c r="DM40" s="632"/>
      <c r="DN40" s="207" t="str">
        <f>AE40</f>
        <v>Moderado</v>
      </c>
      <c r="DO40" s="207" t="str">
        <f>AK40</f>
        <v>Bajo</v>
      </c>
      <c r="DQ40" s="202" t="e">
        <f>SUM(LEN(#REF!)-LEN(SUBSTITUTE(#REF!,"- Preventivo","")))/LEN("- Preventivo")</f>
        <v>#REF!</v>
      </c>
      <c r="DR40" s="202" t="e">
        <f>SUMIFS($DQ$12:$DQ$90,$A$12:$A$90,A40)</f>
        <v>#REF!</v>
      </c>
      <c r="DS40" s="202" t="e">
        <f>SUM(LEN(#REF!)-LEN(SUBSTITUTE(#REF!,"- Detectivo","")))/LEN("- Detectivo")</f>
        <v>#REF!</v>
      </c>
      <c r="DT40" s="202" t="e">
        <f>SUMIFS($DS$12:$DS$90,$A$12:$A$90,A40)</f>
        <v>#REF!</v>
      </c>
      <c r="DU40" s="202" t="e">
        <f>SUM(LEN(#REF!)-LEN(SUBSTITUTE(#REF!,"- Correctivo","")))/LEN("- Correctivo")</f>
        <v>#REF!</v>
      </c>
      <c r="DV40" s="202" t="e">
        <f>SUMIFS($DU$12:$DU$90,$A$12:$A$90,A40)</f>
        <v>#REF!</v>
      </c>
      <c r="DW40" s="202" t="e">
        <f>DQ40+DS40+DU40</f>
        <v>#REF!</v>
      </c>
      <c r="DX40" s="202" t="e">
        <f>SUMIFS($DW$12:$DW$90,$A$12:$A$90,A40)</f>
        <v>#REF!</v>
      </c>
      <c r="DY40" s="202" t="e">
        <f>SUM(LEN(#REF!)-LEN(SUBSTITUTE(#REF!,"- Documentado","")))/LEN("- Documentado")</f>
        <v>#REF!</v>
      </c>
      <c r="DZ40" s="202" t="e">
        <f>SUM(LEN(#REF!)-LEN(SUBSTITUTE(#REF!,"- Documentado","")))/LEN("- Documentado")</f>
        <v>#REF!</v>
      </c>
      <c r="EA40" s="202" t="e">
        <f>SUMIFS($DY$12:$DY$90,$A$12:$A$90,A40)+SUMIFS($DZ$12:$DZ$90,$A$12:$A$90,A40)</f>
        <v>#REF!</v>
      </c>
      <c r="EB40" s="202" t="e">
        <f>SUM(LEN(#REF!)-LEN(SUBSTITUTE(#REF!,"- Continua","")))/LEN("- Continua")</f>
        <v>#REF!</v>
      </c>
      <c r="EC40" s="202" t="e">
        <f>SUM(LEN(#REF!)-LEN(SUBSTITUTE(#REF!,"- Continua","")))/LEN("- Continua")</f>
        <v>#REF!</v>
      </c>
      <c r="ED40" s="202" t="e">
        <f>SUMIFS($EB$12:$EB$90,$A$12:$A$90,A40)+SUMIFS($EC$12:$EC$90,$A$12:$A$90,A40)</f>
        <v>#REF!</v>
      </c>
      <c r="EE40" s="202" t="e">
        <f>SUM(LEN(#REF!)-LEN(SUBSTITUTE(#REF!,"- Con registro","")))/LEN("- Con registro")</f>
        <v>#REF!</v>
      </c>
      <c r="EF40" s="202" t="e">
        <f>SUM(LEN(#REF!)-LEN(SUBSTITUTE(#REF!,"- Con registro","")))/LEN("- Con registro")</f>
        <v>#REF!</v>
      </c>
      <c r="EG40" s="202" t="e">
        <f>SUMIFS($EE$12:$EE$90,$A$12:$A$90,A40)+SUMIFS($EF$12:$EF$90,$A$12:$A$90,A40)</f>
        <v>#REF!</v>
      </c>
      <c r="EH40" s="206" t="e">
        <f>CONCATENATE("El proceso estableció ",DX40," controles frente a los riesgos identificados, de los cuales:
")</f>
        <v>#REF!</v>
      </c>
      <c r="EI40" s="206" t="e">
        <f>CONCATENATE("- ",DR40," son preventivos, ",DT40," detectivos y ",DV40," correctivos.
")</f>
        <v>#REF!</v>
      </c>
      <c r="EJ40" s="205" t="e">
        <f>CONCATENATE("- ",EA40," están documentados, ",ED40," se aplican continuamente de acuerdo con la periodicidad establecida y en ",EG40," se deja registro de la aplicación.")</f>
        <v>#REF!</v>
      </c>
      <c r="EK40" s="633" t="e">
        <f>CONCATENATE(EH40,EI40,EJ40)</f>
        <v>#REF!</v>
      </c>
      <c r="EL40" s="633"/>
      <c r="EM40" s="633"/>
      <c r="EN40" s="633"/>
      <c r="EO40" s="633"/>
      <c r="EP40" s="633"/>
      <c r="EQ40" s="633"/>
      <c r="ER40" s="633"/>
      <c r="ES40" s="633"/>
      <c r="ET40" s="633"/>
      <c r="EV40" s="204">
        <f>IF(AW40&gt;=$EV$1,AW40,IF(AZ40&gt;=$EV$1,AZ40,IF(BC40&gt;=$EV$1,BC40,IF(BF40&gt;=$EV$1,BF40,IF(BI40&gt;=$EV$1,BI40,IF(BL40&gt;=$EV$1,BL40,IF(BO40&gt;=$EV$1,BO40,IF(BR40&gt;=$EV$1,BR40,IF(BU40&gt;=$EV$1,BU40,IF(BX40&gt;=$EV$1,BX40,IF(CA40&gt;=$EV$1,CA40,IF(CD40&gt;=$EV$1,CD40,""))))))))))))</f>
        <v>45645</v>
      </c>
      <c r="EW40" s="203" t="str">
        <f>IF(EV40="","",$B$6)</f>
        <v>Mapa de riesgos institucional 2025</v>
      </c>
      <c r="EX40" s="202" t="str">
        <f>IF(EW40="","","Riesgos")</f>
        <v>Riesgos</v>
      </c>
      <c r="EY40" s="202" t="str">
        <f>IF(EX40="","",CONCATENATE("ID_",G40,": ",I40))</f>
        <v>ID_275: Posibilidad de afectación reputacional por sanción de un ente de control o regulador , debido a errores (fallas o deficiencias) en la generación de la cuenta mensual de almacén con destino a la Subdirección Financiera</v>
      </c>
      <c r="EZ40" s="202" t="str">
        <f>IF(EY40="","",CONCATENATE("Ajuste en ",VLOOKUP(EV40,AW40:CF40,(MATCH(EV40,AW40:CF40,10)+1))," en el Mapa de riesgos de ",A40))</f>
        <v>Ajuste en Identificación del riesgo
Análisis antes de controles
Establecimiento de controles
Evaluación de controles
 en el Mapa de riesgos de Gestión de Recursos Físicos</v>
      </c>
      <c r="FA40" s="202" t="str">
        <f>IF(EZ40="","",CONCATENATE("Solicitud de cambio realizada y aprobada por la ",L40," a través del Aplicativo DARUMA"))</f>
        <v>Solicitud de cambio realizada y aprobada por la Subdirección de Servicios Administrativos a través del Aplicativo DARUMA</v>
      </c>
    </row>
    <row r="41" spans="1:157" ht="396" customHeight="1" x14ac:dyDescent="0.3">
      <c r="A41" s="50" t="s">
        <v>1910</v>
      </c>
      <c r="B41" s="50" t="s">
        <v>1911</v>
      </c>
      <c r="C41" s="208" t="s">
        <v>1912</v>
      </c>
      <c r="D41" s="50" t="s">
        <v>1913</v>
      </c>
      <c r="E41" s="326" t="s">
        <v>1790</v>
      </c>
      <c r="F41" s="325" t="s">
        <v>1929</v>
      </c>
      <c r="G41" s="50">
        <v>216</v>
      </c>
      <c r="H41" s="208" t="s">
        <v>1930</v>
      </c>
      <c r="I41" s="324" t="s">
        <v>1931</v>
      </c>
      <c r="J41" s="50" t="s">
        <v>1466</v>
      </c>
      <c r="K41" s="50" t="s">
        <v>1467</v>
      </c>
      <c r="L41" s="50" t="s">
        <v>703</v>
      </c>
      <c r="M41" s="208" t="s">
        <v>1932</v>
      </c>
      <c r="N41" s="208" t="s">
        <v>1933</v>
      </c>
      <c r="O41" s="208" t="s">
        <v>1934</v>
      </c>
      <c r="P41" s="208" t="s">
        <v>1797</v>
      </c>
      <c r="Q41" s="208" t="s">
        <v>1433</v>
      </c>
      <c r="R41" s="208" t="s">
        <v>1503</v>
      </c>
      <c r="S41" s="208" t="s">
        <v>1435</v>
      </c>
      <c r="T41" s="208" t="s">
        <v>43</v>
      </c>
      <c r="U41" s="322" t="s">
        <v>1472</v>
      </c>
      <c r="V41" s="323">
        <v>0.2</v>
      </c>
      <c r="W41" s="322" t="s">
        <v>1437</v>
      </c>
      <c r="X41" s="322" t="s">
        <v>1437</v>
      </c>
      <c r="Y41" s="322" t="s">
        <v>1438</v>
      </c>
      <c r="Z41" s="322" t="s">
        <v>1437</v>
      </c>
      <c r="AA41" s="322" t="s">
        <v>1438</v>
      </c>
      <c r="AB41" s="436" t="s">
        <v>1437</v>
      </c>
      <c r="AC41" s="436" t="s">
        <v>1474</v>
      </c>
      <c r="AD41" s="427">
        <v>0.8</v>
      </c>
      <c r="AE41" s="189" t="s">
        <v>1475</v>
      </c>
      <c r="AF41" s="208" t="s">
        <v>1935</v>
      </c>
      <c r="AG41" s="322" t="s">
        <v>1472</v>
      </c>
      <c r="AH41" s="321">
        <v>0.14000000000000001</v>
      </c>
      <c r="AI41" s="322" t="s">
        <v>1474</v>
      </c>
      <c r="AJ41" s="321">
        <v>0.8</v>
      </c>
      <c r="AK41" s="189" t="s">
        <v>1475</v>
      </c>
      <c r="AL41" s="208" t="s">
        <v>1936</v>
      </c>
      <c r="AM41" s="50" t="s">
        <v>1630</v>
      </c>
      <c r="AN41" s="334" t="s">
        <v>1937</v>
      </c>
      <c r="AO41" s="334" t="s">
        <v>1938</v>
      </c>
      <c r="AP41" s="328" t="s">
        <v>1939</v>
      </c>
      <c r="AQ41" s="451">
        <v>-1358</v>
      </c>
      <c r="AR41" s="335" t="s">
        <v>1940</v>
      </c>
      <c r="AS41" s="335" t="s">
        <v>1941</v>
      </c>
      <c r="AT41" s="60" t="s">
        <v>1942</v>
      </c>
      <c r="AU41" s="60" t="s">
        <v>1943</v>
      </c>
      <c r="AV41" s="60" t="s">
        <v>1944</v>
      </c>
      <c r="AW41" s="201">
        <v>45645</v>
      </c>
      <c r="AX41" s="187" t="s">
        <v>1487</v>
      </c>
      <c r="AY41" s="211" t="s">
        <v>1945</v>
      </c>
      <c r="AZ41" s="215"/>
      <c r="BA41" s="210"/>
      <c r="BB41" s="61"/>
      <c r="BC41" s="198"/>
      <c r="BD41" s="187"/>
      <c r="BE41" s="211"/>
      <c r="BF41" s="198"/>
      <c r="BG41" s="210"/>
      <c r="BH41" s="61"/>
      <c r="BI41" s="198"/>
      <c r="BJ41" s="187"/>
      <c r="BK41" s="211"/>
      <c r="BL41" s="198"/>
      <c r="BM41" s="210"/>
      <c r="BN41" s="61"/>
      <c r="BO41" s="198"/>
      <c r="BP41" s="187"/>
      <c r="BQ41" s="211"/>
      <c r="BR41" s="198"/>
      <c r="BS41" s="210"/>
      <c r="BT41" s="61"/>
      <c r="BU41" s="198"/>
      <c r="BV41" s="187"/>
      <c r="BW41" s="211"/>
      <c r="BX41" s="198"/>
      <c r="BY41" s="210"/>
      <c r="BZ41" s="61"/>
      <c r="CA41" s="198"/>
      <c r="CB41" s="187"/>
      <c r="CC41" s="211"/>
      <c r="CD41" s="198"/>
      <c r="CE41" s="210"/>
      <c r="CF41" s="209"/>
      <c r="CG41" s="182">
        <f>COUNTBLANK(A41:CF41)</f>
        <v>33</v>
      </c>
      <c r="CH41" s="208"/>
      <c r="CI41" s="208" t="s">
        <v>1926</v>
      </c>
      <c r="CJ41" s="208" t="s">
        <v>1927</v>
      </c>
      <c r="CK41" s="208" t="s">
        <v>1457</v>
      </c>
      <c r="CL41" s="208" t="s">
        <v>1458</v>
      </c>
      <c r="CM41" s="208" t="s">
        <v>1458</v>
      </c>
      <c r="CN41" s="208" t="s">
        <v>1459</v>
      </c>
      <c r="CO41" s="208" t="s">
        <v>1458</v>
      </c>
      <c r="CP41" s="208" t="s">
        <v>1461</v>
      </c>
      <c r="CQ41" s="208"/>
      <c r="CR41" s="208" t="s">
        <v>1461</v>
      </c>
      <c r="CS41" s="208" t="s">
        <v>1564</v>
      </c>
      <c r="CT41" s="208" t="s">
        <v>1461</v>
      </c>
      <c r="CU41" s="208" t="s">
        <v>1461</v>
      </c>
      <c r="CV41" s="208" t="s">
        <v>1461</v>
      </c>
      <c r="CW41" s="208" t="s">
        <v>1461</v>
      </c>
      <c r="CX41" s="208" t="s">
        <v>1946</v>
      </c>
      <c r="CY41" s="208" t="s">
        <v>1461</v>
      </c>
      <c r="CZ41" s="208" t="s">
        <v>1461</v>
      </c>
      <c r="DA41" s="208" t="s">
        <v>1461</v>
      </c>
      <c r="DB41" s="208" t="s">
        <v>1461</v>
      </c>
      <c r="DC41" s="208" t="s">
        <v>1461</v>
      </c>
      <c r="DD41" s="208" t="s">
        <v>1461</v>
      </c>
      <c r="DF41" s="207" t="str">
        <f>J41</f>
        <v>Corrupción</v>
      </c>
      <c r="DG41" s="632" t="str">
        <f>I41</f>
        <v>Posibilidad de afectación económica (o presupuestal) por desvío de recursos físicos y económicos debido a bajas de bienes intencionalmente mal tramitadas, con el fin de obtener beneficios a nombre propio o de un tercero.</v>
      </c>
      <c r="DH41" s="632"/>
      <c r="DI41" s="632"/>
      <c r="DJ41" s="632"/>
      <c r="DK41" s="632"/>
      <c r="DL41" s="632"/>
      <c r="DM41" s="632"/>
      <c r="DN41" s="207" t="str">
        <f>AE41</f>
        <v>Alto</v>
      </c>
      <c r="DO41" s="207" t="str">
        <f>AK41</f>
        <v>Alto</v>
      </c>
      <c r="DQ41" s="202" t="e">
        <f>SUM(LEN(#REF!)-LEN(SUBSTITUTE(#REF!,"- Preventivo","")))/LEN("- Preventivo")</f>
        <v>#REF!</v>
      </c>
      <c r="DR41" s="202" t="e">
        <f>SUMIFS($DQ$12:$DQ$90,$A$12:$A$90,A41)</f>
        <v>#REF!</v>
      </c>
      <c r="DS41" s="202" t="e">
        <f>SUM(LEN(#REF!)-LEN(SUBSTITUTE(#REF!,"- Detectivo","")))/LEN("- Detectivo")</f>
        <v>#REF!</v>
      </c>
      <c r="DT41" s="202" t="e">
        <f>SUMIFS($DS$12:$DS$90,$A$12:$A$90,A41)</f>
        <v>#REF!</v>
      </c>
      <c r="DU41" s="202" t="e">
        <f>SUM(LEN(#REF!)-LEN(SUBSTITUTE(#REF!,"- Correctivo","")))/LEN("- Correctivo")</f>
        <v>#REF!</v>
      </c>
      <c r="DV41" s="202" t="e">
        <f>SUMIFS($DU$12:$DU$90,$A$12:$A$90,A41)</f>
        <v>#REF!</v>
      </c>
      <c r="DW41" s="202" t="e">
        <f>DQ41+DS41+DU41</f>
        <v>#REF!</v>
      </c>
      <c r="DX41" s="202" t="e">
        <f>SUMIFS($DW$12:$DW$90,$A$12:$A$90,A41)</f>
        <v>#REF!</v>
      </c>
      <c r="DY41" s="202" t="e">
        <f>SUM(LEN(#REF!)-LEN(SUBSTITUTE(#REF!,"- Documentado","")))/LEN("- Documentado")</f>
        <v>#REF!</v>
      </c>
      <c r="DZ41" s="202" t="e">
        <f>SUM(LEN(#REF!)-LEN(SUBSTITUTE(#REF!,"- Documentado","")))/LEN("- Documentado")</f>
        <v>#REF!</v>
      </c>
      <c r="EA41" s="202" t="e">
        <f>SUMIFS($DY$12:$DY$90,$A$12:$A$90,A41)+SUMIFS($DZ$12:$DZ$90,$A$12:$A$90,A41)</f>
        <v>#REF!</v>
      </c>
      <c r="EB41" s="202" t="e">
        <f>SUM(LEN(#REF!)-LEN(SUBSTITUTE(#REF!,"- Continua","")))/LEN("- Continua")</f>
        <v>#REF!</v>
      </c>
      <c r="EC41" s="202" t="e">
        <f>SUM(LEN(#REF!)-LEN(SUBSTITUTE(#REF!,"- Continua","")))/LEN("- Continua")</f>
        <v>#REF!</v>
      </c>
      <c r="ED41" s="202" t="e">
        <f>SUMIFS($EB$12:$EB$90,$A$12:$A$90,A41)+SUMIFS($EC$12:$EC$90,$A$12:$A$90,A41)</f>
        <v>#REF!</v>
      </c>
      <c r="EE41" s="202" t="e">
        <f>SUM(LEN(#REF!)-LEN(SUBSTITUTE(#REF!,"- Con registro","")))/LEN("- Con registro")</f>
        <v>#REF!</v>
      </c>
      <c r="EF41" s="202" t="e">
        <f>SUM(LEN(#REF!)-LEN(SUBSTITUTE(#REF!,"- Con registro","")))/LEN("- Con registro")</f>
        <v>#REF!</v>
      </c>
      <c r="EG41" s="202" t="e">
        <f>SUMIFS($EE$12:$EE$90,$A$12:$A$90,A41)+SUMIFS($EF$12:$EF$90,$A$12:$A$90,A41)</f>
        <v>#REF!</v>
      </c>
      <c r="EH41" s="206" t="e">
        <f>CONCATENATE("El proceso estableció ",DX41," controles frente a los riesgos identificados, de los cuales:
")</f>
        <v>#REF!</v>
      </c>
      <c r="EI41" s="206" t="e">
        <f>CONCATENATE("- ",DR41," son preventivos, ",DT41," detectivos y ",DV41," correctivos.
")</f>
        <v>#REF!</v>
      </c>
      <c r="EJ41" s="205" t="e">
        <f>CONCATENATE("- ",EA41," están documentados, ",ED41," se aplican continuamente de acuerdo con la periodicidad establecida y en ",EG41," se deja registro de la aplicación.")</f>
        <v>#REF!</v>
      </c>
      <c r="EK41" s="633" t="e">
        <f>CONCATENATE(EH41,EI41,EJ41)</f>
        <v>#REF!</v>
      </c>
      <c r="EL41" s="633"/>
      <c r="EM41" s="633"/>
      <c r="EN41" s="633"/>
      <c r="EO41" s="633"/>
      <c r="EP41" s="633"/>
      <c r="EQ41" s="633"/>
      <c r="ER41" s="633"/>
      <c r="ES41" s="633"/>
      <c r="ET41" s="633"/>
      <c r="EV41" s="204">
        <f>IF(AW41&gt;=$EV$1,AW41,IF(AZ41&gt;=$EV$1,AZ41,IF(BC41&gt;=$EV$1,BC41,IF(BF41&gt;=$EV$1,BF41,IF(BI41&gt;=$EV$1,BI41,IF(BL41&gt;=$EV$1,BL41,IF(BO41&gt;=$EV$1,BO41,IF(BR41&gt;=$EV$1,BR41,IF(BU41&gt;=$EV$1,BU41,IF(BX41&gt;=$EV$1,BX41,IF(CA41&gt;=$EV$1,CA41,IF(CD41&gt;=$EV$1,CD41,""))))))))))))</f>
        <v>45645</v>
      </c>
      <c r="EW41" s="203" t="str">
        <f>IF(EV41="","",$B$6)</f>
        <v>Mapa de riesgos institucional 2025</v>
      </c>
      <c r="EX41" s="202" t="str">
        <f>IF(EW41="","","Riesgos")</f>
        <v>Riesgos</v>
      </c>
      <c r="EY41" s="202" t="str">
        <f>IF(EX41="","",CONCATENATE("ID_",G41,": ",I41))</f>
        <v>ID_216: Posibilidad de afectación económica (o presupuestal) por desvío de recursos físicos y económicos debido a bajas de bienes intencionalmente mal tramitadas, con el fin de obtener beneficios a nombre propio o de un tercero.</v>
      </c>
      <c r="EZ41" s="202" t="str">
        <f>IF(EY41="","",CONCATENATE("Ajuste en ",VLOOKUP(EV41,AW41:CF41,(MATCH(EV41,AW41:CF41,10)+1))," en el Mapa de riesgos de ",A41))</f>
        <v>Ajuste en Identificación del riesgo
Análisis antes de controles
Establecimiento de controles
Evaluación de controles
Tratamiento del riesgo en el Mapa de riesgos de Gestión de Recursos Físicos</v>
      </c>
      <c r="FA41" s="202" t="str">
        <f>IF(EZ41="","",CONCATENATE("Solicitud de cambio realizada y aprobada por la ",L41," a través del Aplicativo DARUMA"))</f>
        <v>Solicitud de cambio realizada y aprobada por la Subdirección de Servicios Administrativos a través del Aplicativo DARUMA</v>
      </c>
    </row>
    <row r="42" spans="1:157" ht="399.9" customHeight="1" x14ac:dyDescent="0.3">
      <c r="A42" s="50" t="s">
        <v>1910</v>
      </c>
      <c r="B42" s="50" t="s">
        <v>1911</v>
      </c>
      <c r="C42" s="208" t="s">
        <v>1912</v>
      </c>
      <c r="D42" s="50" t="s">
        <v>1913</v>
      </c>
      <c r="E42" s="326" t="s">
        <v>1790</v>
      </c>
      <c r="F42" s="325" t="s">
        <v>1947</v>
      </c>
      <c r="G42" s="50">
        <v>315</v>
      </c>
      <c r="H42" s="50" t="s">
        <v>1851</v>
      </c>
      <c r="I42" s="324" t="s">
        <v>1948</v>
      </c>
      <c r="J42" s="50" t="s">
        <v>1853</v>
      </c>
      <c r="K42" s="50" t="s">
        <v>1949</v>
      </c>
      <c r="L42" s="50" t="s">
        <v>703</v>
      </c>
      <c r="M42" s="208" t="s">
        <v>1950</v>
      </c>
      <c r="N42" s="208" t="s">
        <v>1951</v>
      </c>
      <c r="O42" s="208" t="s">
        <v>1952</v>
      </c>
      <c r="P42" s="208" t="s">
        <v>1797</v>
      </c>
      <c r="Q42" s="208" t="s">
        <v>1433</v>
      </c>
      <c r="R42" s="208" t="s">
        <v>1503</v>
      </c>
      <c r="S42" s="208" t="s">
        <v>1435</v>
      </c>
      <c r="T42" s="208" t="s">
        <v>43</v>
      </c>
      <c r="U42" s="322" t="s">
        <v>1441</v>
      </c>
      <c r="V42" s="323">
        <v>0.4</v>
      </c>
      <c r="W42" s="322" t="s">
        <v>1437</v>
      </c>
      <c r="X42" s="322" t="s">
        <v>1437</v>
      </c>
      <c r="Y42" s="322" t="s">
        <v>1438</v>
      </c>
      <c r="Z42" s="322" t="s">
        <v>1437</v>
      </c>
      <c r="AA42" s="322" t="s">
        <v>1437</v>
      </c>
      <c r="AB42" s="436" t="s">
        <v>1437</v>
      </c>
      <c r="AC42" s="436" t="s">
        <v>1438</v>
      </c>
      <c r="AD42" s="427">
        <v>0.4</v>
      </c>
      <c r="AE42" s="188" t="s">
        <v>1439</v>
      </c>
      <c r="AF42" s="208" t="s">
        <v>1953</v>
      </c>
      <c r="AG42" s="322" t="s">
        <v>1472</v>
      </c>
      <c r="AH42" s="321">
        <v>0.10079999999999999</v>
      </c>
      <c r="AI42" s="322" t="s">
        <v>1438</v>
      </c>
      <c r="AJ42" s="321">
        <v>0.22500000000000003</v>
      </c>
      <c r="AK42" s="185" t="s">
        <v>1442</v>
      </c>
      <c r="AL42" s="208" t="s">
        <v>1954</v>
      </c>
      <c r="AM42" s="50" t="s">
        <v>1630</v>
      </c>
      <c r="AN42" s="334" t="s">
        <v>1955</v>
      </c>
      <c r="AO42" s="334" t="s">
        <v>1956</v>
      </c>
      <c r="AP42" s="335" t="s">
        <v>1957</v>
      </c>
      <c r="AQ42" s="335">
        <v>-1359</v>
      </c>
      <c r="AR42" s="334" t="s">
        <v>1958</v>
      </c>
      <c r="AS42" s="334" t="s">
        <v>1959</v>
      </c>
      <c r="AT42" s="60" t="s">
        <v>1960</v>
      </c>
      <c r="AU42" s="60" t="s">
        <v>1961</v>
      </c>
      <c r="AV42" s="60" t="s">
        <v>1962</v>
      </c>
      <c r="AW42" s="201">
        <v>45645</v>
      </c>
      <c r="AX42" s="187" t="s">
        <v>1963</v>
      </c>
      <c r="AY42" s="211" t="s">
        <v>1964</v>
      </c>
      <c r="AZ42" s="215"/>
      <c r="BA42" s="210"/>
      <c r="BB42" s="61"/>
      <c r="BC42" s="198"/>
      <c r="BD42" s="187"/>
      <c r="BE42" s="211"/>
      <c r="BF42" s="198"/>
      <c r="BG42" s="210"/>
      <c r="BH42" s="61"/>
      <c r="BI42" s="198"/>
      <c r="BJ42" s="187"/>
      <c r="BK42" s="211"/>
      <c r="BL42" s="198"/>
      <c r="BM42" s="210"/>
      <c r="BN42" s="61"/>
      <c r="BO42" s="198"/>
      <c r="BP42" s="187"/>
      <c r="BQ42" s="211"/>
      <c r="BR42" s="198"/>
      <c r="BS42" s="210"/>
      <c r="BT42" s="61"/>
      <c r="BU42" s="198"/>
      <c r="BV42" s="187"/>
      <c r="BW42" s="211"/>
      <c r="BX42" s="198"/>
      <c r="BY42" s="210"/>
      <c r="BZ42" s="61"/>
      <c r="CA42" s="198"/>
      <c r="CB42" s="187"/>
      <c r="CC42" s="211"/>
      <c r="CD42" s="198"/>
      <c r="CE42" s="210"/>
      <c r="CF42" s="209"/>
      <c r="CG42" s="182">
        <f>COUNTBLANK(A42:CF42)</f>
        <v>33</v>
      </c>
      <c r="CH42" s="208"/>
      <c r="CI42" s="208" t="s">
        <v>1926</v>
      </c>
      <c r="CJ42" s="208" t="s">
        <v>1927</v>
      </c>
      <c r="CK42" s="208" t="s">
        <v>1457</v>
      </c>
      <c r="CL42" s="208" t="s">
        <v>1458</v>
      </c>
      <c r="CM42" s="208" t="s">
        <v>1458</v>
      </c>
      <c r="CN42" s="208" t="s">
        <v>1459</v>
      </c>
      <c r="CO42" s="208" t="s">
        <v>1458</v>
      </c>
      <c r="CP42" s="208" t="s">
        <v>1461</v>
      </c>
      <c r="CQ42" s="208"/>
      <c r="CR42" s="208" t="s">
        <v>1461</v>
      </c>
      <c r="CS42" s="208" t="s">
        <v>1564</v>
      </c>
      <c r="CT42" s="208" t="s">
        <v>1461</v>
      </c>
      <c r="CU42" s="208" t="s">
        <v>1461</v>
      </c>
      <c r="CV42" s="208" t="s">
        <v>1461</v>
      </c>
      <c r="CW42" s="208" t="s">
        <v>1461</v>
      </c>
      <c r="CX42" s="208" t="s">
        <v>1946</v>
      </c>
      <c r="CY42" s="208" t="s">
        <v>1461</v>
      </c>
      <c r="CZ42" s="208" t="s">
        <v>1461</v>
      </c>
      <c r="DA42" s="208" t="s">
        <v>1461</v>
      </c>
      <c r="DB42" s="208" t="s">
        <v>1461</v>
      </c>
      <c r="DC42" s="208" t="s">
        <v>1461</v>
      </c>
      <c r="DD42" s="208" t="s">
        <v>1461</v>
      </c>
      <c r="DF42" s="207" t="str">
        <f>J42</f>
        <v>Fiscales</v>
      </c>
      <c r="DG42" s="632" t="str">
        <f>I42</f>
        <v xml:space="preserve">Posibilidad de Efecto dañoso sobre bienes públicos por Pérdida, extravío, hurto, robo o declaratoria de bienes faltantes pertenecientes a la Entidad, a causa de la omisión de controles para verificar la existencia física de los bienes. </v>
      </c>
      <c r="DH42" s="632"/>
      <c r="DI42" s="632"/>
      <c r="DJ42" s="632"/>
      <c r="DK42" s="632"/>
      <c r="DL42" s="632"/>
      <c r="DM42" s="632"/>
      <c r="DN42" s="207" t="str">
        <f>AE42</f>
        <v>Moderado</v>
      </c>
      <c r="DO42" s="207" t="str">
        <f>AK42</f>
        <v>Bajo</v>
      </c>
      <c r="DQ42" s="202" t="e">
        <f>SUM(LEN(#REF!)-LEN(SUBSTITUTE(#REF!,"- Preventivo","")))/LEN("- Preventivo")</f>
        <v>#REF!</v>
      </c>
      <c r="DR42" s="202" t="e">
        <f>SUMIFS($DQ$12:$DQ$90,$A$12:$A$90,A42)</f>
        <v>#REF!</v>
      </c>
      <c r="DS42" s="202" t="e">
        <f>SUM(LEN(#REF!)-LEN(SUBSTITUTE(#REF!,"- Detectivo","")))/LEN("- Detectivo")</f>
        <v>#REF!</v>
      </c>
      <c r="DT42" s="202" t="e">
        <f>SUMIFS($DS$12:$DS$90,$A$12:$A$90,A42)</f>
        <v>#REF!</v>
      </c>
      <c r="DU42" s="202" t="e">
        <f>SUM(LEN(#REF!)-LEN(SUBSTITUTE(#REF!,"- Correctivo","")))/LEN("- Correctivo")</f>
        <v>#REF!</v>
      </c>
      <c r="DV42" s="202" t="e">
        <f>SUMIFS($DU$12:$DU$90,$A$12:$A$90,A42)</f>
        <v>#REF!</v>
      </c>
      <c r="DW42" s="202" t="e">
        <f>DQ42+DS42+DU42</f>
        <v>#REF!</v>
      </c>
      <c r="DX42" s="202" t="e">
        <f>SUMIFS($DW$12:$DW$90,$A$12:$A$90,A42)</f>
        <v>#REF!</v>
      </c>
      <c r="DY42" s="202" t="e">
        <f>SUM(LEN(#REF!)-LEN(SUBSTITUTE(#REF!,"- Documentado","")))/LEN("- Documentado")</f>
        <v>#REF!</v>
      </c>
      <c r="DZ42" s="202" t="e">
        <f>SUM(LEN(#REF!)-LEN(SUBSTITUTE(#REF!,"- Documentado","")))/LEN("- Documentado")</f>
        <v>#REF!</v>
      </c>
      <c r="EA42" s="202" t="e">
        <f>SUMIFS($DY$12:$DY$90,$A$12:$A$90,A42)+SUMIFS($DZ$12:$DZ$90,$A$12:$A$90,A42)</f>
        <v>#REF!</v>
      </c>
      <c r="EB42" s="202" t="e">
        <f>SUM(LEN(#REF!)-LEN(SUBSTITUTE(#REF!,"- Continua","")))/LEN("- Continua")</f>
        <v>#REF!</v>
      </c>
      <c r="EC42" s="202" t="e">
        <f>SUM(LEN(#REF!)-LEN(SUBSTITUTE(#REF!,"- Continua","")))/LEN("- Continua")</f>
        <v>#REF!</v>
      </c>
      <c r="ED42" s="202" t="e">
        <f>SUMIFS($EB$12:$EB$90,$A$12:$A$90,A42)+SUMIFS($EC$12:$EC$90,$A$12:$A$90,A42)</f>
        <v>#REF!</v>
      </c>
      <c r="EE42" s="202" t="e">
        <f>SUM(LEN(#REF!)-LEN(SUBSTITUTE(#REF!,"- Con registro","")))/LEN("- Con registro")</f>
        <v>#REF!</v>
      </c>
      <c r="EF42" s="202" t="e">
        <f>SUM(LEN(#REF!)-LEN(SUBSTITUTE(#REF!,"- Con registro","")))/LEN("- Con registro")</f>
        <v>#REF!</v>
      </c>
      <c r="EG42" s="202" t="e">
        <f>SUMIFS($EE$12:$EE$90,$A$12:$A$90,A42)+SUMIFS($EF$12:$EF$90,$A$12:$A$90,A42)</f>
        <v>#REF!</v>
      </c>
      <c r="EH42" s="206" t="e">
        <f>CONCATENATE("El proceso estableció ",DX42," controles frente a los riesgos identificados, de los cuales:
")</f>
        <v>#REF!</v>
      </c>
      <c r="EI42" s="206" t="e">
        <f>CONCATENATE("- ",DR42," son preventivos, ",DT42," detectivos y ",DV42," correctivos.
")</f>
        <v>#REF!</v>
      </c>
      <c r="EJ42" s="205" t="e">
        <f>CONCATENATE("- ",EA42," están documentados, ",ED42," se aplican continuamente de acuerdo con la periodicidad establecida y en ",EG42," se deja registro de la aplicación.")</f>
        <v>#REF!</v>
      </c>
      <c r="EK42" s="633" t="e">
        <f>CONCATENATE(EH42,EI42,EJ42)</f>
        <v>#REF!</v>
      </c>
      <c r="EL42" s="633"/>
      <c r="EM42" s="633"/>
      <c r="EN42" s="633"/>
      <c r="EO42" s="633"/>
      <c r="EP42" s="633"/>
      <c r="EQ42" s="633"/>
      <c r="ER42" s="633"/>
      <c r="ES42" s="633"/>
      <c r="ET42" s="633"/>
      <c r="EV42" s="204">
        <f>IF(AW42&gt;=$EV$1,AW42,IF(AZ42&gt;=$EV$1,AZ42,IF(BC42&gt;=$EV$1,BC42,IF(BF42&gt;=$EV$1,BF42,IF(BI42&gt;=$EV$1,BI42,IF(BL42&gt;=$EV$1,BL42,IF(BO42&gt;=$EV$1,BO42,IF(BR42&gt;=$EV$1,BR42,IF(BU42&gt;=$EV$1,BU42,IF(BX42&gt;=$EV$1,BX42,IF(CA42&gt;=$EV$1,CA42,IF(CD42&gt;=$EV$1,CD42,""))))))))))))</f>
        <v>45645</v>
      </c>
      <c r="EW42" s="203" t="str">
        <f>IF(EV42="","",$B$6)</f>
        <v>Mapa de riesgos institucional 2025</v>
      </c>
      <c r="EX42" s="202" t="str">
        <f>IF(EW42="","","Riesgos")</f>
        <v>Riesgos</v>
      </c>
      <c r="EY42" s="202" t="str">
        <f>IF(EX42="","",CONCATENATE("ID_",G42,": ",I42))</f>
        <v xml:space="preserve">ID_315: Posibilidad de Efecto dañoso sobre bienes públicos por Pérdida, extravío, hurto, robo o declaratoria de bienes faltantes pertenecientes a la Entidad, a causa de la omisión de controles para verificar la existencia física de los bienes. </v>
      </c>
      <c r="EZ42" s="202" t="str">
        <f>IF(EY42="","",CONCATENATE("Ajuste en ",VLOOKUP(EV42,AW42:CF42,(MATCH(EV42,AW42:CF42,10)+1))," en el Mapa de riesgos de ",A42))</f>
        <v>Ajuste en 
Identificación del riesgo
 en el Mapa de riesgos de Gestión de Recursos Físicos</v>
      </c>
      <c r="FA42" s="202" t="str">
        <f>IF(EZ42="","",CONCATENATE("Solicitud de cambio realizada y aprobada por la ",L42," a través del Aplicativo DARUMA"))</f>
        <v>Solicitud de cambio realizada y aprobada por la Subdirección de Servicios Administrativos a través del Aplicativo DARUMA</v>
      </c>
    </row>
    <row r="43" spans="1:157" ht="399.9" customHeight="1" x14ac:dyDescent="0.3">
      <c r="A43" s="50" t="s">
        <v>1910</v>
      </c>
      <c r="B43" s="50" t="s">
        <v>1911</v>
      </c>
      <c r="C43" s="208" t="s">
        <v>1912</v>
      </c>
      <c r="D43" s="50" t="s">
        <v>1913</v>
      </c>
      <c r="E43" s="326" t="s">
        <v>1790</v>
      </c>
      <c r="F43" s="325" t="s">
        <v>1965</v>
      </c>
      <c r="G43" s="50">
        <v>276</v>
      </c>
      <c r="H43" s="208" t="s">
        <v>1966</v>
      </c>
      <c r="I43" s="324" t="s">
        <v>1967</v>
      </c>
      <c r="J43" s="50" t="s">
        <v>1427</v>
      </c>
      <c r="K43" s="50" t="s">
        <v>1428</v>
      </c>
      <c r="L43" s="50" t="s">
        <v>703</v>
      </c>
      <c r="M43" s="208" t="s">
        <v>1968</v>
      </c>
      <c r="N43" s="208" t="s">
        <v>1969</v>
      </c>
      <c r="O43" s="208" t="s">
        <v>1970</v>
      </c>
      <c r="P43" s="208" t="s">
        <v>1797</v>
      </c>
      <c r="Q43" s="208" t="s">
        <v>1433</v>
      </c>
      <c r="R43" s="208" t="s">
        <v>1503</v>
      </c>
      <c r="S43" s="208" t="s">
        <v>1435</v>
      </c>
      <c r="T43" s="208" t="s">
        <v>43</v>
      </c>
      <c r="U43" s="322" t="s">
        <v>1668</v>
      </c>
      <c r="V43" s="323">
        <v>0.8</v>
      </c>
      <c r="W43" s="322" t="s">
        <v>1438</v>
      </c>
      <c r="X43" s="322" t="s">
        <v>1474</v>
      </c>
      <c r="Y43" s="322" t="s">
        <v>1438</v>
      </c>
      <c r="Z43" s="322" t="s">
        <v>1473</v>
      </c>
      <c r="AA43" s="322" t="s">
        <v>1473</v>
      </c>
      <c r="AB43" s="436" t="s">
        <v>1438</v>
      </c>
      <c r="AC43" s="436" t="s">
        <v>1474</v>
      </c>
      <c r="AD43" s="427">
        <v>0.8</v>
      </c>
      <c r="AE43" s="450" t="s">
        <v>1475</v>
      </c>
      <c r="AF43" s="208" t="s">
        <v>1971</v>
      </c>
      <c r="AG43" s="322" t="s">
        <v>1472</v>
      </c>
      <c r="AH43" s="321">
        <v>6.9148799999999996E-2</v>
      </c>
      <c r="AI43" s="322" t="s">
        <v>1473</v>
      </c>
      <c r="AJ43" s="321">
        <v>0.45000000000000007</v>
      </c>
      <c r="AK43" s="188" t="s">
        <v>1439</v>
      </c>
      <c r="AL43" s="208" t="s">
        <v>1972</v>
      </c>
      <c r="AM43" s="50" t="s">
        <v>1630</v>
      </c>
      <c r="AN43" s="208" t="s">
        <v>1973</v>
      </c>
      <c r="AO43" s="208" t="s">
        <v>1974</v>
      </c>
      <c r="AP43" s="208" t="s">
        <v>1975</v>
      </c>
      <c r="AQ43" s="208">
        <v>1360</v>
      </c>
      <c r="AR43" s="208" t="s">
        <v>1940</v>
      </c>
      <c r="AS43" s="208"/>
      <c r="AT43" s="208" t="s">
        <v>1976</v>
      </c>
      <c r="AU43" s="208" t="s">
        <v>1977</v>
      </c>
      <c r="AV43" s="327" t="s">
        <v>1978</v>
      </c>
      <c r="AW43" s="201">
        <v>45645</v>
      </c>
      <c r="AX43" s="187" t="s">
        <v>1487</v>
      </c>
      <c r="AY43" s="211" t="s">
        <v>1979</v>
      </c>
      <c r="AZ43" s="198"/>
      <c r="BA43" s="210"/>
      <c r="BB43" s="210"/>
      <c r="BC43" s="198"/>
      <c r="BD43" s="187"/>
      <c r="BE43" s="211"/>
      <c r="BF43" s="198"/>
      <c r="BG43" s="210"/>
      <c r="BH43" s="61"/>
      <c r="BI43" s="198"/>
      <c r="BJ43" s="187"/>
      <c r="BK43" s="211"/>
      <c r="BL43" s="198"/>
      <c r="BM43" s="210"/>
      <c r="BN43" s="61"/>
      <c r="BO43" s="198"/>
      <c r="BP43" s="187"/>
      <c r="BQ43" s="211"/>
      <c r="BR43" s="198"/>
      <c r="BS43" s="210"/>
      <c r="BT43" s="61"/>
      <c r="BU43" s="198"/>
      <c r="BV43" s="187"/>
      <c r="BW43" s="211"/>
      <c r="BX43" s="198"/>
      <c r="BY43" s="210"/>
      <c r="BZ43" s="61"/>
      <c r="CA43" s="198"/>
      <c r="CB43" s="187"/>
      <c r="CC43" s="211"/>
      <c r="CD43" s="198"/>
      <c r="CE43" s="210"/>
      <c r="CF43" s="209"/>
      <c r="CG43" s="182">
        <f>COUNTBLANK(A43:CF43)</f>
        <v>34</v>
      </c>
      <c r="CH43" s="208" t="s">
        <v>1980</v>
      </c>
      <c r="CI43" s="208" t="s">
        <v>1981</v>
      </c>
      <c r="CJ43" s="208" t="s">
        <v>1927</v>
      </c>
      <c r="CK43" s="208" t="s">
        <v>1457</v>
      </c>
      <c r="CL43" s="208" t="s">
        <v>1458</v>
      </c>
      <c r="CM43" s="208" t="s">
        <v>1458</v>
      </c>
      <c r="CN43" s="208" t="s">
        <v>1459</v>
      </c>
      <c r="CO43" s="208" t="s">
        <v>1458</v>
      </c>
      <c r="CP43" s="208" t="s">
        <v>1461</v>
      </c>
      <c r="CQ43" s="208"/>
      <c r="CR43" s="208" t="s">
        <v>1461</v>
      </c>
      <c r="CS43" s="208" t="s">
        <v>1461</v>
      </c>
      <c r="CT43" s="208" t="s">
        <v>1461</v>
      </c>
      <c r="CU43" s="208" t="s">
        <v>1461</v>
      </c>
      <c r="CV43" s="208" t="s">
        <v>1461</v>
      </c>
      <c r="CW43" s="208" t="s">
        <v>1461</v>
      </c>
      <c r="CX43" s="208" t="s">
        <v>1946</v>
      </c>
      <c r="CY43" s="208" t="s">
        <v>1461</v>
      </c>
      <c r="CZ43" s="208" t="s">
        <v>1461</v>
      </c>
      <c r="DA43" s="208" t="s">
        <v>1461</v>
      </c>
      <c r="DB43" s="208" t="s">
        <v>1461</v>
      </c>
      <c r="DC43" s="208" t="s">
        <v>1461</v>
      </c>
      <c r="DD43" s="208" t="s">
        <v>1461</v>
      </c>
      <c r="DF43" s="207" t="str">
        <f>J43</f>
        <v>Gestión de procesos</v>
      </c>
      <c r="DG43" s="632" t="str">
        <f>I43</f>
        <v>Posibilidad de afectación reputacional por ausencia o retrasos  en los mantenimientos de las edificaciones, maquinaria y equipos de la Entidad, debido a decisiones erróneas o no acertadas en la priorización para su intervención</v>
      </c>
      <c r="DH43" s="632"/>
      <c r="DI43" s="632"/>
      <c r="DJ43" s="632"/>
      <c r="DK43" s="632"/>
      <c r="DL43" s="632"/>
      <c r="DM43" s="632"/>
      <c r="DN43" s="207" t="str">
        <f>AE43</f>
        <v>Alto</v>
      </c>
      <c r="DO43" s="207" t="str">
        <f>AK43</f>
        <v>Moderado</v>
      </c>
      <c r="DQ43" s="202" t="e">
        <f>SUM(LEN(#REF!)-LEN(SUBSTITUTE(#REF!,"- Preventivo","")))/LEN("- Preventivo")</f>
        <v>#REF!</v>
      </c>
      <c r="DR43" s="202" t="e">
        <f>SUMIFS($DQ$12:$DQ$90,$A$12:$A$90,A43)</f>
        <v>#REF!</v>
      </c>
      <c r="DS43" s="202" t="e">
        <f>SUM(LEN(#REF!)-LEN(SUBSTITUTE(#REF!,"- Detectivo","")))/LEN("- Detectivo")</f>
        <v>#REF!</v>
      </c>
      <c r="DT43" s="202" t="e">
        <f>SUMIFS($DS$12:$DS$90,$A$12:$A$90,A43)</f>
        <v>#REF!</v>
      </c>
      <c r="DU43" s="202" t="e">
        <f>SUM(LEN(#REF!)-LEN(SUBSTITUTE(#REF!,"- Correctivo","")))/LEN("- Correctivo")</f>
        <v>#REF!</v>
      </c>
      <c r="DV43" s="202" t="e">
        <f>SUMIFS($DU$12:$DU$90,$A$12:$A$90,A43)</f>
        <v>#REF!</v>
      </c>
      <c r="DW43" s="202" t="e">
        <f>DQ43+DS43+DU43</f>
        <v>#REF!</v>
      </c>
      <c r="DX43" s="202" t="e">
        <f>SUMIFS($DW$12:$DW$90,$A$12:$A$90,A43)</f>
        <v>#REF!</v>
      </c>
      <c r="DY43" s="202" t="e">
        <f>SUM(LEN(#REF!)-LEN(SUBSTITUTE(#REF!,"- Documentado","")))/LEN("- Documentado")</f>
        <v>#REF!</v>
      </c>
      <c r="DZ43" s="202" t="e">
        <f>SUM(LEN(#REF!)-LEN(SUBSTITUTE(#REF!,"- Documentado","")))/LEN("- Documentado")</f>
        <v>#REF!</v>
      </c>
      <c r="EA43" s="202" t="e">
        <f>SUMIFS($DY$12:$DY$90,$A$12:$A$90,A43)+SUMIFS($DZ$12:$DZ$90,$A$12:$A$90,A43)</f>
        <v>#REF!</v>
      </c>
      <c r="EB43" s="202" t="e">
        <f>SUM(LEN(#REF!)-LEN(SUBSTITUTE(#REF!,"- Continua","")))/LEN("- Continua")</f>
        <v>#REF!</v>
      </c>
      <c r="EC43" s="202" t="e">
        <f>SUM(LEN(#REF!)-LEN(SUBSTITUTE(#REF!,"- Continua","")))/LEN("- Continua")</f>
        <v>#REF!</v>
      </c>
      <c r="ED43" s="202" t="e">
        <f>SUMIFS($EB$12:$EB$90,$A$12:$A$90,A43)+SUMIFS($EC$12:$EC$90,$A$12:$A$90,A43)</f>
        <v>#REF!</v>
      </c>
      <c r="EE43" s="202" t="e">
        <f>SUM(LEN(#REF!)-LEN(SUBSTITUTE(#REF!,"- Con registro","")))/LEN("- Con registro")</f>
        <v>#REF!</v>
      </c>
      <c r="EF43" s="202" t="e">
        <f>SUM(LEN(#REF!)-LEN(SUBSTITUTE(#REF!,"- Con registro","")))/LEN("- Con registro")</f>
        <v>#REF!</v>
      </c>
      <c r="EG43" s="202" t="e">
        <f>SUMIFS($EE$12:$EE$90,$A$12:$A$90,A43)+SUMIFS($EF$12:$EF$90,$A$12:$A$90,A43)</f>
        <v>#REF!</v>
      </c>
      <c r="EH43" s="206" t="e">
        <f>CONCATENATE("El proceso estableció ",DX43," controles frente a los riesgos identificados, de los cuales:
")</f>
        <v>#REF!</v>
      </c>
      <c r="EI43" s="206" t="e">
        <f>CONCATENATE("- ",DR43," son preventivos, ",DT43," detectivos y ",DV43," correctivos.
")</f>
        <v>#REF!</v>
      </c>
      <c r="EJ43" s="205" t="e">
        <f>CONCATENATE("- ",EA43," están documentados, ",ED43," se aplican continuamente de acuerdo con la periodicidad establecida y en ",EG43," se deja registro de la aplicación.")</f>
        <v>#REF!</v>
      </c>
      <c r="EK43" s="633" t="e">
        <f>CONCATENATE(EH43,EI43,EJ43)</f>
        <v>#REF!</v>
      </c>
      <c r="EL43" s="633"/>
      <c r="EM43" s="633"/>
      <c r="EN43" s="633"/>
      <c r="EO43" s="633"/>
      <c r="EP43" s="633"/>
      <c r="EQ43" s="633"/>
      <c r="ER43" s="633"/>
      <c r="ES43" s="633"/>
      <c r="ET43" s="633"/>
      <c r="EV43" s="204">
        <f>IF(AW43&gt;=$EV$1,AW43,IF(AZ43&gt;=$EV$1,AZ43,IF(BC43&gt;=$EV$1,BC43,IF(BF43&gt;=$EV$1,BF43,IF(BI43&gt;=$EV$1,BI43,IF(BL43&gt;=$EV$1,BL43,IF(BO43&gt;=$EV$1,BO43,IF(BR43&gt;=$EV$1,BR43,IF(BU43&gt;=$EV$1,BU43,IF(BX43&gt;=$EV$1,BX43,IF(CA43&gt;=$EV$1,CA43,IF(CD43&gt;=$EV$1,CD43,""))))))))))))</f>
        <v>45645</v>
      </c>
      <c r="EW43" s="203" t="str">
        <f>IF(EV43="","",$B$6)</f>
        <v>Mapa de riesgos institucional 2025</v>
      </c>
      <c r="EX43" s="202" t="str">
        <f>IF(EW43="","","Riesgos")</f>
        <v>Riesgos</v>
      </c>
      <c r="EY43" s="202" t="str">
        <f>IF(EX43="","",CONCATENATE("ID_",G43,": ",I43))</f>
        <v>ID_276: Posibilidad de afectación reputacional por ausencia o retrasos  en los mantenimientos de las edificaciones, maquinaria y equipos de la Entidad, debido a decisiones erróneas o no acertadas en la priorización para su intervención</v>
      </c>
      <c r="EZ43" s="202" t="str">
        <f>IF(EY43="","",CONCATENATE("Ajuste en ",VLOOKUP(EV43,AW43:CF43,(MATCH(EV43,AW43:CF43,10)+1))," en el Mapa de riesgos de ",A43))</f>
        <v>Ajuste en Identificación del riesgo
Análisis antes de controles
Establecimiento de controles
Evaluación de controles
Tratamiento del riesgo en el Mapa de riesgos de Gestión de Recursos Físicos</v>
      </c>
      <c r="FA43" s="202" t="str">
        <f>IF(EZ43="","",CONCATENATE("Solicitud de cambio realizada y aprobada por la ",L43," a través del Aplicativo DARUMA"))</f>
        <v>Solicitud de cambio realizada y aprobada por la Subdirección de Servicios Administrativos a través del Aplicativo DARUMA</v>
      </c>
    </row>
    <row r="44" spans="1:157" ht="399.9" customHeight="1" x14ac:dyDescent="0.3">
      <c r="A44" s="50" t="s">
        <v>1910</v>
      </c>
      <c r="B44" s="50" t="s">
        <v>1911</v>
      </c>
      <c r="C44" s="208" t="s">
        <v>1912</v>
      </c>
      <c r="D44" s="50" t="s">
        <v>1913</v>
      </c>
      <c r="E44" s="50" t="s">
        <v>1790</v>
      </c>
      <c r="F44" s="340" t="s">
        <v>1982</v>
      </c>
      <c r="G44" s="337">
        <v>295</v>
      </c>
      <c r="H44" s="337" t="s">
        <v>1983</v>
      </c>
      <c r="I44" s="324" t="s">
        <v>1984</v>
      </c>
      <c r="J44" s="50" t="s">
        <v>1427</v>
      </c>
      <c r="K44" s="50" t="s">
        <v>1428</v>
      </c>
      <c r="L44" s="50" t="s">
        <v>634</v>
      </c>
      <c r="M44" s="208" t="s">
        <v>1985</v>
      </c>
      <c r="N44" s="208" t="s">
        <v>1986</v>
      </c>
      <c r="O44" s="208" t="s">
        <v>1987</v>
      </c>
      <c r="P44" s="208" t="s">
        <v>1797</v>
      </c>
      <c r="Q44" s="208" t="s">
        <v>1433</v>
      </c>
      <c r="R44" s="208" t="s">
        <v>1503</v>
      </c>
      <c r="S44" s="208" t="s">
        <v>1740</v>
      </c>
      <c r="T44" s="208" t="s">
        <v>1741</v>
      </c>
      <c r="U44" s="322" t="s">
        <v>1668</v>
      </c>
      <c r="V44" s="323">
        <v>0.8</v>
      </c>
      <c r="W44" s="322" t="s">
        <v>1437</v>
      </c>
      <c r="X44" s="322" t="s">
        <v>1438</v>
      </c>
      <c r="Y44" s="322" t="s">
        <v>1438</v>
      </c>
      <c r="Z44" s="322" t="s">
        <v>1473</v>
      </c>
      <c r="AA44" s="322" t="s">
        <v>1437</v>
      </c>
      <c r="AB44" s="436" t="s">
        <v>1437</v>
      </c>
      <c r="AC44" s="436" t="s">
        <v>1473</v>
      </c>
      <c r="AD44" s="427">
        <v>0.6</v>
      </c>
      <c r="AE44" s="189" t="s">
        <v>1475</v>
      </c>
      <c r="AF44" s="208" t="s">
        <v>1988</v>
      </c>
      <c r="AG44" s="322" t="s">
        <v>1441</v>
      </c>
      <c r="AH44" s="321">
        <v>0.33600000000000002</v>
      </c>
      <c r="AI44" s="322" t="s">
        <v>1438</v>
      </c>
      <c r="AJ44" s="321">
        <v>0.33749999999999997</v>
      </c>
      <c r="AK44" s="188" t="s">
        <v>1439</v>
      </c>
      <c r="AL44" s="208" t="s">
        <v>1989</v>
      </c>
      <c r="AM44" s="50" t="s">
        <v>1630</v>
      </c>
      <c r="AN44" s="208" t="s">
        <v>1990</v>
      </c>
      <c r="AO44" s="208" t="s">
        <v>1991</v>
      </c>
      <c r="AP44" s="208" t="s">
        <v>1992</v>
      </c>
      <c r="AQ44" s="208">
        <v>-1361</v>
      </c>
      <c r="AR44" s="208" t="s">
        <v>1940</v>
      </c>
      <c r="AS44" s="208" t="s">
        <v>1807</v>
      </c>
      <c r="AT44" s="208" t="s">
        <v>1993</v>
      </c>
      <c r="AU44" s="208" t="s">
        <v>1994</v>
      </c>
      <c r="AV44" s="327" t="s">
        <v>1995</v>
      </c>
      <c r="AW44" s="214">
        <v>45645</v>
      </c>
      <c r="AX44" s="187" t="s">
        <v>1487</v>
      </c>
      <c r="AY44" s="211" t="s">
        <v>1945</v>
      </c>
      <c r="AZ44" s="198"/>
      <c r="BA44" s="210"/>
      <c r="BB44" s="61"/>
      <c r="BC44" s="198"/>
      <c r="BD44" s="187"/>
      <c r="BE44" s="211"/>
      <c r="BF44" s="198"/>
      <c r="BG44" s="210"/>
      <c r="BH44" s="61"/>
      <c r="BI44" s="198"/>
      <c r="BJ44" s="187"/>
      <c r="BK44" s="211"/>
      <c r="BL44" s="198"/>
      <c r="BM44" s="210"/>
      <c r="BN44" s="61"/>
      <c r="BO44" s="198"/>
      <c r="BP44" s="187"/>
      <c r="BQ44" s="211"/>
      <c r="BR44" s="198"/>
      <c r="BS44" s="210"/>
      <c r="BT44" s="61"/>
      <c r="BU44" s="198"/>
      <c r="BV44" s="187"/>
      <c r="BW44" s="211"/>
      <c r="BX44" s="198"/>
      <c r="BY44" s="210"/>
      <c r="BZ44" s="61"/>
      <c r="CA44" s="198"/>
      <c r="CB44" s="187"/>
      <c r="CC44" s="211"/>
      <c r="CD44" s="198"/>
      <c r="CE44" s="210"/>
      <c r="CF44" s="209"/>
      <c r="CH44" s="208"/>
      <c r="CI44" s="208"/>
      <c r="CJ44" s="208"/>
      <c r="CK44" s="208"/>
      <c r="CL44" s="208"/>
      <c r="CM44" s="208"/>
      <c r="CN44" s="208"/>
      <c r="CO44" s="208"/>
      <c r="CP44" s="208"/>
      <c r="CQ44" s="208"/>
      <c r="CR44" s="208"/>
      <c r="CS44" s="208"/>
      <c r="CT44" s="208"/>
      <c r="CU44" s="208"/>
      <c r="CV44" s="208"/>
      <c r="CW44" s="208"/>
      <c r="CX44" s="208"/>
      <c r="CY44" s="208"/>
      <c r="CZ44" s="208"/>
      <c r="DA44" s="208"/>
      <c r="DB44" s="208"/>
      <c r="DC44" s="208"/>
      <c r="DD44" s="208"/>
      <c r="DF44" s="207"/>
      <c r="DG44" s="207"/>
      <c r="DH44" s="207"/>
      <c r="DI44" s="207"/>
      <c r="DJ44" s="207"/>
      <c r="DK44" s="207"/>
      <c r="DL44" s="207"/>
      <c r="DM44" s="207"/>
      <c r="DN44" s="207"/>
      <c r="DO44" s="207"/>
      <c r="DQ44" s="202"/>
      <c r="DR44" s="202"/>
      <c r="DS44" s="202"/>
      <c r="DT44" s="202"/>
      <c r="DU44" s="202"/>
      <c r="DV44" s="202"/>
      <c r="DW44" s="202"/>
      <c r="DX44" s="202"/>
      <c r="DY44" s="202"/>
      <c r="DZ44" s="202"/>
      <c r="EA44" s="202"/>
      <c r="EB44" s="202"/>
      <c r="EC44" s="202"/>
      <c r="ED44" s="202"/>
      <c r="EE44" s="202"/>
      <c r="EF44" s="202"/>
      <c r="EG44" s="202"/>
      <c r="EH44" s="206"/>
      <c r="EI44" s="206"/>
      <c r="EJ44" s="205"/>
      <c r="EK44" s="193"/>
      <c r="EL44" s="193"/>
      <c r="EM44" s="193"/>
      <c r="EN44" s="193"/>
      <c r="EO44" s="193"/>
      <c r="EP44" s="193"/>
      <c r="EQ44" s="193"/>
      <c r="ER44" s="193"/>
      <c r="ES44" s="193"/>
      <c r="ET44" s="193"/>
      <c r="EV44" s="204"/>
      <c r="EW44" s="203"/>
      <c r="EX44" s="202"/>
      <c r="EY44" s="202"/>
      <c r="EZ44" s="202"/>
      <c r="FA44" s="202"/>
    </row>
    <row r="45" spans="1:157" ht="399.9" customHeight="1" x14ac:dyDescent="0.3">
      <c r="A45" s="50" t="s">
        <v>1910</v>
      </c>
      <c r="B45" s="50" t="s">
        <v>1911</v>
      </c>
      <c r="C45" s="208" t="s">
        <v>1912</v>
      </c>
      <c r="D45" s="50" t="s">
        <v>1913</v>
      </c>
      <c r="E45" s="326" t="s">
        <v>1790</v>
      </c>
      <c r="F45" s="325" t="s">
        <v>1996</v>
      </c>
      <c r="G45" s="50">
        <v>277</v>
      </c>
      <c r="H45" s="208" t="s">
        <v>1997</v>
      </c>
      <c r="I45" s="324" t="s">
        <v>1998</v>
      </c>
      <c r="J45" s="50" t="s">
        <v>1427</v>
      </c>
      <c r="K45" s="50" t="s">
        <v>1999</v>
      </c>
      <c r="L45" s="50" t="s">
        <v>1523</v>
      </c>
      <c r="M45" s="208" t="s">
        <v>2000</v>
      </c>
      <c r="N45" s="208" t="s">
        <v>2001</v>
      </c>
      <c r="O45" s="208" t="s">
        <v>2002</v>
      </c>
      <c r="P45" s="208" t="s">
        <v>1727</v>
      </c>
      <c r="Q45" s="208" t="s">
        <v>1433</v>
      </c>
      <c r="R45" s="208" t="s">
        <v>1503</v>
      </c>
      <c r="S45" s="208" t="s">
        <v>1527</v>
      </c>
      <c r="T45" s="208" t="s">
        <v>1528</v>
      </c>
      <c r="U45" s="322" t="s">
        <v>1472</v>
      </c>
      <c r="V45" s="323">
        <v>0.2</v>
      </c>
      <c r="W45" s="322" t="s">
        <v>1437</v>
      </c>
      <c r="X45" s="322" t="s">
        <v>1438</v>
      </c>
      <c r="Y45" s="322" t="s">
        <v>1437</v>
      </c>
      <c r="Z45" s="322" t="s">
        <v>1437</v>
      </c>
      <c r="AA45" s="322" t="s">
        <v>1437</v>
      </c>
      <c r="AB45" s="436" t="s">
        <v>1437</v>
      </c>
      <c r="AC45" s="436" t="s">
        <v>1438</v>
      </c>
      <c r="AD45" s="427">
        <v>0.4</v>
      </c>
      <c r="AE45" s="185" t="s">
        <v>1442</v>
      </c>
      <c r="AF45" s="208" t="s">
        <v>2003</v>
      </c>
      <c r="AG45" s="322" t="s">
        <v>1472</v>
      </c>
      <c r="AH45" s="321">
        <v>0.12</v>
      </c>
      <c r="AI45" s="322" t="s">
        <v>1438</v>
      </c>
      <c r="AJ45" s="321">
        <v>0.30000000000000004</v>
      </c>
      <c r="AK45" s="185" t="s">
        <v>1442</v>
      </c>
      <c r="AL45" s="208" t="s">
        <v>2004</v>
      </c>
      <c r="AM45" s="50" t="s">
        <v>1444</v>
      </c>
      <c r="AN45" s="208" t="s">
        <v>1445</v>
      </c>
      <c r="AO45" s="208" t="s">
        <v>1445</v>
      </c>
      <c r="AP45" s="208" t="s">
        <v>1445</v>
      </c>
      <c r="AQ45" s="208" t="s">
        <v>1446</v>
      </c>
      <c r="AR45" s="208" t="s">
        <v>1445</v>
      </c>
      <c r="AS45" s="208" t="s">
        <v>1445</v>
      </c>
      <c r="AT45" s="208" t="s">
        <v>2005</v>
      </c>
      <c r="AU45" s="208" t="s">
        <v>2006</v>
      </c>
      <c r="AV45" s="327" t="s">
        <v>2007</v>
      </c>
      <c r="AW45" s="184">
        <v>45645</v>
      </c>
      <c r="AX45" s="187" t="s">
        <v>1487</v>
      </c>
      <c r="AY45" s="186" t="s">
        <v>2008</v>
      </c>
      <c r="AZ45" s="198"/>
      <c r="BA45" s="210"/>
      <c r="BB45" s="61"/>
      <c r="BC45" s="198"/>
      <c r="BD45" s="187"/>
      <c r="BE45" s="211"/>
      <c r="BF45" s="198"/>
      <c r="BG45" s="210"/>
      <c r="BH45" s="61"/>
      <c r="BI45" s="198"/>
      <c r="BJ45" s="187"/>
      <c r="BK45" s="211"/>
      <c r="BL45" s="198"/>
      <c r="BM45" s="210"/>
      <c r="BN45" s="61"/>
      <c r="BO45" s="198"/>
      <c r="BP45" s="187"/>
      <c r="BQ45" s="211"/>
      <c r="BR45" s="198"/>
      <c r="BS45" s="210"/>
      <c r="BT45" s="61"/>
      <c r="BU45" s="198"/>
      <c r="BV45" s="187"/>
      <c r="BW45" s="211"/>
      <c r="BX45" s="198"/>
      <c r="BY45" s="210"/>
      <c r="BZ45" s="61"/>
      <c r="CA45" s="198"/>
      <c r="CB45" s="187"/>
      <c r="CC45" s="211"/>
      <c r="CD45" s="198"/>
      <c r="CE45" s="210"/>
      <c r="CF45" s="209"/>
      <c r="CG45" s="182">
        <f t="shared" ref="CG45:CG51" si="46">COUNTBLANK(A45:CF45)</f>
        <v>33</v>
      </c>
      <c r="CH45" s="208"/>
      <c r="CI45" s="208" t="s">
        <v>1926</v>
      </c>
      <c r="CJ45" s="208" t="s">
        <v>1927</v>
      </c>
      <c r="CK45" s="208" t="s">
        <v>1457</v>
      </c>
      <c r="CL45" s="208" t="s">
        <v>1458</v>
      </c>
      <c r="CM45" s="208" t="s">
        <v>1458</v>
      </c>
      <c r="CN45" s="208" t="s">
        <v>1459</v>
      </c>
      <c r="CO45" s="208" t="s">
        <v>1458</v>
      </c>
      <c r="CP45" s="208" t="s">
        <v>1461</v>
      </c>
      <c r="CQ45" s="208"/>
      <c r="CR45" s="208" t="s">
        <v>1461</v>
      </c>
      <c r="CS45" s="208" t="s">
        <v>1461</v>
      </c>
      <c r="CT45" s="208" t="s">
        <v>1461</v>
      </c>
      <c r="CU45" s="208" t="s">
        <v>1461</v>
      </c>
      <c r="CV45" s="208" t="s">
        <v>1461</v>
      </c>
      <c r="CW45" s="208" t="s">
        <v>1461</v>
      </c>
      <c r="CX45" s="208" t="s">
        <v>2009</v>
      </c>
      <c r="CY45" s="208" t="s">
        <v>1461</v>
      </c>
      <c r="CZ45" s="208" t="s">
        <v>1461</v>
      </c>
      <c r="DA45" s="208" t="s">
        <v>1461</v>
      </c>
      <c r="DB45" s="208" t="s">
        <v>1461</v>
      </c>
      <c r="DC45" s="208" t="s">
        <v>1461</v>
      </c>
      <c r="DD45" s="208" t="s">
        <v>1461</v>
      </c>
      <c r="DF45" s="207" t="str">
        <f t="shared" ref="DF45:DF51" si="47">J45</f>
        <v>Gestión de procesos</v>
      </c>
      <c r="DG45" s="632" t="str">
        <f t="shared" ref="DG45:DG51" si="48">I45</f>
        <v>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v>
      </c>
      <c r="DH45" s="632"/>
      <c r="DI45" s="632"/>
      <c r="DJ45" s="632"/>
      <c r="DK45" s="632"/>
      <c r="DL45" s="632"/>
      <c r="DM45" s="632"/>
      <c r="DN45" s="207" t="str">
        <f t="shared" ref="DN45:DN51" si="49">AE45</f>
        <v>Bajo</v>
      </c>
      <c r="DO45" s="207" t="str">
        <f t="shared" ref="DO45:DO51" si="50">AK45</f>
        <v>Bajo</v>
      </c>
      <c r="DQ45" s="202" t="e">
        <f>SUM(LEN(#REF!)-LEN(SUBSTITUTE(#REF!,"- Preventivo","")))/LEN("- Preventivo")</f>
        <v>#REF!</v>
      </c>
      <c r="DR45" s="202" t="e">
        <f t="shared" ref="DR45:DR51" si="51">SUMIFS($DQ$12:$DQ$90,$A$12:$A$90,A45)</f>
        <v>#REF!</v>
      </c>
      <c r="DS45" s="202" t="e">
        <f>SUM(LEN(#REF!)-LEN(SUBSTITUTE(#REF!,"- Detectivo","")))/LEN("- Detectivo")</f>
        <v>#REF!</v>
      </c>
      <c r="DT45" s="202" t="e">
        <f t="shared" ref="DT45:DT51" si="52">SUMIFS($DS$12:$DS$90,$A$12:$A$90,A45)</f>
        <v>#REF!</v>
      </c>
      <c r="DU45" s="202" t="e">
        <f>SUM(LEN(#REF!)-LEN(SUBSTITUTE(#REF!,"- Correctivo","")))/LEN("- Correctivo")</f>
        <v>#REF!</v>
      </c>
      <c r="DV45" s="202" t="e">
        <f t="shared" ref="DV45:DV51" si="53">SUMIFS($DU$12:$DU$90,$A$12:$A$90,A45)</f>
        <v>#REF!</v>
      </c>
      <c r="DW45" s="202" t="e">
        <f t="shared" ref="DW45:DW51" si="54">DQ45+DS45+DU45</f>
        <v>#REF!</v>
      </c>
      <c r="DX45" s="202" t="e">
        <f t="shared" ref="DX45:DX51" si="55">SUMIFS($DW$12:$DW$90,$A$12:$A$90,A45)</f>
        <v>#REF!</v>
      </c>
      <c r="DY45" s="202" t="e">
        <f>SUM(LEN(#REF!)-LEN(SUBSTITUTE(#REF!,"- Documentado","")))/LEN("- Documentado")</f>
        <v>#REF!</v>
      </c>
      <c r="DZ45" s="202" t="e">
        <f>SUM(LEN(#REF!)-LEN(SUBSTITUTE(#REF!,"- Documentado","")))/LEN("- Documentado")</f>
        <v>#REF!</v>
      </c>
      <c r="EA45" s="202" t="e">
        <f t="shared" ref="EA45:EA51" si="56">SUMIFS($DY$12:$DY$90,$A$12:$A$90,A45)+SUMIFS($DZ$12:$DZ$90,$A$12:$A$90,A45)</f>
        <v>#REF!</v>
      </c>
      <c r="EB45" s="202" t="e">
        <f>SUM(LEN(#REF!)-LEN(SUBSTITUTE(#REF!,"- Continua","")))/LEN("- Continua")</f>
        <v>#REF!</v>
      </c>
      <c r="EC45" s="202" t="e">
        <f>SUM(LEN(#REF!)-LEN(SUBSTITUTE(#REF!,"- Continua","")))/LEN("- Continua")</f>
        <v>#REF!</v>
      </c>
      <c r="ED45" s="202" t="e">
        <f t="shared" ref="ED45:ED51" si="57">SUMIFS($EB$12:$EB$90,$A$12:$A$90,A45)+SUMIFS($EC$12:$EC$90,$A$12:$A$90,A45)</f>
        <v>#REF!</v>
      </c>
      <c r="EE45" s="202" t="e">
        <f>SUM(LEN(#REF!)-LEN(SUBSTITUTE(#REF!,"- Con registro","")))/LEN("- Con registro")</f>
        <v>#REF!</v>
      </c>
      <c r="EF45" s="202" t="e">
        <f>SUM(LEN(#REF!)-LEN(SUBSTITUTE(#REF!,"- Con registro","")))/LEN("- Con registro")</f>
        <v>#REF!</v>
      </c>
      <c r="EG45" s="202" t="e">
        <f t="shared" ref="EG45:EG51" si="58">SUMIFS($EE$12:$EE$90,$A$12:$A$90,A45)+SUMIFS($EF$12:$EF$90,$A$12:$A$90,A45)</f>
        <v>#REF!</v>
      </c>
      <c r="EH45" s="206" t="e">
        <f t="shared" ref="EH45:EH51" si="59">CONCATENATE("El proceso estableció ",DX45," controles frente a los riesgos identificados, de los cuales:
")</f>
        <v>#REF!</v>
      </c>
      <c r="EI45" s="206" t="e">
        <f t="shared" ref="EI45:EI51" si="60">CONCATENATE("- ",DR45," son preventivos, ",DT45," detectivos y ",DV45," correctivos.
")</f>
        <v>#REF!</v>
      </c>
      <c r="EJ45" s="205" t="e">
        <f t="shared" ref="EJ45:EJ51" si="61">CONCATENATE("- ",EA45," están documentados, ",ED45," se aplican continuamente de acuerdo con la periodicidad establecida y en ",EG45," se deja registro de la aplicación.")</f>
        <v>#REF!</v>
      </c>
      <c r="EK45" s="633" t="e">
        <f t="shared" ref="EK45:EK51" si="62">CONCATENATE(EH45,EI45,EJ45)</f>
        <v>#REF!</v>
      </c>
      <c r="EL45" s="633"/>
      <c r="EM45" s="633"/>
      <c r="EN45" s="633"/>
      <c r="EO45" s="633"/>
      <c r="EP45" s="633"/>
      <c r="EQ45" s="633"/>
      <c r="ER45" s="633"/>
      <c r="ES45" s="633"/>
      <c r="ET45" s="633"/>
      <c r="EV45" s="204">
        <f t="shared" ref="EV45:EV51" si="63">IF(AW45&gt;=$EV$1,AW45,IF(AZ45&gt;=$EV$1,AZ45,IF(BC45&gt;=$EV$1,BC45,IF(BF45&gt;=$EV$1,BF45,IF(BI45&gt;=$EV$1,BI45,IF(BL45&gt;=$EV$1,BL45,IF(BO45&gt;=$EV$1,BO45,IF(BR45&gt;=$EV$1,BR45,IF(BU45&gt;=$EV$1,BU45,IF(BX45&gt;=$EV$1,BX45,IF(CA45&gt;=$EV$1,CA45,IF(CD45&gt;=$EV$1,CD45,""))))))))))))</f>
        <v>45645</v>
      </c>
      <c r="EW45" s="203" t="str">
        <f t="shared" ref="EW45:EW51" si="64">IF(EV45="","",$B$6)</f>
        <v>Mapa de riesgos institucional 2025</v>
      </c>
      <c r="EX45" s="202" t="str">
        <f t="shared" ref="EX45:EX51" si="65">IF(EW45="","","Riesgos")</f>
        <v>Riesgos</v>
      </c>
      <c r="EY45" s="202" t="str">
        <f t="shared" ref="EY45:EY51" si="66">IF(EX45="","",CONCATENATE("ID_",G45,": ",I45))</f>
        <v>ID_277: Posibilidad de afectación económica (o presupuestal) por daños en la infraestructura tecnológica, debido a errores, fallas o deficiencias por la aplicación errónea de criterios o instrucciones para la realización de actividades de los mantenimientos de la Infraestructura tecnológica de la Secretaría General</v>
      </c>
      <c r="EZ45" s="202" t="str">
        <f t="shared" ref="EZ45:EZ51" si="67">IF(EY45="","",CONCATENATE("Ajuste en ",VLOOKUP(EV45,AW45:CF45,(MATCH(EV45,AW45:CF45,10)+1))," en el Mapa de riesgos de ",A45))</f>
        <v>Ajuste en Identificación del riesgo
Análisis antes de controles
Establecimiento de controles
Evaluación de controles
Tratamiento del riesgo en el Mapa de riesgos de Gestión de Recursos Físicos</v>
      </c>
      <c r="FA45" s="202" t="str">
        <f t="shared" ref="FA45:FA51" si="68">IF(EZ45="","",CONCATENATE("Solicitud de cambio realizada y aprobada por la ",L45," a través del Aplicativo DARUMA"))</f>
        <v>Solicitud de cambio realizada y aprobada por la Oficina de Tecnologias de la información y las comunicaciones a través del Aplicativo DARUMA</v>
      </c>
    </row>
    <row r="46" spans="1:157" ht="399.9" customHeight="1" x14ac:dyDescent="0.3">
      <c r="A46" s="329" t="s">
        <v>2010</v>
      </c>
      <c r="B46" s="60" t="s">
        <v>2011</v>
      </c>
      <c r="C46" s="60" t="s">
        <v>2012</v>
      </c>
      <c r="D46" s="329" t="s">
        <v>1913</v>
      </c>
      <c r="E46" s="333" t="s">
        <v>1790</v>
      </c>
      <c r="F46" s="60" t="s">
        <v>2013</v>
      </c>
      <c r="G46" s="333">
        <v>218</v>
      </c>
      <c r="H46" s="333" t="s">
        <v>2014</v>
      </c>
      <c r="I46" s="324" t="s">
        <v>2015</v>
      </c>
      <c r="J46" s="329" t="s">
        <v>1466</v>
      </c>
      <c r="K46" s="333" t="s">
        <v>1467</v>
      </c>
      <c r="L46" s="60" t="s">
        <v>703</v>
      </c>
      <c r="M46" s="61" t="s">
        <v>2016</v>
      </c>
      <c r="N46" s="60" t="s">
        <v>2017</v>
      </c>
      <c r="O46" s="60" t="s">
        <v>2018</v>
      </c>
      <c r="P46" s="60" t="s">
        <v>1797</v>
      </c>
      <c r="Q46" s="60" t="s">
        <v>1433</v>
      </c>
      <c r="R46" s="60" t="s">
        <v>1503</v>
      </c>
      <c r="S46" s="60" t="s">
        <v>1435</v>
      </c>
      <c r="T46" s="60" t="s">
        <v>43</v>
      </c>
      <c r="U46" s="331" t="s">
        <v>1472</v>
      </c>
      <c r="V46" s="332">
        <v>0.2</v>
      </c>
      <c r="W46" s="331" t="s">
        <v>1437</v>
      </c>
      <c r="X46" s="331" t="s">
        <v>1438</v>
      </c>
      <c r="Y46" s="331" t="s">
        <v>1438</v>
      </c>
      <c r="Z46" s="331" t="s">
        <v>1473</v>
      </c>
      <c r="AA46" s="331" t="s">
        <v>1437</v>
      </c>
      <c r="AB46" s="331" t="s">
        <v>1437</v>
      </c>
      <c r="AC46" s="331" t="s">
        <v>1474</v>
      </c>
      <c r="AD46" s="332">
        <v>0.8</v>
      </c>
      <c r="AE46" s="50" t="s">
        <v>1475</v>
      </c>
      <c r="AF46" s="60" t="s">
        <v>2019</v>
      </c>
      <c r="AG46" s="331" t="s">
        <v>1472</v>
      </c>
      <c r="AH46" s="330">
        <v>2.4695999999999999E-2</v>
      </c>
      <c r="AI46" s="331" t="s">
        <v>1474</v>
      </c>
      <c r="AJ46" s="330">
        <v>0.8</v>
      </c>
      <c r="AK46" s="50" t="s">
        <v>1475</v>
      </c>
      <c r="AL46" s="60" t="s">
        <v>2020</v>
      </c>
      <c r="AM46" s="329" t="s">
        <v>1630</v>
      </c>
      <c r="AN46" s="60" t="s">
        <v>2021</v>
      </c>
      <c r="AO46" s="60" t="s">
        <v>2022</v>
      </c>
      <c r="AP46" s="328" t="s">
        <v>2023</v>
      </c>
      <c r="AQ46" s="328">
        <v>1395</v>
      </c>
      <c r="AR46" s="60" t="s">
        <v>1958</v>
      </c>
      <c r="AS46" s="60" t="s">
        <v>2024</v>
      </c>
      <c r="AT46" s="60" t="s">
        <v>2025</v>
      </c>
      <c r="AU46" s="60" t="s">
        <v>2026</v>
      </c>
      <c r="AV46" s="60" t="s">
        <v>2027</v>
      </c>
      <c r="AW46" s="201">
        <v>45645</v>
      </c>
      <c r="AX46" s="187" t="s">
        <v>2028</v>
      </c>
      <c r="AY46" s="211" t="s">
        <v>2029</v>
      </c>
      <c r="AZ46" s="198"/>
      <c r="BA46" s="210"/>
      <c r="BB46" s="61"/>
      <c r="BC46" s="198"/>
      <c r="BD46" s="187"/>
      <c r="BE46" s="211"/>
      <c r="BF46" s="198"/>
      <c r="BG46" s="210"/>
      <c r="BH46" s="61"/>
      <c r="BI46" s="198"/>
      <c r="BJ46" s="187"/>
      <c r="BK46" s="211"/>
      <c r="BL46" s="198"/>
      <c r="BM46" s="210"/>
      <c r="BN46" s="61"/>
      <c r="BO46" s="198"/>
      <c r="BP46" s="187"/>
      <c r="BQ46" s="211"/>
      <c r="BR46" s="198"/>
      <c r="BS46" s="210"/>
      <c r="BT46" s="61"/>
      <c r="BU46" s="198"/>
      <c r="BV46" s="187"/>
      <c r="BW46" s="211"/>
      <c r="BX46" s="198"/>
      <c r="BY46" s="210"/>
      <c r="BZ46" s="61"/>
      <c r="CA46" s="198"/>
      <c r="CB46" s="187"/>
      <c r="CC46" s="211"/>
      <c r="CD46" s="198"/>
      <c r="CE46" s="210"/>
      <c r="CF46" s="209"/>
      <c r="CG46" s="182">
        <f t="shared" si="46"/>
        <v>33</v>
      </c>
      <c r="CH46" s="208" t="s">
        <v>2030</v>
      </c>
      <c r="CI46" s="208" t="s">
        <v>1926</v>
      </c>
      <c r="CJ46" s="208" t="s">
        <v>2031</v>
      </c>
      <c r="CK46" s="208" t="s">
        <v>1457</v>
      </c>
      <c r="CL46" s="208" t="s">
        <v>1458</v>
      </c>
      <c r="CM46" s="208" t="s">
        <v>1458</v>
      </c>
      <c r="CN46" s="208" t="s">
        <v>1459</v>
      </c>
      <c r="CO46" s="208" t="s">
        <v>1458</v>
      </c>
      <c r="CP46" s="208" t="s">
        <v>1461</v>
      </c>
      <c r="CQ46" s="208"/>
      <c r="CR46" s="208" t="s">
        <v>1461</v>
      </c>
      <c r="CS46" s="208" t="s">
        <v>1461</v>
      </c>
      <c r="CT46" s="208" t="s">
        <v>1461</v>
      </c>
      <c r="CU46" s="208" t="s">
        <v>2032</v>
      </c>
      <c r="CV46" s="208" t="s">
        <v>1461</v>
      </c>
      <c r="CW46" s="208" t="s">
        <v>2032</v>
      </c>
      <c r="CX46" s="208" t="s">
        <v>2033</v>
      </c>
      <c r="CY46" s="208" t="s">
        <v>1461</v>
      </c>
      <c r="CZ46" s="208" t="s">
        <v>1461</v>
      </c>
      <c r="DA46" s="208" t="s">
        <v>1461</v>
      </c>
      <c r="DB46" s="208" t="s">
        <v>1461</v>
      </c>
      <c r="DC46" s="208" t="s">
        <v>1461</v>
      </c>
      <c r="DD46" s="208" t="s">
        <v>1461</v>
      </c>
      <c r="DF46" s="207" t="str">
        <f t="shared" si="47"/>
        <v>Corrupción</v>
      </c>
      <c r="DG46" s="632" t="str">
        <f t="shared" si="48"/>
        <v>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v>
      </c>
      <c r="DH46" s="632"/>
      <c r="DI46" s="632"/>
      <c r="DJ46" s="632"/>
      <c r="DK46" s="632"/>
      <c r="DL46" s="632"/>
      <c r="DM46" s="632"/>
      <c r="DN46" s="207" t="str">
        <f t="shared" si="49"/>
        <v>Alto</v>
      </c>
      <c r="DO46" s="207" t="str">
        <f t="shared" si="50"/>
        <v>Alto</v>
      </c>
      <c r="DQ46" s="202" t="e">
        <f>SUM(LEN(#REF!)-LEN(SUBSTITUTE(#REF!,"- Preventivo","")))/LEN("- Preventivo")</f>
        <v>#REF!</v>
      </c>
      <c r="DR46" s="202" t="e">
        <f t="shared" si="51"/>
        <v>#REF!</v>
      </c>
      <c r="DS46" s="202" t="e">
        <f>SUM(LEN(#REF!)-LEN(SUBSTITUTE(#REF!,"- Detectivo","")))/LEN("- Detectivo")</f>
        <v>#REF!</v>
      </c>
      <c r="DT46" s="202" t="e">
        <f t="shared" si="52"/>
        <v>#REF!</v>
      </c>
      <c r="DU46" s="202" t="e">
        <f>SUM(LEN(#REF!)-LEN(SUBSTITUTE(#REF!,"- Correctivo","")))/LEN("- Correctivo")</f>
        <v>#REF!</v>
      </c>
      <c r="DV46" s="202" t="e">
        <f t="shared" si="53"/>
        <v>#REF!</v>
      </c>
      <c r="DW46" s="202" t="e">
        <f t="shared" si="54"/>
        <v>#REF!</v>
      </c>
      <c r="DX46" s="202" t="e">
        <f t="shared" si="55"/>
        <v>#REF!</v>
      </c>
      <c r="DY46" s="202" t="e">
        <f>SUM(LEN(#REF!)-LEN(SUBSTITUTE(#REF!,"- Documentado","")))/LEN("- Documentado")</f>
        <v>#REF!</v>
      </c>
      <c r="DZ46" s="202" t="e">
        <f>SUM(LEN(#REF!)-LEN(SUBSTITUTE(#REF!,"- Documentado","")))/LEN("- Documentado")</f>
        <v>#REF!</v>
      </c>
      <c r="EA46" s="202" t="e">
        <f t="shared" si="56"/>
        <v>#REF!</v>
      </c>
      <c r="EB46" s="202" t="e">
        <f>SUM(LEN(#REF!)-LEN(SUBSTITUTE(#REF!,"- Continua","")))/LEN("- Continua")</f>
        <v>#REF!</v>
      </c>
      <c r="EC46" s="202" t="e">
        <f>SUM(LEN(#REF!)-LEN(SUBSTITUTE(#REF!,"- Continua","")))/LEN("- Continua")</f>
        <v>#REF!</v>
      </c>
      <c r="ED46" s="202" t="e">
        <f t="shared" si="57"/>
        <v>#REF!</v>
      </c>
      <c r="EE46" s="202" t="e">
        <f>SUM(LEN(#REF!)-LEN(SUBSTITUTE(#REF!,"- Con registro","")))/LEN("- Con registro")</f>
        <v>#REF!</v>
      </c>
      <c r="EF46" s="202" t="e">
        <f>SUM(LEN(#REF!)-LEN(SUBSTITUTE(#REF!,"- Con registro","")))/LEN("- Con registro")</f>
        <v>#REF!</v>
      </c>
      <c r="EG46" s="202" t="e">
        <f t="shared" si="58"/>
        <v>#REF!</v>
      </c>
      <c r="EH46" s="206" t="e">
        <f t="shared" si="59"/>
        <v>#REF!</v>
      </c>
      <c r="EI46" s="206" t="e">
        <f t="shared" si="60"/>
        <v>#REF!</v>
      </c>
      <c r="EJ46" s="205" t="e">
        <f t="shared" si="61"/>
        <v>#REF!</v>
      </c>
      <c r="EK46" s="633" t="e">
        <f t="shared" si="62"/>
        <v>#REF!</v>
      </c>
      <c r="EL46" s="633"/>
      <c r="EM46" s="633"/>
      <c r="EN46" s="633"/>
      <c r="EO46" s="633"/>
      <c r="EP46" s="633"/>
      <c r="EQ46" s="633"/>
      <c r="ER46" s="633"/>
      <c r="ES46" s="633"/>
      <c r="ET46" s="633"/>
      <c r="EV46" s="204">
        <f t="shared" si="63"/>
        <v>45645</v>
      </c>
      <c r="EW46" s="203" t="str">
        <f t="shared" si="64"/>
        <v>Mapa de riesgos institucional 2025</v>
      </c>
      <c r="EX46" s="202" t="str">
        <f t="shared" si="65"/>
        <v>Riesgos</v>
      </c>
      <c r="EY46" s="202" t="str">
        <f t="shared" si="66"/>
        <v>ID_218: Posibilidad de afectación reputacional por pérdida de credibilidad y desconfianza en la administración de la caja menor, debido a desvío de recursos físicos o económicos en la legalización de la adquisición de bienes y servicios imprevistos, urgentes, imprescindibles e inaplazables para otorgarse beneficios propios o a terceros.</v>
      </c>
      <c r="EZ46" s="202" t="str">
        <f t="shared" si="67"/>
        <v>Ajuste en 
Análisis antes de controles
Evaluación de controles
Tratamiento del riesgo en el Mapa de riesgos de Gestión de Servicios Administrativos y Tecnológicos</v>
      </c>
      <c r="FA46" s="202" t="str">
        <f t="shared" si="68"/>
        <v>Solicitud de cambio realizada y aprobada por la Subdirección de Servicios Administrativos a través del Aplicativo DARUMA</v>
      </c>
    </row>
    <row r="47" spans="1:157" ht="399.9" customHeight="1" x14ac:dyDescent="0.3">
      <c r="A47" s="50" t="s">
        <v>2010</v>
      </c>
      <c r="B47" s="208" t="s">
        <v>2011</v>
      </c>
      <c r="C47" s="208" t="s">
        <v>2012</v>
      </c>
      <c r="D47" s="50" t="s">
        <v>1913</v>
      </c>
      <c r="E47" s="50" t="s">
        <v>1790</v>
      </c>
      <c r="F47" s="208" t="s">
        <v>2034</v>
      </c>
      <c r="G47" s="337">
        <v>270</v>
      </c>
      <c r="H47" s="339" t="s">
        <v>2035</v>
      </c>
      <c r="I47" s="324" t="s">
        <v>2036</v>
      </c>
      <c r="J47" s="50" t="s">
        <v>1427</v>
      </c>
      <c r="K47" s="50" t="s">
        <v>1428</v>
      </c>
      <c r="L47" s="50" t="s">
        <v>703</v>
      </c>
      <c r="M47" s="208" t="s">
        <v>2037</v>
      </c>
      <c r="N47" s="208" t="s">
        <v>2038</v>
      </c>
      <c r="O47" s="208" t="s">
        <v>2039</v>
      </c>
      <c r="P47" s="208" t="s">
        <v>1797</v>
      </c>
      <c r="Q47" s="208" t="s">
        <v>1433</v>
      </c>
      <c r="R47" s="208" t="s">
        <v>1503</v>
      </c>
      <c r="S47" s="208" t="s">
        <v>1435</v>
      </c>
      <c r="T47" s="208" t="s">
        <v>43</v>
      </c>
      <c r="U47" s="322" t="s">
        <v>1668</v>
      </c>
      <c r="V47" s="323">
        <v>0.8</v>
      </c>
      <c r="W47" s="322" t="s">
        <v>1437</v>
      </c>
      <c r="X47" s="322" t="s">
        <v>1473</v>
      </c>
      <c r="Y47" s="322" t="s">
        <v>1438</v>
      </c>
      <c r="Z47" s="322" t="s">
        <v>1437</v>
      </c>
      <c r="AA47" s="322" t="s">
        <v>1438</v>
      </c>
      <c r="AB47" s="436" t="s">
        <v>1437</v>
      </c>
      <c r="AC47" s="436" t="s">
        <v>1473</v>
      </c>
      <c r="AD47" s="427">
        <v>0.6</v>
      </c>
      <c r="AE47" s="50" t="s">
        <v>1475</v>
      </c>
      <c r="AF47" s="208" t="s">
        <v>2040</v>
      </c>
      <c r="AG47" s="331" t="s">
        <v>1472</v>
      </c>
      <c r="AH47" s="330">
        <v>0.14111999999999997</v>
      </c>
      <c r="AI47" s="331" t="s">
        <v>1438</v>
      </c>
      <c r="AJ47" s="330">
        <v>0.25312499999999999</v>
      </c>
      <c r="AK47" s="50" t="s">
        <v>1442</v>
      </c>
      <c r="AL47" s="208" t="s">
        <v>2041</v>
      </c>
      <c r="AM47" s="50" t="s">
        <v>1444</v>
      </c>
      <c r="AN47" s="208" t="s">
        <v>1445</v>
      </c>
      <c r="AO47" s="208" t="s">
        <v>1445</v>
      </c>
      <c r="AP47" s="208" t="s">
        <v>1445</v>
      </c>
      <c r="AQ47" s="208" t="s">
        <v>1446</v>
      </c>
      <c r="AR47" s="208" t="s">
        <v>1445</v>
      </c>
      <c r="AS47" s="208" t="s">
        <v>1445</v>
      </c>
      <c r="AT47" s="208" t="s">
        <v>2042</v>
      </c>
      <c r="AU47" s="208" t="s">
        <v>2043</v>
      </c>
      <c r="AV47" s="327" t="s">
        <v>2044</v>
      </c>
      <c r="AW47" s="201">
        <v>45645</v>
      </c>
      <c r="AX47" s="187" t="s">
        <v>2045</v>
      </c>
      <c r="AY47" s="211" t="s">
        <v>2046</v>
      </c>
      <c r="AZ47" s="198"/>
      <c r="BA47" s="210"/>
      <c r="BB47" s="210"/>
      <c r="BC47" s="184"/>
      <c r="BD47" s="187"/>
      <c r="BE47" s="186"/>
      <c r="BF47" s="198"/>
      <c r="BG47" s="210"/>
      <c r="BH47" s="61"/>
      <c r="BI47" s="198"/>
      <c r="BJ47" s="187"/>
      <c r="BK47" s="211"/>
      <c r="BL47" s="198"/>
      <c r="BM47" s="210"/>
      <c r="BN47" s="61"/>
      <c r="BO47" s="198"/>
      <c r="BP47" s="187"/>
      <c r="BQ47" s="211"/>
      <c r="BR47" s="198"/>
      <c r="BS47" s="210"/>
      <c r="BT47" s="61"/>
      <c r="BU47" s="198"/>
      <c r="BV47" s="187"/>
      <c r="BW47" s="211"/>
      <c r="BX47" s="198"/>
      <c r="BY47" s="210"/>
      <c r="BZ47" s="61"/>
      <c r="CA47" s="198"/>
      <c r="CB47" s="187"/>
      <c r="CC47" s="211"/>
      <c r="CD47" s="198"/>
      <c r="CE47" s="210"/>
      <c r="CF47" s="209"/>
      <c r="CG47" s="182">
        <f t="shared" si="46"/>
        <v>33</v>
      </c>
      <c r="CH47" s="208" t="s">
        <v>2030</v>
      </c>
      <c r="CI47" s="208" t="s">
        <v>1926</v>
      </c>
      <c r="CJ47" s="208" t="s">
        <v>2031</v>
      </c>
      <c r="CK47" s="208" t="s">
        <v>1461</v>
      </c>
      <c r="CL47" s="208" t="s">
        <v>1458</v>
      </c>
      <c r="CM47" s="208" t="s">
        <v>1458</v>
      </c>
      <c r="CN47" s="208" t="s">
        <v>1459</v>
      </c>
      <c r="CO47" s="208" t="s">
        <v>1458</v>
      </c>
      <c r="CP47" s="208" t="s">
        <v>1461</v>
      </c>
      <c r="CQ47" s="208"/>
      <c r="CR47" s="208" t="s">
        <v>1461</v>
      </c>
      <c r="CS47" s="208" t="s">
        <v>1564</v>
      </c>
      <c r="CT47" s="208" t="s">
        <v>1461</v>
      </c>
      <c r="CU47" s="208" t="s">
        <v>1461</v>
      </c>
      <c r="CV47" s="208" t="s">
        <v>1461</v>
      </c>
      <c r="CW47" s="208" t="s">
        <v>1461</v>
      </c>
      <c r="CX47" s="208" t="s">
        <v>2047</v>
      </c>
      <c r="CY47" s="208" t="s">
        <v>1461</v>
      </c>
      <c r="CZ47" s="208" t="s">
        <v>1461</v>
      </c>
      <c r="DA47" s="208" t="s">
        <v>1461</v>
      </c>
      <c r="DB47" s="208" t="s">
        <v>1461</v>
      </c>
      <c r="DC47" s="208" t="s">
        <v>1461</v>
      </c>
      <c r="DD47" s="208" t="s">
        <v>1461</v>
      </c>
      <c r="DF47" s="207" t="str">
        <f t="shared" si="47"/>
        <v>Gestión de procesos</v>
      </c>
      <c r="DG47" s="632" t="str">
        <f t="shared" si="48"/>
        <v>Posibilidad de afectación reputacional por pérdida de credibilidad en la atención a las solicitudes de servicios administrativos, debido a errores (fallas o deficiencias) en la prestación de servicios administrativos.</v>
      </c>
      <c r="DH47" s="632"/>
      <c r="DI47" s="632"/>
      <c r="DJ47" s="632"/>
      <c r="DK47" s="632"/>
      <c r="DL47" s="632"/>
      <c r="DM47" s="632"/>
      <c r="DN47" s="207" t="str">
        <f t="shared" si="49"/>
        <v>Alto</v>
      </c>
      <c r="DO47" s="207" t="str">
        <f t="shared" si="50"/>
        <v>Bajo</v>
      </c>
      <c r="DQ47" s="202" t="e">
        <f>SUM(LEN(#REF!)-LEN(SUBSTITUTE(#REF!,"- Preventivo","")))/LEN("- Preventivo")</f>
        <v>#REF!</v>
      </c>
      <c r="DR47" s="202" t="e">
        <f t="shared" si="51"/>
        <v>#REF!</v>
      </c>
      <c r="DS47" s="202" t="e">
        <f>SUM(LEN(#REF!)-LEN(SUBSTITUTE(#REF!,"- Detectivo","")))/LEN("- Detectivo")</f>
        <v>#REF!</v>
      </c>
      <c r="DT47" s="202" t="e">
        <f t="shared" si="52"/>
        <v>#REF!</v>
      </c>
      <c r="DU47" s="202" t="e">
        <f>SUM(LEN(#REF!)-LEN(SUBSTITUTE(#REF!,"- Correctivo","")))/LEN("- Correctivo")</f>
        <v>#REF!</v>
      </c>
      <c r="DV47" s="202" t="e">
        <f t="shared" si="53"/>
        <v>#REF!</v>
      </c>
      <c r="DW47" s="202" t="e">
        <f t="shared" si="54"/>
        <v>#REF!</v>
      </c>
      <c r="DX47" s="202" t="e">
        <f t="shared" si="55"/>
        <v>#REF!</v>
      </c>
      <c r="DY47" s="202" t="e">
        <f>SUM(LEN(#REF!)-LEN(SUBSTITUTE(#REF!,"- Documentado","")))/LEN("- Documentado")</f>
        <v>#REF!</v>
      </c>
      <c r="DZ47" s="202" t="e">
        <f>SUM(LEN(#REF!)-LEN(SUBSTITUTE(#REF!,"- Documentado","")))/LEN("- Documentado")</f>
        <v>#REF!</v>
      </c>
      <c r="EA47" s="202" t="e">
        <f t="shared" si="56"/>
        <v>#REF!</v>
      </c>
      <c r="EB47" s="202" t="e">
        <f>SUM(LEN(#REF!)-LEN(SUBSTITUTE(#REF!,"- Continua","")))/LEN("- Continua")</f>
        <v>#REF!</v>
      </c>
      <c r="EC47" s="202" t="e">
        <f>SUM(LEN(#REF!)-LEN(SUBSTITUTE(#REF!,"- Continua","")))/LEN("- Continua")</f>
        <v>#REF!</v>
      </c>
      <c r="ED47" s="202" t="e">
        <f t="shared" si="57"/>
        <v>#REF!</v>
      </c>
      <c r="EE47" s="202" t="e">
        <f>SUM(LEN(#REF!)-LEN(SUBSTITUTE(#REF!,"- Con registro","")))/LEN("- Con registro")</f>
        <v>#REF!</v>
      </c>
      <c r="EF47" s="202" t="e">
        <f>SUM(LEN(#REF!)-LEN(SUBSTITUTE(#REF!,"- Con registro","")))/LEN("- Con registro")</f>
        <v>#REF!</v>
      </c>
      <c r="EG47" s="202" t="e">
        <f t="shared" si="58"/>
        <v>#REF!</v>
      </c>
      <c r="EH47" s="206" t="e">
        <f t="shared" si="59"/>
        <v>#REF!</v>
      </c>
      <c r="EI47" s="206" t="e">
        <f t="shared" si="60"/>
        <v>#REF!</v>
      </c>
      <c r="EJ47" s="205" t="e">
        <f t="shared" si="61"/>
        <v>#REF!</v>
      </c>
      <c r="EK47" s="633" t="e">
        <f t="shared" si="62"/>
        <v>#REF!</v>
      </c>
      <c r="EL47" s="633"/>
      <c r="EM47" s="633"/>
      <c r="EN47" s="633"/>
      <c r="EO47" s="633"/>
      <c r="EP47" s="633"/>
      <c r="EQ47" s="633"/>
      <c r="ER47" s="633"/>
      <c r="ES47" s="633"/>
      <c r="ET47" s="633"/>
      <c r="EV47" s="204">
        <f t="shared" si="63"/>
        <v>45645</v>
      </c>
      <c r="EW47" s="203" t="str">
        <f t="shared" si="64"/>
        <v>Mapa de riesgos institucional 2025</v>
      </c>
      <c r="EX47" s="202" t="str">
        <f t="shared" si="65"/>
        <v>Riesgos</v>
      </c>
      <c r="EY47" s="202" t="str">
        <f t="shared" si="66"/>
        <v>ID_270: Posibilidad de afectación reputacional por pérdida de credibilidad en la atención a las solicitudes de servicios administrativos, debido a errores (fallas o deficiencias) en la prestación de servicios administrativos.</v>
      </c>
      <c r="EZ47" s="202" t="str">
        <f t="shared" si="67"/>
        <v>Ajuste en 
Análisis antes de controles
Evaluación de controles
 en el Mapa de riesgos de Gestión de Servicios Administrativos y Tecnológicos</v>
      </c>
      <c r="FA47" s="202" t="str">
        <f t="shared" si="68"/>
        <v>Solicitud de cambio realizada y aprobada por la Subdirección de Servicios Administrativos a través del Aplicativo DARUMA</v>
      </c>
    </row>
    <row r="48" spans="1:157" ht="399.9" customHeight="1" x14ac:dyDescent="0.3">
      <c r="A48" s="329" t="s">
        <v>2010</v>
      </c>
      <c r="B48" s="60" t="s">
        <v>2011</v>
      </c>
      <c r="C48" s="60" t="s">
        <v>2012</v>
      </c>
      <c r="D48" s="329" t="s">
        <v>1913</v>
      </c>
      <c r="E48" s="333" t="s">
        <v>1790</v>
      </c>
      <c r="F48" s="60" t="s">
        <v>2034</v>
      </c>
      <c r="G48" s="333">
        <v>302</v>
      </c>
      <c r="H48" s="333" t="s">
        <v>2048</v>
      </c>
      <c r="I48" s="324" t="s">
        <v>2049</v>
      </c>
      <c r="J48" s="329" t="s">
        <v>1427</v>
      </c>
      <c r="K48" s="333" t="s">
        <v>1428</v>
      </c>
      <c r="L48" s="60" t="s">
        <v>2050</v>
      </c>
      <c r="M48" s="61" t="s">
        <v>2051</v>
      </c>
      <c r="N48" s="60" t="s">
        <v>2052</v>
      </c>
      <c r="O48" s="60" t="s">
        <v>2053</v>
      </c>
      <c r="P48" s="60" t="s">
        <v>1797</v>
      </c>
      <c r="Q48" s="60" t="s">
        <v>1433</v>
      </c>
      <c r="R48" s="60" t="s">
        <v>1503</v>
      </c>
      <c r="S48" s="60" t="s">
        <v>1435</v>
      </c>
      <c r="T48" s="60" t="s">
        <v>43</v>
      </c>
      <c r="U48" s="331" t="s">
        <v>1668</v>
      </c>
      <c r="V48" s="332">
        <v>0.8</v>
      </c>
      <c r="W48" s="331" t="s">
        <v>1437</v>
      </c>
      <c r="X48" s="331" t="s">
        <v>1438</v>
      </c>
      <c r="Y48" s="331" t="s">
        <v>1438</v>
      </c>
      <c r="Z48" s="331" t="s">
        <v>1437</v>
      </c>
      <c r="AA48" s="331" t="s">
        <v>1438</v>
      </c>
      <c r="AB48" s="331" t="s">
        <v>1437</v>
      </c>
      <c r="AC48" s="331" t="s">
        <v>1438</v>
      </c>
      <c r="AD48" s="332">
        <v>0.4</v>
      </c>
      <c r="AE48" s="50" t="s">
        <v>1439</v>
      </c>
      <c r="AF48" s="60" t="s">
        <v>2054</v>
      </c>
      <c r="AG48" s="331" t="s">
        <v>1441</v>
      </c>
      <c r="AH48" s="330">
        <v>0.28799999999999998</v>
      </c>
      <c r="AI48" s="331" t="s">
        <v>1437</v>
      </c>
      <c r="AJ48" s="330">
        <v>0.16875000000000001</v>
      </c>
      <c r="AK48" s="50" t="s">
        <v>1442</v>
      </c>
      <c r="AL48" s="60" t="s">
        <v>2055</v>
      </c>
      <c r="AM48" s="329" t="s">
        <v>1444</v>
      </c>
      <c r="AN48" s="334" t="s">
        <v>1445</v>
      </c>
      <c r="AO48" s="334" t="s">
        <v>1445</v>
      </c>
      <c r="AP48" s="335" t="s">
        <v>1445</v>
      </c>
      <c r="AQ48" s="335" t="s">
        <v>1446</v>
      </c>
      <c r="AR48" s="334" t="s">
        <v>1445</v>
      </c>
      <c r="AS48" s="334" t="s">
        <v>1445</v>
      </c>
      <c r="AT48" s="60" t="s">
        <v>2056</v>
      </c>
      <c r="AU48" s="60" t="s">
        <v>2057</v>
      </c>
      <c r="AV48" s="60" t="s">
        <v>2058</v>
      </c>
      <c r="AW48" s="198">
        <v>45645</v>
      </c>
      <c r="AX48" s="210" t="s">
        <v>2059</v>
      </c>
      <c r="AY48" s="61" t="s">
        <v>2046</v>
      </c>
      <c r="AZ48" s="198"/>
      <c r="BA48" s="187"/>
      <c r="BB48" s="211"/>
      <c r="BC48" s="198"/>
      <c r="BD48" s="210"/>
      <c r="BE48" s="61"/>
      <c r="BF48" s="198"/>
      <c r="BG48" s="187"/>
      <c r="BH48" s="211"/>
      <c r="BI48" s="198"/>
      <c r="BJ48" s="210"/>
      <c r="BK48" s="61"/>
      <c r="BL48" s="198"/>
      <c r="BM48" s="187"/>
      <c r="BN48" s="211"/>
      <c r="BO48" s="198"/>
      <c r="BP48" s="210"/>
      <c r="BQ48" s="61"/>
      <c r="BR48" s="198"/>
      <c r="BS48" s="187"/>
      <c r="BT48" s="211"/>
      <c r="BU48" s="198"/>
      <c r="BV48" s="210"/>
      <c r="BW48" s="61"/>
      <c r="BX48" s="198"/>
      <c r="BY48" s="187"/>
      <c r="BZ48" s="211"/>
      <c r="CA48" s="198"/>
      <c r="CB48" s="210"/>
      <c r="CC48" s="197"/>
      <c r="CD48" s="198"/>
      <c r="CE48" s="210"/>
      <c r="CF48" s="209"/>
      <c r="CG48" s="182">
        <f t="shared" si="46"/>
        <v>33</v>
      </c>
      <c r="CH48" s="208" t="s">
        <v>1980</v>
      </c>
      <c r="CI48" s="208" t="s">
        <v>1981</v>
      </c>
      <c r="CJ48" s="208" t="s">
        <v>2031</v>
      </c>
      <c r="CK48" s="208" t="s">
        <v>1457</v>
      </c>
      <c r="CL48" s="208" t="s">
        <v>1458</v>
      </c>
      <c r="CM48" s="208" t="s">
        <v>1458</v>
      </c>
      <c r="CN48" s="208" t="s">
        <v>1459</v>
      </c>
      <c r="CO48" s="208" t="s">
        <v>1458</v>
      </c>
      <c r="CP48" s="208" t="s">
        <v>1461</v>
      </c>
      <c r="CQ48" s="208"/>
      <c r="CR48" s="208" t="s">
        <v>1461</v>
      </c>
      <c r="CS48" s="208" t="s">
        <v>1461</v>
      </c>
      <c r="CT48" s="208" t="s">
        <v>1461</v>
      </c>
      <c r="CU48" s="208" t="s">
        <v>1461</v>
      </c>
      <c r="CV48" s="208" t="s">
        <v>1461</v>
      </c>
      <c r="CW48" s="208" t="s">
        <v>1461</v>
      </c>
      <c r="CX48" s="208" t="s">
        <v>2060</v>
      </c>
      <c r="CY48" s="208" t="s">
        <v>1461</v>
      </c>
      <c r="CZ48" s="208" t="s">
        <v>1461</v>
      </c>
      <c r="DA48" s="208" t="s">
        <v>1461</v>
      </c>
      <c r="DB48" s="208" t="s">
        <v>1461</v>
      </c>
      <c r="DC48" s="208" t="s">
        <v>1461</v>
      </c>
      <c r="DD48" s="208" t="s">
        <v>1461</v>
      </c>
      <c r="DF48" s="207" t="str">
        <f t="shared" si="47"/>
        <v>Gestión de procesos</v>
      </c>
      <c r="DG48" s="632" t="str">
        <f t="shared" si="48"/>
        <v>Posibilidad de afectación reputacional por decisiones no acertadas en el préstamo y uso de espacios de la Secretaría General de la Alcaldía Mayor de Bogotá D.C., debido a la aplicación errónea de criterios o instrucciones para la realización de actividades.</v>
      </c>
      <c r="DH48" s="632"/>
      <c r="DI48" s="632"/>
      <c r="DJ48" s="632"/>
      <c r="DK48" s="632"/>
      <c r="DL48" s="632"/>
      <c r="DM48" s="632"/>
      <c r="DN48" s="207" t="str">
        <f t="shared" si="49"/>
        <v>Moderado</v>
      </c>
      <c r="DO48" s="207" t="str">
        <f t="shared" si="50"/>
        <v>Bajo</v>
      </c>
      <c r="DQ48" s="202" t="e">
        <f>SUM(LEN(#REF!)-LEN(SUBSTITUTE(#REF!,"- Preventivo","")))/LEN("- Preventivo")</f>
        <v>#REF!</v>
      </c>
      <c r="DR48" s="202" t="e">
        <f t="shared" si="51"/>
        <v>#REF!</v>
      </c>
      <c r="DS48" s="202" t="e">
        <f>SUM(LEN(#REF!)-LEN(SUBSTITUTE(#REF!,"- Detectivo","")))/LEN("- Detectivo")</f>
        <v>#REF!</v>
      </c>
      <c r="DT48" s="202" t="e">
        <f t="shared" si="52"/>
        <v>#REF!</v>
      </c>
      <c r="DU48" s="202" t="e">
        <f>SUM(LEN(#REF!)-LEN(SUBSTITUTE(#REF!,"- Correctivo","")))/LEN("- Correctivo")</f>
        <v>#REF!</v>
      </c>
      <c r="DV48" s="202" t="e">
        <f t="shared" si="53"/>
        <v>#REF!</v>
      </c>
      <c r="DW48" s="202" t="e">
        <f t="shared" si="54"/>
        <v>#REF!</v>
      </c>
      <c r="DX48" s="202" t="e">
        <f t="shared" si="55"/>
        <v>#REF!</v>
      </c>
      <c r="DY48" s="202" t="e">
        <f>SUM(LEN(#REF!)-LEN(SUBSTITUTE(#REF!,"- Documentado","")))/LEN("- Documentado")</f>
        <v>#REF!</v>
      </c>
      <c r="DZ48" s="202" t="e">
        <f>SUM(LEN(#REF!)-LEN(SUBSTITUTE(#REF!,"- Documentado","")))/LEN("- Documentado")</f>
        <v>#REF!</v>
      </c>
      <c r="EA48" s="202" t="e">
        <f t="shared" si="56"/>
        <v>#REF!</v>
      </c>
      <c r="EB48" s="202" t="e">
        <f>SUM(LEN(#REF!)-LEN(SUBSTITUTE(#REF!,"- Continua","")))/LEN("- Continua")</f>
        <v>#REF!</v>
      </c>
      <c r="EC48" s="202" t="e">
        <f>SUM(LEN(#REF!)-LEN(SUBSTITUTE(#REF!,"- Continua","")))/LEN("- Continua")</f>
        <v>#REF!</v>
      </c>
      <c r="ED48" s="202" t="e">
        <f t="shared" si="57"/>
        <v>#REF!</v>
      </c>
      <c r="EE48" s="202" t="e">
        <f>SUM(LEN(#REF!)-LEN(SUBSTITUTE(#REF!,"- Con registro","")))/LEN("- Con registro")</f>
        <v>#REF!</v>
      </c>
      <c r="EF48" s="202" t="e">
        <f>SUM(LEN(#REF!)-LEN(SUBSTITUTE(#REF!,"- Con registro","")))/LEN("- Con registro")</f>
        <v>#REF!</v>
      </c>
      <c r="EG48" s="202" t="e">
        <f t="shared" si="58"/>
        <v>#REF!</v>
      </c>
      <c r="EH48" s="206" t="e">
        <f t="shared" si="59"/>
        <v>#REF!</v>
      </c>
      <c r="EI48" s="206" t="e">
        <f t="shared" si="60"/>
        <v>#REF!</v>
      </c>
      <c r="EJ48" s="205" t="e">
        <f t="shared" si="61"/>
        <v>#REF!</v>
      </c>
      <c r="EK48" s="633" t="e">
        <f t="shared" si="62"/>
        <v>#REF!</v>
      </c>
      <c r="EL48" s="633"/>
      <c r="EM48" s="633"/>
      <c r="EN48" s="633"/>
      <c r="EO48" s="633"/>
      <c r="EP48" s="633"/>
      <c r="EQ48" s="633"/>
      <c r="ER48" s="633"/>
      <c r="ES48" s="633"/>
      <c r="ET48" s="633"/>
      <c r="EV48" s="204">
        <f t="shared" si="63"/>
        <v>45645</v>
      </c>
      <c r="EW48" s="203" t="str">
        <f t="shared" si="64"/>
        <v>Mapa de riesgos institucional 2025</v>
      </c>
      <c r="EX48" s="202" t="str">
        <f t="shared" si="65"/>
        <v>Riesgos</v>
      </c>
      <c r="EY48" s="202" t="str">
        <f t="shared" si="66"/>
        <v>ID_302: Posibilidad de afectación reputacional por decisiones no acertadas en el préstamo y uso de espacios de la Secretaría General de la Alcaldía Mayor de Bogotá D.C., debido a la aplicación errónea de criterios o instrucciones para la realización de actividades.</v>
      </c>
      <c r="EZ48" s="202" t="str">
        <f t="shared" si="67"/>
        <v>Ajuste en Identificación del riesgo
Análisis antes de controles
Evaluación de controles
 en el Mapa de riesgos de Gestión de Servicios Administrativos y Tecnológicos</v>
      </c>
      <c r="FA48" s="202" t="str">
        <f t="shared" si="68"/>
        <v>Solicitud de cambio realizada y aprobada por la Subdirección de Servicios Administativos, Oficina Consejería Distrital de Paz, Víctimas y Reconciliación.  a través del Aplicativo DARUMA</v>
      </c>
    </row>
    <row r="49" spans="1:157" ht="399.9" customHeight="1" x14ac:dyDescent="0.3">
      <c r="A49" s="50" t="s">
        <v>2010</v>
      </c>
      <c r="B49" s="50" t="s">
        <v>2011</v>
      </c>
      <c r="C49" s="208" t="s">
        <v>2012</v>
      </c>
      <c r="D49" s="50" t="s">
        <v>1913</v>
      </c>
      <c r="E49" s="326" t="s">
        <v>1790</v>
      </c>
      <c r="F49" s="325" t="s">
        <v>2061</v>
      </c>
      <c r="G49" s="337">
        <v>274</v>
      </c>
      <c r="H49" s="50" t="s">
        <v>2062</v>
      </c>
      <c r="I49" s="324" t="s">
        <v>2063</v>
      </c>
      <c r="J49" s="50" t="s">
        <v>1427</v>
      </c>
      <c r="K49" s="50" t="s">
        <v>1428</v>
      </c>
      <c r="L49" s="50" t="s">
        <v>1523</v>
      </c>
      <c r="M49" s="208" t="s">
        <v>2000</v>
      </c>
      <c r="N49" s="208" t="s">
        <v>2064</v>
      </c>
      <c r="O49" s="208" t="s">
        <v>2065</v>
      </c>
      <c r="P49" s="208" t="s">
        <v>1797</v>
      </c>
      <c r="Q49" s="208" t="s">
        <v>1433</v>
      </c>
      <c r="R49" s="208" t="s">
        <v>1503</v>
      </c>
      <c r="S49" s="208" t="s">
        <v>1527</v>
      </c>
      <c r="T49" s="208" t="s">
        <v>1528</v>
      </c>
      <c r="U49" s="322" t="s">
        <v>1441</v>
      </c>
      <c r="V49" s="323">
        <v>0.4</v>
      </c>
      <c r="W49" s="322" t="s">
        <v>1437</v>
      </c>
      <c r="X49" s="322" t="s">
        <v>1438</v>
      </c>
      <c r="Y49" s="322" t="s">
        <v>1437</v>
      </c>
      <c r="Z49" s="322" t="s">
        <v>1437</v>
      </c>
      <c r="AA49" s="322" t="s">
        <v>1437</v>
      </c>
      <c r="AB49" s="436" t="s">
        <v>1437</v>
      </c>
      <c r="AC49" s="436" t="s">
        <v>1438</v>
      </c>
      <c r="AD49" s="427">
        <v>0.4</v>
      </c>
      <c r="AE49" s="50" t="s">
        <v>1439</v>
      </c>
      <c r="AF49" s="208" t="s">
        <v>2066</v>
      </c>
      <c r="AG49" s="322" t="s">
        <v>1472</v>
      </c>
      <c r="AH49" s="321">
        <v>2.963519999999999E-2</v>
      </c>
      <c r="AI49" s="322" t="s">
        <v>1438</v>
      </c>
      <c r="AJ49" s="321">
        <v>0.30000000000000004</v>
      </c>
      <c r="AK49" s="185" t="s">
        <v>1442</v>
      </c>
      <c r="AL49" s="208" t="s">
        <v>2067</v>
      </c>
      <c r="AM49" s="50" t="s">
        <v>1444</v>
      </c>
      <c r="AN49" s="208" t="s">
        <v>1445</v>
      </c>
      <c r="AO49" s="208" t="s">
        <v>1445</v>
      </c>
      <c r="AP49" s="208" t="s">
        <v>1445</v>
      </c>
      <c r="AQ49" s="208" t="s">
        <v>1446</v>
      </c>
      <c r="AR49" s="208" t="s">
        <v>1445</v>
      </c>
      <c r="AS49" s="208" t="s">
        <v>1445</v>
      </c>
      <c r="AT49" s="208" t="s">
        <v>2068</v>
      </c>
      <c r="AU49" s="208" t="s">
        <v>2006</v>
      </c>
      <c r="AV49" s="327" t="s">
        <v>2069</v>
      </c>
      <c r="AW49" s="201">
        <v>45645</v>
      </c>
      <c r="AX49" s="187" t="s">
        <v>1533</v>
      </c>
      <c r="AY49" s="211" t="s">
        <v>2070</v>
      </c>
      <c r="AZ49" s="198">
        <v>45805</v>
      </c>
      <c r="BA49" s="210" t="s">
        <v>2071</v>
      </c>
      <c r="BB49" s="61" t="s">
        <v>2072</v>
      </c>
      <c r="BC49" s="198"/>
      <c r="BD49" s="210"/>
      <c r="BE49" s="61"/>
      <c r="BF49" s="198"/>
      <c r="BG49" s="210"/>
      <c r="BH49" s="61"/>
      <c r="BI49" s="198"/>
      <c r="BJ49" s="187"/>
      <c r="BK49" s="211"/>
      <c r="BL49" s="198"/>
      <c r="BM49" s="210"/>
      <c r="BN49" s="61"/>
      <c r="BO49" s="198"/>
      <c r="BP49" s="187"/>
      <c r="BQ49" s="211"/>
      <c r="BR49" s="198"/>
      <c r="BS49" s="210"/>
      <c r="BT49" s="61"/>
      <c r="BU49" s="198"/>
      <c r="BV49" s="187"/>
      <c r="BW49" s="211"/>
      <c r="BX49" s="198"/>
      <c r="BY49" s="210"/>
      <c r="BZ49" s="61"/>
      <c r="CA49" s="198"/>
      <c r="CB49" s="187"/>
      <c r="CC49" s="211"/>
      <c r="CD49" s="198"/>
      <c r="CE49" s="210"/>
      <c r="CF49" s="209"/>
      <c r="CG49" s="182">
        <f t="shared" si="46"/>
        <v>30</v>
      </c>
      <c r="CH49" s="208" t="s">
        <v>1980</v>
      </c>
      <c r="CI49" s="208" t="s">
        <v>1981</v>
      </c>
      <c r="CJ49" s="208" t="s">
        <v>2031</v>
      </c>
      <c r="CK49" s="208" t="s">
        <v>1457</v>
      </c>
      <c r="CL49" s="208" t="s">
        <v>1458</v>
      </c>
      <c r="CM49" s="208" t="s">
        <v>1458</v>
      </c>
      <c r="CN49" s="208" t="s">
        <v>1459</v>
      </c>
      <c r="CO49" s="208" t="s">
        <v>1458</v>
      </c>
      <c r="CP49" s="208" t="s">
        <v>1461</v>
      </c>
      <c r="CQ49" s="208"/>
      <c r="CR49" s="208" t="s">
        <v>1461</v>
      </c>
      <c r="CS49" s="208" t="s">
        <v>1461</v>
      </c>
      <c r="CT49" s="208" t="s">
        <v>1461</v>
      </c>
      <c r="CU49" s="208" t="s">
        <v>2032</v>
      </c>
      <c r="CV49" s="208" t="s">
        <v>1461</v>
      </c>
      <c r="CW49" s="208" t="s">
        <v>2032</v>
      </c>
      <c r="CX49" s="208" t="s">
        <v>2073</v>
      </c>
      <c r="CY49" s="208" t="s">
        <v>1461</v>
      </c>
      <c r="CZ49" s="208" t="s">
        <v>1461</v>
      </c>
      <c r="DA49" s="208" t="s">
        <v>1461</v>
      </c>
      <c r="DB49" s="208" t="s">
        <v>1461</v>
      </c>
      <c r="DC49" s="208" t="s">
        <v>1461</v>
      </c>
      <c r="DD49" s="208" t="s">
        <v>1461</v>
      </c>
      <c r="DF49" s="207" t="str">
        <f t="shared" si="47"/>
        <v>Gestión de procesos</v>
      </c>
      <c r="DG49" s="632" t="str">
        <f t="shared" si="48"/>
        <v xml:space="preserve">Posibilidad de afectación reputacional por baja disponibilidad de los servicios tecnológicos, debido a errores (fallas o deficiencias) en la administración y gestión de los recursos de infraestructura tecnológica </v>
      </c>
      <c r="DH49" s="632"/>
      <c r="DI49" s="632"/>
      <c r="DJ49" s="632"/>
      <c r="DK49" s="632"/>
      <c r="DL49" s="632"/>
      <c r="DM49" s="632"/>
      <c r="DN49" s="207" t="str">
        <f t="shared" si="49"/>
        <v>Moderado</v>
      </c>
      <c r="DO49" s="207" t="str">
        <f t="shared" si="50"/>
        <v>Bajo</v>
      </c>
      <c r="DQ49" s="202" t="e">
        <f>SUM(LEN(#REF!)-LEN(SUBSTITUTE(#REF!,"- Preventivo","")))/LEN("- Preventivo")</f>
        <v>#REF!</v>
      </c>
      <c r="DR49" s="202" t="e">
        <f t="shared" si="51"/>
        <v>#REF!</v>
      </c>
      <c r="DS49" s="202" t="e">
        <f>SUM(LEN(#REF!)-LEN(SUBSTITUTE(#REF!,"- Detectivo","")))/LEN("- Detectivo")</f>
        <v>#REF!</v>
      </c>
      <c r="DT49" s="202" t="e">
        <f t="shared" si="52"/>
        <v>#REF!</v>
      </c>
      <c r="DU49" s="202" t="e">
        <f>SUM(LEN(#REF!)-LEN(SUBSTITUTE(#REF!,"- Correctivo","")))/LEN("- Correctivo")</f>
        <v>#REF!</v>
      </c>
      <c r="DV49" s="202" t="e">
        <f t="shared" si="53"/>
        <v>#REF!</v>
      </c>
      <c r="DW49" s="202" t="e">
        <f t="shared" si="54"/>
        <v>#REF!</v>
      </c>
      <c r="DX49" s="202" t="e">
        <f t="shared" si="55"/>
        <v>#REF!</v>
      </c>
      <c r="DY49" s="202" t="e">
        <f>SUM(LEN(#REF!)-LEN(SUBSTITUTE(#REF!,"- Documentado","")))/LEN("- Documentado")</f>
        <v>#REF!</v>
      </c>
      <c r="DZ49" s="202" t="e">
        <f>SUM(LEN(#REF!)-LEN(SUBSTITUTE(#REF!,"- Documentado","")))/LEN("- Documentado")</f>
        <v>#REF!</v>
      </c>
      <c r="EA49" s="202" t="e">
        <f t="shared" si="56"/>
        <v>#REF!</v>
      </c>
      <c r="EB49" s="202" t="e">
        <f>SUM(LEN(#REF!)-LEN(SUBSTITUTE(#REF!,"- Continua","")))/LEN("- Continua")</f>
        <v>#REF!</v>
      </c>
      <c r="EC49" s="202" t="e">
        <f>SUM(LEN(#REF!)-LEN(SUBSTITUTE(#REF!,"- Continua","")))/LEN("- Continua")</f>
        <v>#REF!</v>
      </c>
      <c r="ED49" s="202" t="e">
        <f t="shared" si="57"/>
        <v>#REF!</v>
      </c>
      <c r="EE49" s="202" t="e">
        <f>SUM(LEN(#REF!)-LEN(SUBSTITUTE(#REF!,"- Con registro","")))/LEN("- Con registro")</f>
        <v>#REF!</v>
      </c>
      <c r="EF49" s="202" t="e">
        <f>SUM(LEN(#REF!)-LEN(SUBSTITUTE(#REF!,"- Con registro","")))/LEN("- Con registro")</f>
        <v>#REF!</v>
      </c>
      <c r="EG49" s="202" t="e">
        <f t="shared" si="58"/>
        <v>#REF!</v>
      </c>
      <c r="EH49" s="206" t="e">
        <f t="shared" si="59"/>
        <v>#REF!</v>
      </c>
      <c r="EI49" s="206" t="e">
        <f t="shared" si="60"/>
        <v>#REF!</v>
      </c>
      <c r="EJ49" s="205" t="e">
        <f t="shared" si="61"/>
        <v>#REF!</v>
      </c>
      <c r="EK49" s="633" t="e">
        <f t="shared" si="62"/>
        <v>#REF!</v>
      </c>
      <c r="EL49" s="633"/>
      <c r="EM49" s="633"/>
      <c r="EN49" s="633"/>
      <c r="EO49" s="633"/>
      <c r="EP49" s="633"/>
      <c r="EQ49" s="633"/>
      <c r="ER49" s="633"/>
      <c r="ES49" s="633"/>
      <c r="ET49" s="633"/>
      <c r="EV49" s="204">
        <f t="shared" si="63"/>
        <v>45645</v>
      </c>
      <c r="EW49" s="203" t="str">
        <f t="shared" si="64"/>
        <v>Mapa de riesgos institucional 2025</v>
      </c>
      <c r="EX49" s="202" t="str">
        <f t="shared" si="65"/>
        <v>Riesgos</v>
      </c>
      <c r="EY49" s="202" t="str">
        <f t="shared" si="66"/>
        <v xml:space="preserve">ID_274: Posibilidad de afectación reputacional por baja disponibilidad de los servicios tecnológicos, debido a errores (fallas o deficiencias) en la administración y gestión de los recursos de infraestructura tecnológica </v>
      </c>
      <c r="EZ49" s="202" t="str">
        <f t="shared" si="67"/>
        <v>Ajuste en Identificación del riesgo
Análisis antes de controles
Establecimiento de controles
Tratamiento del riesgo en el Mapa de riesgos de Gestión de Servicios Administrativos y Tecnológicos</v>
      </c>
      <c r="FA49" s="202" t="str">
        <f t="shared" si="68"/>
        <v>Solicitud de cambio realizada y aprobada por la Oficina de Tecnologias de la información y las comunicaciones a través del Aplicativo DARUMA</v>
      </c>
    </row>
    <row r="50" spans="1:157" ht="399.9" customHeight="1" x14ac:dyDescent="0.3">
      <c r="A50" s="50" t="s">
        <v>2010</v>
      </c>
      <c r="B50" s="208" t="s">
        <v>2011</v>
      </c>
      <c r="C50" s="208" t="s">
        <v>2012</v>
      </c>
      <c r="D50" s="50" t="s">
        <v>1913</v>
      </c>
      <c r="E50" s="50" t="s">
        <v>1790</v>
      </c>
      <c r="F50" s="208" t="s">
        <v>2074</v>
      </c>
      <c r="G50" s="337">
        <v>271</v>
      </c>
      <c r="H50" s="50" t="s">
        <v>2075</v>
      </c>
      <c r="I50" s="324" t="s">
        <v>2076</v>
      </c>
      <c r="J50" s="50" t="s">
        <v>1427</v>
      </c>
      <c r="K50" s="50" t="s">
        <v>1428</v>
      </c>
      <c r="L50" s="50" t="s">
        <v>250</v>
      </c>
      <c r="M50" s="208" t="s">
        <v>2077</v>
      </c>
      <c r="N50" s="208" t="s">
        <v>2078</v>
      </c>
      <c r="O50" s="208" t="s">
        <v>2079</v>
      </c>
      <c r="P50" s="208" t="s">
        <v>2080</v>
      </c>
      <c r="Q50" s="208" t="s">
        <v>1433</v>
      </c>
      <c r="R50" s="208" t="s">
        <v>1503</v>
      </c>
      <c r="S50" s="60" t="s">
        <v>1740</v>
      </c>
      <c r="T50" s="334" t="s">
        <v>1741</v>
      </c>
      <c r="U50" s="331" t="s">
        <v>1436</v>
      </c>
      <c r="V50" s="332">
        <v>0.6</v>
      </c>
      <c r="W50" s="331" t="s">
        <v>1438</v>
      </c>
      <c r="X50" s="331" t="s">
        <v>1438</v>
      </c>
      <c r="Y50" s="331" t="s">
        <v>1438</v>
      </c>
      <c r="Z50" s="331" t="s">
        <v>1437</v>
      </c>
      <c r="AA50" s="331" t="s">
        <v>1437</v>
      </c>
      <c r="AB50" s="445" t="s">
        <v>1438</v>
      </c>
      <c r="AC50" s="445" t="s">
        <v>1438</v>
      </c>
      <c r="AD50" s="431">
        <v>0.4</v>
      </c>
      <c r="AE50" s="50" t="s">
        <v>1439</v>
      </c>
      <c r="AF50" s="208" t="s">
        <v>1540</v>
      </c>
      <c r="AG50" s="331" t="s">
        <v>1441</v>
      </c>
      <c r="AH50" s="330">
        <v>0.216</v>
      </c>
      <c r="AI50" s="331" t="s">
        <v>1438</v>
      </c>
      <c r="AJ50" s="330">
        <v>0.22500000000000003</v>
      </c>
      <c r="AK50" s="50" t="s">
        <v>1439</v>
      </c>
      <c r="AL50" s="208" t="s">
        <v>2081</v>
      </c>
      <c r="AM50" s="50" t="s">
        <v>1444</v>
      </c>
      <c r="AN50" s="208" t="s">
        <v>1445</v>
      </c>
      <c r="AO50" s="208" t="s">
        <v>1445</v>
      </c>
      <c r="AP50" s="208" t="s">
        <v>1445</v>
      </c>
      <c r="AQ50" s="208" t="s">
        <v>1446</v>
      </c>
      <c r="AR50" s="208" t="s">
        <v>1445</v>
      </c>
      <c r="AS50" s="208" t="s">
        <v>1445</v>
      </c>
      <c r="AT50" s="208" t="s">
        <v>2082</v>
      </c>
      <c r="AU50" s="208" t="s">
        <v>2083</v>
      </c>
      <c r="AV50" s="327" t="s">
        <v>2084</v>
      </c>
      <c r="AW50" s="201">
        <v>45642</v>
      </c>
      <c r="AX50" s="187" t="s">
        <v>1450</v>
      </c>
      <c r="AY50" s="211" t="s">
        <v>2085</v>
      </c>
      <c r="AZ50" s="198">
        <v>45819</v>
      </c>
      <c r="BA50" s="187" t="s">
        <v>1512</v>
      </c>
      <c r="BB50" s="211" t="s">
        <v>2086</v>
      </c>
      <c r="BC50" s="198"/>
      <c r="BD50" s="187"/>
      <c r="BE50" s="211"/>
      <c r="BF50" s="198"/>
      <c r="BG50" s="210"/>
      <c r="BH50" s="61"/>
      <c r="BI50" s="198"/>
      <c r="BJ50" s="187"/>
      <c r="BK50" s="211"/>
      <c r="BL50" s="198"/>
      <c r="BM50" s="210"/>
      <c r="BN50" s="61"/>
      <c r="BO50" s="198"/>
      <c r="BP50" s="187"/>
      <c r="BQ50" s="211"/>
      <c r="BR50" s="198"/>
      <c r="BS50" s="210"/>
      <c r="BT50" s="61"/>
      <c r="BU50" s="198"/>
      <c r="BV50" s="187"/>
      <c r="BW50" s="211"/>
      <c r="BX50" s="198"/>
      <c r="BY50" s="210"/>
      <c r="BZ50" s="61"/>
      <c r="CA50" s="198"/>
      <c r="CB50" s="187"/>
      <c r="CC50" s="211"/>
      <c r="CD50" s="198"/>
      <c r="CE50" s="210"/>
      <c r="CF50" s="209"/>
      <c r="CG50" s="182">
        <f t="shared" si="46"/>
        <v>30</v>
      </c>
      <c r="CH50" s="208" t="s">
        <v>2087</v>
      </c>
      <c r="CI50" s="208" t="s">
        <v>2088</v>
      </c>
      <c r="CJ50" s="208" t="s">
        <v>2031</v>
      </c>
      <c r="CK50" s="208" t="s">
        <v>1457</v>
      </c>
      <c r="CL50" s="208" t="s">
        <v>1458</v>
      </c>
      <c r="CM50" s="208" t="s">
        <v>1458</v>
      </c>
      <c r="CN50" s="208" t="s">
        <v>1459</v>
      </c>
      <c r="CO50" s="208" t="s">
        <v>1458</v>
      </c>
      <c r="CP50" s="208" t="s">
        <v>1461</v>
      </c>
      <c r="CQ50" s="208"/>
      <c r="CR50" s="208" t="s">
        <v>1461</v>
      </c>
      <c r="CS50" s="208" t="s">
        <v>1461</v>
      </c>
      <c r="CT50" s="208" t="s">
        <v>1461</v>
      </c>
      <c r="CU50" s="208" t="s">
        <v>2032</v>
      </c>
      <c r="CV50" s="208" t="s">
        <v>1461</v>
      </c>
      <c r="CW50" s="208" t="s">
        <v>2032</v>
      </c>
      <c r="CX50" s="208" t="s">
        <v>2089</v>
      </c>
      <c r="CY50" s="208" t="s">
        <v>1461</v>
      </c>
      <c r="CZ50" s="208" t="s">
        <v>1461</v>
      </c>
      <c r="DA50" s="208" t="s">
        <v>1461</v>
      </c>
      <c r="DB50" s="208" t="s">
        <v>1461</v>
      </c>
      <c r="DC50" s="208" t="s">
        <v>1461</v>
      </c>
      <c r="DD50" s="208" t="s">
        <v>1461</v>
      </c>
      <c r="DF50" s="207" t="str">
        <f t="shared" si="47"/>
        <v>Gestión de procesos</v>
      </c>
      <c r="DG50" s="632" t="str">
        <f t="shared" si="48"/>
        <v>Posibilidad de afectación reputacional por incumplimiento en la entrega de comunicaciones oficiales y trámite de actos administrativos, debido a errores (fallas o deficiencias) en la gestión, trámite y/o expedición de los mismos</v>
      </c>
      <c r="DH50" s="632"/>
      <c r="DI50" s="632"/>
      <c r="DJ50" s="632"/>
      <c r="DK50" s="632"/>
      <c r="DL50" s="632"/>
      <c r="DM50" s="632"/>
      <c r="DN50" s="207" t="str">
        <f t="shared" si="49"/>
        <v>Moderado</v>
      </c>
      <c r="DO50" s="207" t="str">
        <f t="shared" si="50"/>
        <v>Moderado</v>
      </c>
      <c r="DQ50" s="202" t="e">
        <f>SUM(LEN(#REF!)-LEN(SUBSTITUTE(#REF!,"- Preventivo","")))/LEN("- Preventivo")</f>
        <v>#REF!</v>
      </c>
      <c r="DR50" s="202" t="e">
        <f t="shared" si="51"/>
        <v>#REF!</v>
      </c>
      <c r="DS50" s="202" t="e">
        <f>SUM(LEN(#REF!)-LEN(SUBSTITUTE(#REF!,"- Detectivo","")))/LEN("- Detectivo")</f>
        <v>#REF!</v>
      </c>
      <c r="DT50" s="202" t="e">
        <f t="shared" si="52"/>
        <v>#REF!</v>
      </c>
      <c r="DU50" s="202" t="e">
        <f>SUM(LEN(#REF!)-LEN(SUBSTITUTE(#REF!,"- Correctivo","")))/LEN("- Correctivo")</f>
        <v>#REF!</v>
      </c>
      <c r="DV50" s="202" t="e">
        <f t="shared" si="53"/>
        <v>#REF!</v>
      </c>
      <c r="DW50" s="202" t="e">
        <f t="shared" si="54"/>
        <v>#REF!</v>
      </c>
      <c r="DX50" s="202" t="e">
        <f t="shared" si="55"/>
        <v>#REF!</v>
      </c>
      <c r="DY50" s="202" t="e">
        <f>SUM(LEN(#REF!)-LEN(SUBSTITUTE(#REF!,"- Documentado","")))/LEN("- Documentado")</f>
        <v>#REF!</v>
      </c>
      <c r="DZ50" s="202" t="e">
        <f>SUM(LEN(#REF!)-LEN(SUBSTITUTE(#REF!,"- Documentado","")))/LEN("- Documentado")</f>
        <v>#REF!</v>
      </c>
      <c r="EA50" s="202" t="e">
        <f t="shared" si="56"/>
        <v>#REF!</v>
      </c>
      <c r="EB50" s="202" t="e">
        <f>SUM(LEN(#REF!)-LEN(SUBSTITUTE(#REF!,"- Continua","")))/LEN("- Continua")</f>
        <v>#REF!</v>
      </c>
      <c r="EC50" s="202" t="e">
        <f>SUM(LEN(#REF!)-LEN(SUBSTITUTE(#REF!,"- Continua","")))/LEN("- Continua")</f>
        <v>#REF!</v>
      </c>
      <c r="ED50" s="202" t="e">
        <f t="shared" si="57"/>
        <v>#REF!</v>
      </c>
      <c r="EE50" s="202" t="e">
        <f>SUM(LEN(#REF!)-LEN(SUBSTITUTE(#REF!,"- Con registro","")))/LEN("- Con registro")</f>
        <v>#REF!</v>
      </c>
      <c r="EF50" s="202" t="e">
        <f>SUM(LEN(#REF!)-LEN(SUBSTITUTE(#REF!,"- Con registro","")))/LEN("- Con registro")</f>
        <v>#REF!</v>
      </c>
      <c r="EG50" s="202" t="e">
        <f t="shared" si="58"/>
        <v>#REF!</v>
      </c>
      <c r="EH50" s="206" t="e">
        <f t="shared" si="59"/>
        <v>#REF!</v>
      </c>
      <c r="EI50" s="206" t="e">
        <f t="shared" si="60"/>
        <v>#REF!</v>
      </c>
      <c r="EJ50" s="205" t="e">
        <f t="shared" si="61"/>
        <v>#REF!</v>
      </c>
      <c r="EK50" s="633" t="e">
        <f t="shared" si="62"/>
        <v>#REF!</v>
      </c>
      <c r="EL50" s="633"/>
      <c r="EM50" s="633"/>
      <c r="EN50" s="633"/>
      <c r="EO50" s="633"/>
      <c r="EP50" s="633"/>
      <c r="EQ50" s="633"/>
      <c r="ER50" s="633"/>
      <c r="ES50" s="633"/>
      <c r="ET50" s="633"/>
      <c r="EV50" s="204">
        <f t="shared" si="63"/>
        <v>45642</v>
      </c>
      <c r="EW50" s="203" t="str">
        <f t="shared" si="64"/>
        <v>Mapa de riesgos institucional 2025</v>
      </c>
      <c r="EX50" s="202" t="str">
        <f t="shared" si="65"/>
        <v>Riesgos</v>
      </c>
      <c r="EY50" s="202" t="str">
        <f t="shared" si="66"/>
        <v>ID_271: Posibilidad de afectación reputacional por incumplimiento en la entrega de comunicaciones oficiales y trámite de actos administrativos, debido a errores (fallas o deficiencias) en la gestión, trámite y/o expedición de los mismos</v>
      </c>
      <c r="EZ50" s="202" t="str">
        <f t="shared" si="67"/>
        <v>Ajuste en Identificación del riesgo
 en el Mapa de riesgos de Gestión de Servicios Administrativos y Tecnológicos</v>
      </c>
      <c r="FA50" s="202" t="str">
        <f t="shared" si="68"/>
        <v>Solicitud de cambio realizada y aprobada por la Subdirección de Gestión Documental a través del Aplicativo DARUMA</v>
      </c>
    </row>
    <row r="51" spans="1:157" ht="399.9" customHeight="1" x14ac:dyDescent="0.3">
      <c r="A51" s="329" t="s">
        <v>2010</v>
      </c>
      <c r="B51" s="60" t="s">
        <v>2011</v>
      </c>
      <c r="C51" s="60" t="s">
        <v>2012</v>
      </c>
      <c r="D51" s="329" t="s">
        <v>1913</v>
      </c>
      <c r="E51" s="329" t="s">
        <v>1790</v>
      </c>
      <c r="F51" s="60" t="s">
        <v>2090</v>
      </c>
      <c r="G51" s="338">
        <v>272</v>
      </c>
      <c r="H51" s="333" t="s">
        <v>2091</v>
      </c>
      <c r="I51" s="324" t="s">
        <v>2092</v>
      </c>
      <c r="J51" s="329" t="s">
        <v>1427</v>
      </c>
      <c r="K51" s="333" t="s">
        <v>1428</v>
      </c>
      <c r="L51" s="60" t="s">
        <v>250</v>
      </c>
      <c r="M51" s="61" t="s">
        <v>2093</v>
      </c>
      <c r="N51" s="60" t="s">
        <v>2094</v>
      </c>
      <c r="O51" s="60" t="s">
        <v>2095</v>
      </c>
      <c r="P51" s="60" t="s">
        <v>2080</v>
      </c>
      <c r="Q51" s="60" t="s">
        <v>1433</v>
      </c>
      <c r="R51" s="60" t="s">
        <v>1503</v>
      </c>
      <c r="S51" s="60" t="s">
        <v>1740</v>
      </c>
      <c r="T51" s="60" t="s">
        <v>1741</v>
      </c>
      <c r="U51" s="331" t="s">
        <v>1436</v>
      </c>
      <c r="V51" s="332">
        <v>0.6</v>
      </c>
      <c r="W51" s="331" t="s">
        <v>1438</v>
      </c>
      <c r="X51" s="331" t="s">
        <v>1437</v>
      </c>
      <c r="Y51" s="331" t="s">
        <v>1438</v>
      </c>
      <c r="Z51" s="331" t="s">
        <v>1437</v>
      </c>
      <c r="AA51" s="331" t="s">
        <v>1438</v>
      </c>
      <c r="AB51" s="331" t="s">
        <v>1438</v>
      </c>
      <c r="AC51" s="331" t="s">
        <v>1438</v>
      </c>
      <c r="AD51" s="332">
        <v>0.4</v>
      </c>
      <c r="AE51" s="50" t="s">
        <v>1439</v>
      </c>
      <c r="AF51" s="60" t="s">
        <v>2096</v>
      </c>
      <c r="AG51" s="331" t="s">
        <v>1472</v>
      </c>
      <c r="AH51" s="330">
        <v>0.1512</v>
      </c>
      <c r="AI51" s="331" t="s">
        <v>1437</v>
      </c>
      <c r="AJ51" s="330">
        <v>0.16875000000000001</v>
      </c>
      <c r="AK51" s="50" t="s">
        <v>1442</v>
      </c>
      <c r="AL51" s="60" t="s">
        <v>2081</v>
      </c>
      <c r="AM51" s="329" t="s">
        <v>1444</v>
      </c>
      <c r="AN51" s="60" t="s">
        <v>1445</v>
      </c>
      <c r="AO51" s="60" t="s">
        <v>1445</v>
      </c>
      <c r="AP51" s="60" t="s">
        <v>1445</v>
      </c>
      <c r="AQ51" s="60" t="s">
        <v>1446</v>
      </c>
      <c r="AR51" s="60" t="s">
        <v>1445</v>
      </c>
      <c r="AS51" s="60" t="s">
        <v>1445</v>
      </c>
      <c r="AT51" s="60" t="s">
        <v>2097</v>
      </c>
      <c r="AU51" s="60" t="s">
        <v>2098</v>
      </c>
      <c r="AV51" s="60" t="s">
        <v>2099</v>
      </c>
      <c r="AW51" s="201">
        <v>45642</v>
      </c>
      <c r="AX51" s="187" t="s">
        <v>1450</v>
      </c>
      <c r="AY51" s="211" t="s">
        <v>2100</v>
      </c>
      <c r="AZ51" s="198"/>
      <c r="BA51" s="210"/>
      <c r="BB51" s="61"/>
      <c r="BC51" s="198"/>
      <c r="BD51" s="187"/>
      <c r="BE51" s="211"/>
      <c r="BF51" s="198"/>
      <c r="BG51" s="210"/>
      <c r="BH51" s="61"/>
      <c r="BI51" s="198"/>
      <c r="BJ51" s="187"/>
      <c r="BK51" s="211"/>
      <c r="BL51" s="198"/>
      <c r="BM51" s="210"/>
      <c r="BN51" s="61"/>
      <c r="BO51" s="198"/>
      <c r="BP51" s="187"/>
      <c r="BQ51" s="211"/>
      <c r="BR51" s="198"/>
      <c r="BS51" s="210"/>
      <c r="BT51" s="61"/>
      <c r="BU51" s="198"/>
      <c r="BV51" s="187"/>
      <c r="BW51" s="211"/>
      <c r="BX51" s="198"/>
      <c r="BY51" s="210"/>
      <c r="BZ51" s="61"/>
      <c r="CA51" s="198"/>
      <c r="CB51" s="187"/>
      <c r="CC51" s="211"/>
      <c r="CD51" s="198"/>
      <c r="CE51" s="210"/>
      <c r="CF51" s="209"/>
      <c r="CG51" s="182">
        <f t="shared" si="46"/>
        <v>33</v>
      </c>
      <c r="CH51" s="208" t="s">
        <v>2087</v>
      </c>
      <c r="CI51" s="208" t="s">
        <v>2088</v>
      </c>
      <c r="CJ51" s="208" t="s">
        <v>2031</v>
      </c>
      <c r="CK51" s="208" t="s">
        <v>1457</v>
      </c>
      <c r="CL51" s="208" t="s">
        <v>1458</v>
      </c>
      <c r="CM51" s="208" t="s">
        <v>1458</v>
      </c>
      <c r="CN51" s="208" t="s">
        <v>1459</v>
      </c>
      <c r="CO51" s="208" t="s">
        <v>1458</v>
      </c>
      <c r="CP51" s="208" t="s">
        <v>1461</v>
      </c>
      <c r="CQ51" s="208"/>
      <c r="CR51" s="208" t="s">
        <v>1461</v>
      </c>
      <c r="CS51" s="208" t="s">
        <v>1461</v>
      </c>
      <c r="CT51" s="208" t="s">
        <v>1461</v>
      </c>
      <c r="CU51" s="208" t="s">
        <v>2032</v>
      </c>
      <c r="CV51" s="208" t="s">
        <v>1461</v>
      </c>
      <c r="CW51" s="208" t="s">
        <v>2032</v>
      </c>
      <c r="CX51" s="208" t="s">
        <v>2101</v>
      </c>
      <c r="CY51" s="208" t="s">
        <v>1461</v>
      </c>
      <c r="CZ51" s="208" t="s">
        <v>1461</v>
      </c>
      <c r="DA51" s="208" t="s">
        <v>1461</v>
      </c>
      <c r="DB51" s="208" t="s">
        <v>1461</v>
      </c>
      <c r="DC51" s="208" t="s">
        <v>1461</v>
      </c>
      <c r="DD51" s="208" t="s">
        <v>1461</v>
      </c>
      <c r="DF51" s="207" t="str">
        <f t="shared" si="47"/>
        <v>Gestión de procesos</v>
      </c>
      <c r="DG51" s="632" t="str">
        <f t="shared" si="48"/>
        <v>Posibilidad de afectación reputacional por inconsistencias en los planes o instrumentos archivísticos, debido a errores (fallas o deficiencias) en la aplicación de los lineamientos  para su implementación o actualización.</v>
      </c>
      <c r="DH51" s="632"/>
      <c r="DI51" s="632"/>
      <c r="DJ51" s="632"/>
      <c r="DK51" s="632"/>
      <c r="DL51" s="632"/>
      <c r="DM51" s="632"/>
      <c r="DN51" s="207" t="str">
        <f t="shared" si="49"/>
        <v>Moderado</v>
      </c>
      <c r="DO51" s="207" t="str">
        <f t="shared" si="50"/>
        <v>Bajo</v>
      </c>
      <c r="DQ51" s="202" t="e">
        <f>SUM(LEN(#REF!)-LEN(SUBSTITUTE(#REF!,"- Preventivo","")))/LEN("- Preventivo")</f>
        <v>#REF!</v>
      </c>
      <c r="DR51" s="202" t="e">
        <f t="shared" si="51"/>
        <v>#REF!</v>
      </c>
      <c r="DS51" s="202" t="e">
        <f>SUM(LEN(#REF!)-LEN(SUBSTITUTE(#REF!,"- Detectivo","")))/LEN("- Detectivo")</f>
        <v>#REF!</v>
      </c>
      <c r="DT51" s="202" t="e">
        <f t="shared" si="52"/>
        <v>#REF!</v>
      </c>
      <c r="DU51" s="202" t="e">
        <f>SUM(LEN(#REF!)-LEN(SUBSTITUTE(#REF!,"- Correctivo","")))/LEN("- Correctivo")</f>
        <v>#REF!</v>
      </c>
      <c r="DV51" s="202" t="e">
        <f t="shared" si="53"/>
        <v>#REF!</v>
      </c>
      <c r="DW51" s="202" t="e">
        <f t="shared" si="54"/>
        <v>#REF!</v>
      </c>
      <c r="DX51" s="202" t="e">
        <f t="shared" si="55"/>
        <v>#REF!</v>
      </c>
      <c r="DY51" s="202" t="e">
        <f>SUM(LEN(#REF!)-LEN(SUBSTITUTE(#REF!,"- Documentado","")))/LEN("- Documentado")</f>
        <v>#REF!</v>
      </c>
      <c r="DZ51" s="202" t="e">
        <f>SUM(LEN(#REF!)-LEN(SUBSTITUTE(#REF!,"- Documentado","")))/LEN("- Documentado")</f>
        <v>#REF!</v>
      </c>
      <c r="EA51" s="202" t="e">
        <f t="shared" si="56"/>
        <v>#REF!</v>
      </c>
      <c r="EB51" s="202" t="e">
        <f>SUM(LEN(#REF!)-LEN(SUBSTITUTE(#REF!,"- Continua","")))/LEN("- Continua")</f>
        <v>#REF!</v>
      </c>
      <c r="EC51" s="202" t="e">
        <f>SUM(LEN(#REF!)-LEN(SUBSTITUTE(#REF!,"- Continua","")))/LEN("- Continua")</f>
        <v>#REF!</v>
      </c>
      <c r="ED51" s="202" t="e">
        <f t="shared" si="57"/>
        <v>#REF!</v>
      </c>
      <c r="EE51" s="202" t="e">
        <f>SUM(LEN(#REF!)-LEN(SUBSTITUTE(#REF!,"- Con registro","")))/LEN("- Con registro")</f>
        <v>#REF!</v>
      </c>
      <c r="EF51" s="202" t="e">
        <f>SUM(LEN(#REF!)-LEN(SUBSTITUTE(#REF!,"- Con registro","")))/LEN("- Con registro")</f>
        <v>#REF!</v>
      </c>
      <c r="EG51" s="202" t="e">
        <f t="shared" si="58"/>
        <v>#REF!</v>
      </c>
      <c r="EH51" s="206" t="e">
        <f t="shared" si="59"/>
        <v>#REF!</v>
      </c>
      <c r="EI51" s="206" t="e">
        <f t="shared" si="60"/>
        <v>#REF!</v>
      </c>
      <c r="EJ51" s="205" t="e">
        <f t="shared" si="61"/>
        <v>#REF!</v>
      </c>
      <c r="EK51" s="633" t="e">
        <f t="shared" si="62"/>
        <v>#REF!</v>
      </c>
      <c r="EL51" s="633"/>
      <c r="EM51" s="633"/>
      <c r="EN51" s="633"/>
      <c r="EO51" s="633"/>
      <c r="EP51" s="633"/>
      <c r="EQ51" s="633"/>
      <c r="ER51" s="633"/>
      <c r="ES51" s="633"/>
      <c r="ET51" s="633"/>
      <c r="EV51" s="204">
        <f t="shared" si="63"/>
        <v>45642</v>
      </c>
      <c r="EW51" s="203" t="str">
        <f t="shared" si="64"/>
        <v>Mapa de riesgos institucional 2025</v>
      </c>
      <c r="EX51" s="202" t="str">
        <f t="shared" si="65"/>
        <v>Riesgos</v>
      </c>
      <c r="EY51" s="202" t="str">
        <f t="shared" si="66"/>
        <v>ID_272: Posibilidad de afectación reputacional por inconsistencias en los planes o instrumentos archivísticos, debido a errores (fallas o deficiencias) en la aplicación de los lineamientos  para su implementación o actualización.</v>
      </c>
      <c r="EZ51" s="202" t="str">
        <f t="shared" si="67"/>
        <v>Ajuste en Identificación del riesgo
 en el Mapa de riesgos de Gestión de Servicios Administrativos y Tecnológicos</v>
      </c>
      <c r="FA51" s="202" t="str">
        <f t="shared" si="68"/>
        <v>Solicitud de cambio realizada y aprobada por la Subdirección de Gestión Documental a través del Aplicativo DARUMA</v>
      </c>
    </row>
    <row r="52" spans="1:157" ht="399.9" customHeight="1" x14ac:dyDescent="0.3">
      <c r="A52" s="329" t="s">
        <v>2010</v>
      </c>
      <c r="B52" s="60" t="s">
        <v>2011</v>
      </c>
      <c r="C52" s="60" t="s">
        <v>2012</v>
      </c>
      <c r="D52" s="329" t="s">
        <v>1913</v>
      </c>
      <c r="E52" s="329" t="s">
        <v>1790</v>
      </c>
      <c r="F52" s="208" t="s">
        <v>2102</v>
      </c>
      <c r="G52" s="338">
        <v>220</v>
      </c>
      <c r="H52" s="333" t="s">
        <v>2103</v>
      </c>
      <c r="I52" s="324" t="s">
        <v>2104</v>
      </c>
      <c r="J52" s="50" t="s">
        <v>1466</v>
      </c>
      <c r="K52" s="50" t="s">
        <v>1467</v>
      </c>
      <c r="L52" s="50" t="s">
        <v>250</v>
      </c>
      <c r="M52" s="208" t="s">
        <v>2105</v>
      </c>
      <c r="N52" s="208" t="s">
        <v>2106</v>
      </c>
      <c r="O52" s="208" t="s">
        <v>2107</v>
      </c>
      <c r="P52" s="208" t="s">
        <v>2080</v>
      </c>
      <c r="Q52" s="208" t="s">
        <v>1433</v>
      </c>
      <c r="R52" s="208" t="s">
        <v>1503</v>
      </c>
      <c r="S52" s="60" t="s">
        <v>1435</v>
      </c>
      <c r="T52" s="60" t="s">
        <v>43</v>
      </c>
      <c r="U52" s="331" t="s">
        <v>1472</v>
      </c>
      <c r="V52" s="332">
        <v>0.2</v>
      </c>
      <c r="W52" s="331" t="s">
        <v>1446</v>
      </c>
      <c r="X52" s="331" t="s">
        <v>1446</v>
      </c>
      <c r="Y52" s="331" t="s">
        <v>1446</v>
      </c>
      <c r="Z52" s="331" t="s">
        <v>1446</v>
      </c>
      <c r="AA52" s="331" t="s">
        <v>1446</v>
      </c>
      <c r="AB52" s="445" t="s">
        <v>1446</v>
      </c>
      <c r="AC52" s="445" t="s">
        <v>1474</v>
      </c>
      <c r="AD52" s="431">
        <v>0.8</v>
      </c>
      <c r="AE52" s="50" t="s">
        <v>1475</v>
      </c>
      <c r="AF52" s="208" t="s">
        <v>2108</v>
      </c>
      <c r="AG52" s="331" t="s">
        <v>1472</v>
      </c>
      <c r="AH52" s="330">
        <v>8.3999999999999991E-2</v>
      </c>
      <c r="AI52" s="331" t="s">
        <v>1474</v>
      </c>
      <c r="AJ52" s="330">
        <v>0.8</v>
      </c>
      <c r="AK52" s="50" t="s">
        <v>1475</v>
      </c>
      <c r="AL52" s="208" t="s">
        <v>2109</v>
      </c>
      <c r="AM52" s="50" t="s">
        <v>1630</v>
      </c>
      <c r="AN52" s="208" t="s">
        <v>2110</v>
      </c>
      <c r="AO52" s="60" t="s">
        <v>2111</v>
      </c>
      <c r="AP52" s="320" t="s">
        <v>2112</v>
      </c>
      <c r="AQ52" s="320">
        <v>-1351</v>
      </c>
      <c r="AR52" s="320" t="s">
        <v>2113</v>
      </c>
      <c r="AS52" s="320" t="s">
        <v>1807</v>
      </c>
      <c r="AT52" s="208" t="s">
        <v>2114</v>
      </c>
      <c r="AU52" s="208" t="s">
        <v>2115</v>
      </c>
      <c r="AV52" s="327" t="s">
        <v>2116</v>
      </c>
      <c r="AW52" s="201">
        <v>45642</v>
      </c>
      <c r="AX52" s="187" t="s">
        <v>1450</v>
      </c>
      <c r="AY52" s="211" t="s">
        <v>2117</v>
      </c>
      <c r="AZ52" s="198"/>
      <c r="BA52" s="198"/>
      <c r="BB52" s="61"/>
      <c r="BC52" s="198"/>
      <c r="BD52" s="187"/>
      <c r="BE52" s="211"/>
      <c r="BF52" s="198"/>
      <c r="BG52" s="210"/>
      <c r="BH52" s="61"/>
      <c r="BI52" s="198"/>
      <c r="BJ52" s="187"/>
      <c r="BK52" s="211"/>
      <c r="BL52" s="198"/>
      <c r="BM52" s="210"/>
      <c r="BN52" s="61"/>
      <c r="BO52" s="198"/>
      <c r="BP52" s="187"/>
      <c r="BQ52" s="211"/>
      <c r="BR52" s="198"/>
      <c r="BS52" s="210"/>
      <c r="BT52" s="61"/>
      <c r="BU52" s="198"/>
      <c r="BV52" s="187"/>
      <c r="BW52" s="211"/>
      <c r="BX52" s="198"/>
      <c r="BY52" s="210"/>
      <c r="BZ52" s="61"/>
      <c r="CA52" s="198"/>
      <c r="CB52" s="187"/>
      <c r="CC52" s="211"/>
      <c r="CD52" s="198"/>
      <c r="CE52" s="210"/>
      <c r="CF52" s="209"/>
      <c r="CH52" s="208"/>
      <c r="CI52" s="208"/>
      <c r="CJ52" s="208"/>
      <c r="CK52" s="208"/>
      <c r="CL52" s="208"/>
      <c r="CM52" s="208"/>
      <c r="CN52" s="208"/>
      <c r="CO52" s="208"/>
      <c r="CP52" s="208"/>
      <c r="CQ52" s="208"/>
      <c r="CR52" s="208"/>
      <c r="CS52" s="208"/>
      <c r="CT52" s="208"/>
      <c r="CU52" s="208"/>
      <c r="CV52" s="208"/>
      <c r="CW52" s="208"/>
      <c r="CX52" s="208"/>
      <c r="CY52" s="208"/>
      <c r="CZ52" s="208"/>
      <c r="DA52" s="208"/>
      <c r="DB52" s="208"/>
      <c r="DC52" s="208"/>
      <c r="DD52" s="208"/>
      <c r="DF52" s="207"/>
      <c r="DG52" s="207"/>
      <c r="DH52" s="207"/>
      <c r="DI52" s="207"/>
      <c r="DJ52" s="207"/>
      <c r="DK52" s="207"/>
      <c r="DL52" s="207"/>
      <c r="DM52" s="207"/>
      <c r="DN52" s="207"/>
      <c r="DO52" s="207"/>
      <c r="DQ52" s="202"/>
      <c r="DR52" s="202"/>
      <c r="DS52" s="202"/>
      <c r="DT52" s="202"/>
      <c r="DU52" s="202"/>
      <c r="DV52" s="202"/>
      <c r="DW52" s="202"/>
      <c r="DX52" s="202"/>
      <c r="DY52" s="202"/>
      <c r="DZ52" s="202"/>
      <c r="EA52" s="202"/>
      <c r="EB52" s="202"/>
      <c r="EC52" s="202"/>
      <c r="ED52" s="202"/>
      <c r="EE52" s="202"/>
      <c r="EF52" s="202"/>
      <c r="EG52" s="202"/>
      <c r="EH52" s="206"/>
      <c r="EI52" s="206"/>
      <c r="EJ52" s="205"/>
      <c r="EK52" s="193"/>
      <c r="EL52" s="193"/>
      <c r="EM52" s="193"/>
      <c r="EN52" s="193"/>
      <c r="EO52" s="193"/>
      <c r="EP52" s="193"/>
      <c r="EQ52" s="193"/>
      <c r="ER52" s="193"/>
      <c r="ES52" s="193"/>
      <c r="ET52" s="193"/>
      <c r="EV52" s="204"/>
      <c r="EW52" s="203"/>
      <c r="EX52" s="202"/>
      <c r="EY52" s="202"/>
      <c r="EZ52" s="202"/>
      <c r="FA52" s="202"/>
    </row>
    <row r="53" spans="1:157" ht="171" customHeight="1" x14ac:dyDescent="0.3">
      <c r="A53" s="50" t="s">
        <v>2118</v>
      </c>
      <c r="B53" s="208" t="s">
        <v>2119</v>
      </c>
      <c r="C53" s="208" t="s">
        <v>2120</v>
      </c>
      <c r="D53" s="50" t="s">
        <v>1038</v>
      </c>
      <c r="E53" s="50" t="s">
        <v>1494</v>
      </c>
      <c r="F53" s="208" t="s">
        <v>2121</v>
      </c>
      <c r="G53" s="337">
        <v>278</v>
      </c>
      <c r="H53" s="50" t="s">
        <v>2122</v>
      </c>
      <c r="I53" s="324" t="s">
        <v>2123</v>
      </c>
      <c r="J53" s="50" t="s">
        <v>1427</v>
      </c>
      <c r="K53" s="50" t="s">
        <v>1428</v>
      </c>
      <c r="L53" s="50" t="s">
        <v>236</v>
      </c>
      <c r="M53" s="208" t="s">
        <v>2124</v>
      </c>
      <c r="N53" s="208" t="s">
        <v>2125</v>
      </c>
      <c r="O53" s="208" t="s">
        <v>2126</v>
      </c>
      <c r="P53" s="208" t="s">
        <v>2127</v>
      </c>
      <c r="Q53" s="208" t="s">
        <v>1433</v>
      </c>
      <c r="R53" s="208" t="s">
        <v>1503</v>
      </c>
      <c r="S53" s="208" t="s">
        <v>1435</v>
      </c>
      <c r="T53" s="208" t="s">
        <v>43</v>
      </c>
      <c r="U53" s="322" t="s">
        <v>1436</v>
      </c>
      <c r="V53" s="323">
        <v>0.6</v>
      </c>
      <c r="W53" s="322" t="s">
        <v>1437</v>
      </c>
      <c r="X53" s="322" t="s">
        <v>1438</v>
      </c>
      <c r="Y53" s="322" t="s">
        <v>1438</v>
      </c>
      <c r="Z53" s="322" t="s">
        <v>1437</v>
      </c>
      <c r="AA53" s="322" t="s">
        <v>1473</v>
      </c>
      <c r="AB53" s="436" t="s">
        <v>1438</v>
      </c>
      <c r="AC53" s="436" t="s">
        <v>1473</v>
      </c>
      <c r="AD53" s="427">
        <v>0.6</v>
      </c>
      <c r="AE53" s="188" t="s">
        <v>1439</v>
      </c>
      <c r="AF53" s="208" t="s">
        <v>2128</v>
      </c>
      <c r="AG53" s="322" t="s">
        <v>1441</v>
      </c>
      <c r="AH53" s="321">
        <v>0.252</v>
      </c>
      <c r="AI53" s="322" t="s">
        <v>1438</v>
      </c>
      <c r="AJ53" s="321">
        <v>0.33749999999999997</v>
      </c>
      <c r="AK53" s="188" t="s">
        <v>1439</v>
      </c>
      <c r="AL53" s="208" t="s">
        <v>2129</v>
      </c>
      <c r="AM53" s="50" t="s">
        <v>1630</v>
      </c>
      <c r="AN53" s="208" t="s">
        <v>2130</v>
      </c>
      <c r="AO53" s="208" t="s">
        <v>2131</v>
      </c>
      <c r="AP53" s="320" t="s">
        <v>2132</v>
      </c>
      <c r="AQ53" s="320">
        <v>1353</v>
      </c>
      <c r="AR53" s="208" t="s">
        <v>2113</v>
      </c>
      <c r="AS53" s="208" t="s">
        <v>2133</v>
      </c>
      <c r="AT53" s="208" t="s">
        <v>2134</v>
      </c>
      <c r="AU53" s="208" t="s">
        <v>2135</v>
      </c>
      <c r="AV53" s="327" t="s">
        <v>2136</v>
      </c>
      <c r="AW53" s="184">
        <v>45638</v>
      </c>
      <c r="AX53" s="187" t="s">
        <v>1487</v>
      </c>
      <c r="AY53" s="200" t="s">
        <v>2137</v>
      </c>
      <c r="AZ53" s="198" t="s">
        <v>2138</v>
      </c>
      <c r="BA53" s="198" t="s">
        <v>1748</v>
      </c>
      <c r="BB53" s="60" t="s">
        <v>2139</v>
      </c>
      <c r="BC53" s="198"/>
      <c r="BD53" s="187"/>
      <c r="BE53" s="211"/>
      <c r="BF53" s="198"/>
      <c r="BG53" s="210"/>
      <c r="BH53" s="61"/>
      <c r="BI53" s="198"/>
      <c r="BJ53" s="187"/>
      <c r="BK53" s="211"/>
      <c r="BL53" s="198"/>
      <c r="BM53" s="210"/>
      <c r="BN53" s="61"/>
      <c r="BO53" s="198"/>
      <c r="BP53" s="187"/>
      <c r="BQ53" s="211"/>
      <c r="BR53" s="198"/>
      <c r="BS53" s="210"/>
      <c r="BT53" s="61"/>
      <c r="BU53" s="198"/>
      <c r="BV53" s="187"/>
      <c r="BW53" s="211"/>
      <c r="BX53" s="198"/>
      <c r="BY53" s="210"/>
      <c r="BZ53" s="61"/>
      <c r="CA53" s="198"/>
      <c r="CB53" s="187"/>
      <c r="CC53" s="211"/>
      <c r="CD53" s="198"/>
      <c r="CE53" s="210"/>
      <c r="CF53" s="209"/>
      <c r="CG53" s="182">
        <f>COUNTBLANK(A53:CF53)</f>
        <v>30</v>
      </c>
      <c r="CH53" s="208" t="s">
        <v>2087</v>
      </c>
      <c r="CI53" s="208" t="s">
        <v>2088</v>
      </c>
      <c r="CJ53" s="208" t="s">
        <v>2031</v>
      </c>
      <c r="CK53" s="208" t="s">
        <v>1457</v>
      </c>
      <c r="CL53" s="208" t="s">
        <v>1458</v>
      </c>
      <c r="CM53" s="208" t="s">
        <v>1458</v>
      </c>
      <c r="CN53" s="208" t="s">
        <v>1459</v>
      </c>
      <c r="CO53" s="208" t="s">
        <v>1458</v>
      </c>
      <c r="CP53" s="208" t="s">
        <v>1461</v>
      </c>
      <c r="CQ53" s="208"/>
      <c r="CR53" s="208" t="s">
        <v>1461</v>
      </c>
      <c r="CS53" s="208" t="s">
        <v>1564</v>
      </c>
      <c r="CT53" s="208" t="s">
        <v>1461</v>
      </c>
      <c r="CU53" s="208" t="s">
        <v>1461</v>
      </c>
      <c r="CV53" s="208" t="s">
        <v>1461</v>
      </c>
      <c r="CW53" s="208" t="s">
        <v>1461</v>
      </c>
      <c r="CX53" s="208" t="s">
        <v>2140</v>
      </c>
      <c r="CY53" s="208" t="s">
        <v>1461</v>
      </c>
      <c r="CZ53" s="208" t="s">
        <v>1461</v>
      </c>
      <c r="DA53" s="208" t="s">
        <v>1461</v>
      </c>
      <c r="DB53" s="208" t="s">
        <v>1461</v>
      </c>
      <c r="DC53" s="208" t="s">
        <v>1461</v>
      </c>
      <c r="DD53" s="208" t="s">
        <v>1461</v>
      </c>
      <c r="DF53" s="207" t="str">
        <f>J53</f>
        <v>Gestión de procesos</v>
      </c>
      <c r="DG53" s="632" t="str">
        <f>I53</f>
        <v>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v>
      </c>
      <c r="DH53" s="632"/>
      <c r="DI53" s="632"/>
      <c r="DJ53" s="632"/>
      <c r="DK53" s="632"/>
      <c r="DL53" s="632"/>
      <c r="DM53" s="632"/>
      <c r="DN53" s="207" t="str">
        <f>AE53</f>
        <v>Moderado</v>
      </c>
      <c r="DO53" s="207" t="str">
        <f>AK53</f>
        <v>Moderado</v>
      </c>
      <c r="DQ53" s="202" t="e">
        <f>SUM(LEN(#REF!)-LEN(SUBSTITUTE(#REF!,"- Preventivo","")))/LEN("- Preventivo")</f>
        <v>#REF!</v>
      </c>
      <c r="DR53" s="202" t="e">
        <f>SUMIFS($DQ$12:$DQ$90,$A$12:$A$90,A53)</f>
        <v>#REF!</v>
      </c>
      <c r="DS53" s="202" t="e">
        <f>SUM(LEN(#REF!)-LEN(SUBSTITUTE(#REF!,"- Detectivo","")))/LEN("- Detectivo")</f>
        <v>#REF!</v>
      </c>
      <c r="DT53" s="202" t="e">
        <f>SUMIFS($DS$12:$DS$90,$A$12:$A$90,A53)</f>
        <v>#REF!</v>
      </c>
      <c r="DU53" s="202" t="e">
        <f>SUM(LEN(#REF!)-LEN(SUBSTITUTE(#REF!,"- Correctivo","")))/LEN("- Correctivo")</f>
        <v>#REF!</v>
      </c>
      <c r="DV53" s="202" t="e">
        <f>SUMIFS($DU$12:$DU$90,$A$12:$A$90,A53)</f>
        <v>#REF!</v>
      </c>
      <c r="DW53" s="202" t="e">
        <f>DQ53+DS53+DU53</f>
        <v>#REF!</v>
      </c>
      <c r="DX53" s="202" t="e">
        <f>SUMIFS($DW$12:$DW$90,$A$12:$A$90,A53)</f>
        <v>#REF!</v>
      </c>
      <c r="DY53" s="202" t="e">
        <f>SUM(LEN(#REF!)-LEN(SUBSTITUTE(#REF!,"- Documentado","")))/LEN("- Documentado")</f>
        <v>#REF!</v>
      </c>
      <c r="DZ53" s="202" t="e">
        <f>SUM(LEN(#REF!)-LEN(SUBSTITUTE(#REF!,"- Documentado","")))/LEN("- Documentado")</f>
        <v>#REF!</v>
      </c>
      <c r="EA53" s="202" t="e">
        <f>SUMIFS($DY$12:$DY$90,$A$12:$A$90,A53)+SUMIFS($DZ$12:$DZ$90,$A$12:$A$90,A53)</f>
        <v>#REF!</v>
      </c>
      <c r="EB53" s="202" t="e">
        <f>SUM(LEN(#REF!)-LEN(SUBSTITUTE(#REF!,"- Continua","")))/LEN("- Continua")</f>
        <v>#REF!</v>
      </c>
      <c r="EC53" s="202" t="e">
        <f>SUM(LEN(#REF!)-LEN(SUBSTITUTE(#REF!,"- Continua","")))/LEN("- Continua")</f>
        <v>#REF!</v>
      </c>
      <c r="ED53" s="202" t="e">
        <f>SUMIFS($EB$12:$EB$90,$A$12:$A$90,A53)+SUMIFS($EC$12:$EC$90,$A$12:$A$90,A53)</f>
        <v>#REF!</v>
      </c>
      <c r="EE53" s="202" t="e">
        <f>SUM(LEN(#REF!)-LEN(SUBSTITUTE(#REF!,"- Con registro","")))/LEN("- Con registro")</f>
        <v>#REF!</v>
      </c>
      <c r="EF53" s="202" t="e">
        <f>SUM(LEN(#REF!)-LEN(SUBSTITUTE(#REF!,"- Con registro","")))/LEN("- Con registro")</f>
        <v>#REF!</v>
      </c>
      <c r="EG53" s="202" t="e">
        <f>SUMIFS($EE$12:$EE$90,$A$12:$A$90,A53)+SUMIFS($EF$12:$EF$90,$A$12:$A$90,A53)</f>
        <v>#REF!</v>
      </c>
      <c r="EH53" s="206" t="e">
        <f>CONCATENATE("El proceso estableció ",DX53," controles frente a los riesgos identificados, de los cuales:
")</f>
        <v>#REF!</v>
      </c>
      <c r="EI53" s="206" t="e">
        <f>CONCATENATE("- ",DR53," son preventivos, ",DT53," detectivos y ",DV53," correctivos.
")</f>
        <v>#REF!</v>
      </c>
      <c r="EJ53" s="205" t="e">
        <f>CONCATENATE("- ",EA53," están documentados, ",ED53," se aplican continuamente de acuerdo con la periodicidad establecida y en ",EG53," se deja registro de la aplicación.")</f>
        <v>#REF!</v>
      </c>
      <c r="EK53" s="633" t="e">
        <f>CONCATENATE(EH53,EI53,EJ53)</f>
        <v>#REF!</v>
      </c>
      <c r="EL53" s="633"/>
      <c r="EM53" s="633"/>
      <c r="EN53" s="633"/>
      <c r="EO53" s="633"/>
      <c r="EP53" s="633"/>
      <c r="EQ53" s="633"/>
      <c r="ER53" s="633"/>
      <c r="ES53" s="633"/>
      <c r="ET53" s="633"/>
      <c r="EV53" s="204">
        <f>IF(AW53&gt;=$EV$1,AW53,IF(AZ53&gt;=$EV$1,AZ53,IF(BC53&gt;=$EV$1,BC53,IF(BF53&gt;=$EV$1,BF53,IF(BI53&gt;=$EV$1,BI53,IF(BL53&gt;=$EV$1,BL53,IF(BO53&gt;=$EV$1,BO53,IF(BR53&gt;=$EV$1,BR53,IF(BU53&gt;=$EV$1,BU53,IF(BX53&gt;=$EV$1,BX53,IF(CA53&gt;=$EV$1,CA53,IF(CD53&gt;=$EV$1,CD53,""))))))))))))</f>
        <v>45638</v>
      </c>
      <c r="EW53" s="203" t="str">
        <f>IF(EV53="","",$B$6)</f>
        <v>Mapa de riesgos institucional 2025</v>
      </c>
      <c r="EX53" s="202" t="str">
        <f>IF(EW53="","","Riesgos")</f>
        <v>Riesgos</v>
      </c>
      <c r="EY53" s="202" t="str">
        <f>IF(EX53="","",CONCATENATE("ID_",G53,": ",I53))</f>
        <v>ID_278: Posibilidad de afectación reputacional por pérdida de credibilidad ante los grupos de valor y partes interesadas, debido a la aprobación de las fichas técnicas, cuestionarios o informes de las encuestas de satisfacción sin el cumplimiento de los requisitos técnicos estadísticos</v>
      </c>
      <c r="EZ53" s="202" t="str">
        <f>IF(EY53="","",CONCATENATE("Ajuste en ",VLOOKUP(EV53,AW53:CF53,(MATCH(EV53,AW53:CF53,10)+1))," en el Mapa de riesgos de ",A53))</f>
        <v>Ajuste en Identificación del riesgo
Análisis antes de controles
Establecimiento de controles
Evaluación de controles
Tratamiento del riesgo en el Mapa de riesgos de Gestión del Conocimiento</v>
      </c>
      <c r="FA53" s="202" t="str">
        <f>IF(EZ53="","",CONCATENATE("Solicitud de cambio realizada y aprobada por la ",L53," a través del Aplicativo DARUMA"))</f>
        <v>Solicitud de cambio realizada y aprobada por la Oficina Asesora de Planeación a través del Aplicativo DARUMA</v>
      </c>
    </row>
    <row r="54" spans="1:157" ht="399.9" customHeight="1" x14ac:dyDescent="0.3">
      <c r="A54" s="50" t="s">
        <v>2118</v>
      </c>
      <c r="B54" s="208" t="s">
        <v>2119</v>
      </c>
      <c r="C54" s="208" t="s">
        <v>2120</v>
      </c>
      <c r="D54" s="50" t="s">
        <v>1038</v>
      </c>
      <c r="E54" s="326" t="s">
        <v>1494</v>
      </c>
      <c r="F54" s="325" t="s">
        <v>2141</v>
      </c>
      <c r="G54" s="50" t="s">
        <v>2142</v>
      </c>
      <c r="H54" s="50" t="s">
        <v>2143</v>
      </c>
      <c r="I54" s="324" t="s">
        <v>2144</v>
      </c>
      <c r="J54" s="50" t="s">
        <v>1427</v>
      </c>
      <c r="K54" s="50" t="s">
        <v>1428</v>
      </c>
      <c r="L54" s="50" t="s">
        <v>236</v>
      </c>
      <c r="M54" s="208" t="s">
        <v>2145</v>
      </c>
      <c r="N54" s="208" t="s">
        <v>2146</v>
      </c>
      <c r="O54" s="208" t="s">
        <v>2147</v>
      </c>
      <c r="P54" s="208" t="s">
        <v>2127</v>
      </c>
      <c r="Q54" s="208" t="s">
        <v>1433</v>
      </c>
      <c r="R54" s="208" t="s">
        <v>1503</v>
      </c>
      <c r="S54" s="208" t="s">
        <v>1435</v>
      </c>
      <c r="T54" s="208" t="s">
        <v>43</v>
      </c>
      <c r="U54" s="322" t="s">
        <v>1436</v>
      </c>
      <c r="V54" s="323">
        <v>0.6</v>
      </c>
      <c r="W54" s="322" t="s">
        <v>1437</v>
      </c>
      <c r="X54" s="322" t="s">
        <v>1438</v>
      </c>
      <c r="Y54" s="322" t="s">
        <v>1438</v>
      </c>
      <c r="Z54" s="322" t="s">
        <v>1437</v>
      </c>
      <c r="AA54" s="322" t="s">
        <v>1473</v>
      </c>
      <c r="AB54" s="436" t="s">
        <v>1438</v>
      </c>
      <c r="AC54" s="436" t="s">
        <v>1473</v>
      </c>
      <c r="AD54" s="427">
        <v>0.6</v>
      </c>
      <c r="AE54" s="188" t="s">
        <v>1439</v>
      </c>
      <c r="AF54" s="208" t="s">
        <v>2148</v>
      </c>
      <c r="AG54" s="322" t="s">
        <v>1472</v>
      </c>
      <c r="AH54" s="321">
        <v>0.12959999999999999</v>
      </c>
      <c r="AI54" s="322" t="s">
        <v>1438</v>
      </c>
      <c r="AJ54" s="321">
        <v>0.33749999999999997</v>
      </c>
      <c r="AK54" s="185" t="s">
        <v>1442</v>
      </c>
      <c r="AL54" s="208" t="s">
        <v>2149</v>
      </c>
      <c r="AM54" s="50" t="s">
        <v>1444</v>
      </c>
      <c r="AN54" s="208" t="s">
        <v>1445</v>
      </c>
      <c r="AO54" s="208" t="s">
        <v>1445</v>
      </c>
      <c r="AP54" s="208" t="s">
        <v>1445</v>
      </c>
      <c r="AQ54" s="50" t="s">
        <v>1446</v>
      </c>
      <c r="AR54" s="208" t="s">
        <v>1445</v>
      </c>
      <c r="AS54" s="208" t="s">
        <v>1445</v>
      </c>
      <c r="AT54" s="208" t="s">
        <v>2150</v>
      </c>
      <c r="AU54" s="208" t="s">
        <v>2151</v>
      </c>
      <c r="AV54" s="327" t="s">
        <v>2152</v>
      </c>
      <c r="AW54" s="201">
        <v>45638</v>
      </c>
      <c r="AX54" s="187" t="s">
        <v>1450</v>
      </c>
      <c r="AY54" s="200" t="s">
        <v>2153</v>
      </c>
      <c r="AZ54" s="198" t="s">
        <v>2154</v>
      </c>
      <c r="BA54" s="60" t="s">
        <v>1748</v>
      </c>
      <c r="BB54" s="60" t="s">
        <v>2155</v>
      </c>
      <c r="BC54" s="198"/>
      <c r="BD54" s="187"/>
      <c r="BE54" s="211"/>
      <c r="BF54" s="198"/>
      <c r="BG54" s="210"/>
      <c r="BH54" s="61"/>
      <c r="BI54" s="198"/>
      <c r="BJ54" s="187"/>
      <c r="BK54" s="211"/>
      <c r="BL54" s="198"/>
      <c r="BM54" s="210"/>
      <c r="BN54" s="61"/>
      <c r="BO54" s="198"/>
      <c r="BP54" s="187"/>
      <c r="BQ54" s="211"/>
      <c r="BR54" s="198"/>
      <c r="BS54" s="210"/>
      <c r="BT54" s="61"/>
      <c r="BU54" s="198"/>
      <c r="BV54" s="187"/>
      <c r="BW54" s="211"/>
      <c r="BX54" s="198"/>
      <c r="BY54" s="210"/>
      <c r="BZ54" s="61"/>
      <c r="CA54" s="198"/>
      <c r="CB54" s="187"/>
      <c r="CC54" s="211"/>
      <c r="CD54" s="198"/>
      <c r="CE54" s="210"/>
      <c r="CF54" s="209"/>
      <c r="CG54" s="182">
        <f>COUNTBLANK(A54:CF54)</f>
        <v>30</v>
      </c>
      <c r="CH54" s="208" t="s">
        <v>1514</v>
      </c>
      <c r="CI54" s="208" t="s">
        <v>1515</v>
      </c>
      <c r="CJ54" s="208" t="s">
        <v>2156</v>
      </c>
      <c r="CK54" s="208" t="s">
        <v>1457</v>
      </c>
      <c r="CL54" s="208" t="s">
        <v>1458</v>
      </c>
      <c r="CM54" s="208" t="s">
        <v>1458</v>
      </c>
      <c r="CN54" s="208" t="s">
        <v>1517</v>
      </c>
      <c r="CO54" s="208" t="s">
        <v>1458</v>
      </c>
      <c r="CP54" s="208" t="s">
        <v>1461</v>
      </c>
      <c r="CQ54" s="208"/>
      <c r="CR54" s="208" t="s">
        <v>1461</v>
      </c>
      <c r="CS54" s="208" t="s">
        <v>1461</v>
      </c>
      <c r="CT54" s="208" t="s">
        <v>1461</v>
      </c>
      <c r="CU54" s="208" t="s">
        <v>1461</v>
      </c>
      <c r="CV54" s="208" t="s">
        <v>1461</v>
      </c>
      <c r="CW54" s="208" t="s">
        <v>1461</v>
      </c>
      <c r="CX54" s="208" t="s">
        <v>2157</v>
      </c>
      <c r="CY54" s="208" t="s">
        <v>1461</v>
      </c>
      <c r="CZ54" s="208" t="s">
        <v>1461</v>
      </c>
      <c r="DA54" s="208" t="s">
        <v>1461</v>
      </c>
      <c r="DB54" s="208" t="s">
        <v>1461</v>
      </c>
      <c r="DC54" s="208" t="s">
        <v>1461</v>
      </c>
      <c r="DD54" s="208" t="s">
        <v>1461</v>
      </c>
      <c r="DF54" s="207" t="str">
        <f>J54</f>
        <v>Gestión de procesos</v>
      </c>
      <c r="DG54" s="632" t="str">
        <f>I54</f>
        <v>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v>
      </c>
      <c r="DH54" s="632"/>
      <c r="DI54" s="632"/>
      <c r="DJ54" s="632"/>
      <c r="DK54" s="632"/>
      <c r="DL54" s="632"/>
      <c r="DM54" s="632"/>
      <c r="DN54" s="207" t="str">
        <f>AE54</f>
        <v>Moderado</v>
      </c>
      <c r="DO54" s="207" t="str">
        <f>AK54</f>
        <v>Bajo</v>
      </c>
      <c r="DQ54" s="202" t="e">
        <f>SUM(LEN(#REF!)-LEN(SUBSTITUTE(#REF!,"- Preventivo","")))/LEN("- Preventivo")</f>
        <v>#REF!</v>
      </c>
      <c r="DR54" s="202" t="e">
        <f>SUMIFS($DQ$12:$DQ$90,$A$12:$A$90,A54)</f>
        <v>#REF!</v>
      </c>
      <c r="DS54" s="202" t="e">
        <f>SUM(LEN(#REF!)-LEN(SUBSTITUTE(#REF!,"- Detectivo","")))/LEN("- Detectivo")</f>
        <v>#REF!</v>
      </c>
      <c r="DT54" s="202" t="e">
        <f>SUMIFS($DS$12:$DS$90,$A$12:$A$90,A54)</f>
        <v>#REF!</v>
      </c>
      <c r="DU54" s="202" t="e">
        <f>SUM(LEN(#REF!)-LEN(SUBSTITUTE(#REF!,"- Correctivo","")))/LEN("- Correctivo")</f>
        <v>#REF!</v>
      </c>
      <c r="DV54" s="202" t="e">
        <f>SUMIFS($DU$12:$DU$90,$A$12:$A$90,A54)</f>
        <v>#REF!</v>
      </c>
      <c r="DW54" s="202" t="e">
        <f>DQ54+DS54+DU54</f>
        <v>#REF!</v>
      </c>
      <c r="DX54" s="202" t="e">
        <f>SUMIFS($DW$12:$DW$90,$A$12:$A$90,A54)</f>
        <v>#REF!</v>
      </c>
      <c r="DY54" s="202" t="e">
        <f>SUM(LEN(#REF!)-LEN(SUBSTITUTE(#REF!,"- Documentado","")))/LEN("- Documentado")</f>
        <v>#REF!</v>
      </c>
      <c r="DZ54" s="202" t="e">
        <f>SUM(LEN(#REF!)-LEN(SUBSTITUTE(#REF!,"- Documentado","")))/LEN("- Documentado")</f>
        <v>#REF!</v>
      </c>
      <c r="EA54" s="202" t="e">
        <f>SUMIFS($DY$12:$DY$90,$A$12:$A$90,A54)+SUMIFS($DZ$12:$DZ$90,$A$12:$A$90,A54)</f>
        <v>#REF!</v>
      </c>
      <c r="EB54" s="202" t="e">
        <f>SUM(LEN(#REF!)-LEN(SUBSTITUTE(#REF!,"- Continua","")))/LEN("- Continua")</f>
        <v>#REF!</v>
      </c>
      <c r="EC54" s="202" t="e">
        <f>SUM(LEN(#REF!)-LEN(SUBSTITUTE(#REF!,"- Continua","")))/LEN("- Continua")</f>
        <v>#REF!</v>
      </c>
      <c r="ED54" s="202" t="e">
        <f>SUMIFS($EB$12:$EB$90,$A$12:$A$90,A54)+SUMIFS($EC$12:$EC$90,$A$12:$A$90,A54)</f>
        <v>#REF!</v>
      </c>
      <c r="EE54" s="202" t="e">
        <f>SUM(LEN(#REF!)-LEN(SUBSTITUTE(#REF!,"- Con registro","")))/LEN("- Con registro")</f>
        <v>#REF!</v>
      </c>
      <c r="EF54" s="202" t="e">
        <f>SUM(LEN(#REF!)-LEN(SUBSTITUTE(#REF!,"- Con registro","")))/LEN("- Con registro")</f>
        <v>#REF!</v>
      </c>
      <c r="EG54" s="202" t="e">
        <f>SUMIFS($EE$12:$EE$90,$A$12:$A$90,A54)+SUMIFS($EF$12:$EF$90,$A$12:$A$90,A54)</f>
        <v>#REF!</v>
      </c>
      <c r="EH54" s="206" t="e">
        <f>CONCATENATE("El proceso estableció ",DX54," controles frente a los riesgos identificados, de los cuales:
")</f>
        <v>#REF!</v>
      </c>
      <c r="EI54" s="206" t="e">
        <f>CONCATENATE("- ",DR54," son preventivos, ",DT54," detectivos y ",DV54," correctivos.
")</f>
        <v>#REF!</v>
      </c>
      <c r="EJ54" s="205" t="e">
        <f>CONCATENATE("- ",EA54," están documentados, ",ED54," se aplican continuamente de acuerdo con la periodicidad establecida y en ",EG54," se deja registro de la aplicación.")</f>
        <v>#REF!</v>
      </c>
      <c r="EK54" s="633" t="e">
        <f>CONCATENATE(EH54,EI54,EJ54)</f>
        <v>#REF!</v>
      </c>
      <c r="EL54" s="633"/>
      <c r="EM54" s="633"/>
      <c r="EN54" s="633"/>
      <c r="EO54" s="633"/>
      <c r="EP54" s="633"/>
      <c r="EQ54" s="633"/>
      <c r="ER54" s="633"/>
      <c r="ES54" s="633"/>
      <c r="ET54" s="633"/>
      <c r="EV54" s="204">
        <f>IF(AW54&gt;=$EV$1,AW54,IF(AZ54&gt;=$EV$1,AZ54,IF(BC54&gt;=$EV$1,BC54,IF(BF54&gt;=$EV$1,BF54,IF(BI54&gt;=$EV$1,BI54,IF(BL54&gt;=$EV$1,BL54,IF(BO54&gt;=$EV$1,BO54,IF(BR54&gt;=$EV$1,BR54,IF(BU54&gt;=$EV$1,BU54,IF(BX54&gt;=$EV$1,BX54,IF(CA54&gt;=$EV$1,CA54,IF(CD54&gt;=$EV$1,CD54,""))))))))))))</f>
        <v>45638</v>
      </c>
      <c r="EW54" s="203" t="str">
        <f>IF(EV54="","",$B$6)</f>
        <v>Mapa de riesgos institucional 2025</v>
      </c>
      <c r="EX54" s="202" t="str">
        <f>IF(EW54="","","Riesgos")</f>
        <v>Riesgos</v>
      </c>
      <c r="EY54" s="202" t="str">
        <f>IF(EX54="","",CONCATENATE("ID_",G54,": ",I54))</f>
        <v>ID_319	: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v>
      </c>
      <c r="EZ54" s="202" t="str">
        <f>IF(EY54="","",CONCATENATE("Ajuste en ",VLOOKUP(EV54,AW54:CF54,(MATCH(EV54,AW54:CF54,10)+1))," en el Mapa de riesgos de ",A54))</f>
        <v>Ajuste en Identificación del riesgo
 en el Mapa de riesgos de Gestión del Conocimiento</v>
      </c>
      <c r="FA54" s="202" t="str">
        <f>IF(EZ54="","",CONCATENATE("Solicitud de cambio realizada y aprobada por la ",L54," a través del Aplicativo DARUMA"))</f>
        <v>Solicitud de cambio realizada y aprobada por la Oficina Asesora de Planeación a través del Aplicativo DARUMA</v>
      </c>
    </row>
    <row r="55" spans="1:157" ht="399.9" customHeight="1" x14ac:dyDescent="0.3">
      <c r="A55" s="329" t="s">
        <v>2118</v>
      </c>
      <c r="B55" s="60" t="s">
        <v>2119</v>
      </c>
      <c r="C55" s="60" t="s">
        <v>2120</v>
      </c>
      <c r="D55" s="329" t="s">
        <v>1038</v>
      </c>
      <c r="E55" s="333" t="s">
        <v>1494</v>
      </c>
      <c r="F55" s="60" t="s">
        <v>2141</v>
      </c>
      <c r="G55" s="333" t="s">
        <v>2142</v>
      </c>
      <c r="H55" s="333" t="s">
        <v>2143</v>
      </c>
      <c r="I55" s="324" t="s">
        <v>2144</v>
      </c>
      <c r="J55" s="329" t="s">
        <v>1427</v>
      </c>
      <c r="K55" s="333" t="s">
        <v>1428</v>
      </c>
      <c r="L55" s="60" t="s">
        <v>236</v>
      </c>
      <c r="M55" s="61" t="s">
        <v>2145</v>
      </c>
      <c r="N55" s="60" t="s">
        <v>2146</v>
      </c>
      <c r="O55" s="60" t="s">
        <v>2147</v>
      </c>
      <c r="P55" s="60" t="s">
        <v>2127</v>
      </c>
      <c r="Q55" s="60" t="s">
        <v>1433</v>
      </c>
      <c r="R55" s="60" t="s">
        <v>1503</v>
      </c>
      <c r="S55" s="60" t="s">
        <v>1435</v>
      </c>
      <c r="T55" s="60" t="s">
        <v>43</v>
      </c>
      <c r="U55" s="331" t="s">
        <v>1436</v>
      </c>
      <c r="V55" s="332">
        <v>0.6</v>
      </c>
      <c r="W55" s="331" t="s">
        <v>1437</v>
      </c>
      <c r="X55" s="331" t="s">
        <v>1438</v>
      </c>
      <c r="Y55" s="331" t="s">
        <v>1438</v>
      </c>
      <c r="Z55" s="331" t="s">
        <v>1437</v>
      </c>
      <c r="AA55" s="331" t="s">
        <v>1473</v>
      </c>
      <c r="AB55" s="331" t="s">
        <v>1438</v>
      </c>
      <c r="AC55" s="331" t="s">
        <v>1473</v>
      </c>
      <c r="AD55" s="332">
        <v>0.6</v>
      </c>
      <c r="AE55" s="50" t="s">
        <v>1439</v>
      </c>
      <c r="AF55" s="60" t="s">
        <v>2148</v>
      </c>
      <c r="AG55" s="331" t="s">
        <v>1472</v>
      </c>
      <c r="AH55" s="330">
        <v>0.12959999999999999</v>
      </c>
      <c r="AI55" s="331" t="s">
        <v>1438</v>
      </c>
      <c r="AJ55" s="330">
        <v>0.33749999999999997</v>
      </c>
      <c r="AK55" s="50" t="s">
        <v>1442</v>
      </c>
      <c r="AL55" s="60" t="s">
        <v>2149</v>
      </c>
      <c r="AM55" s="329" t="s">
        <v>1444</v>
      </c>
      <c r="AN55" s="60" t="s">
        <v>1445</v>
      </c>
      <c r="AO55" s="60" t="s">
        <v>1445</v>
      </c>
      <c r="AP55" s="60" t="s">
        <v>1445</v>
      </c>
      <c r="AQ55" s="60" t="s">
        <v>1446</v>
      </c>
      <c r="AR55" s="60" t="s">
        <v>1445</v>
      </c>
      <c r="AS55" s="60" t="s">
        <v>1445</v>
      </c>
      <c r="AT55" s="60" t="s">
        <v>2150</v>
      </c>
      <c r="AU55" s="60" t="s">
        <v>2151</v>
      </c>
      <c r="AV55" s="60" t="s">
        <v>2152</v>
      </c>
      <c r="AW55" s="201">
        <v>46011</v>
      </c>
      <c r="AX55" s="187" t="e">
        <v>#REF!</v>
      </c>
      <c r="AY55" s="211" t="s">
        <v>2158</v>
      </c>
      <c r="AZ55" s="198"/>
      <c r="BA55" s="210"/>
      <c r="BB55" s="61"/>
      <c r="BC55" s="198"/>
      <c r="BD55" s="187"/>
      <c r="BE55" s="211"/>
      <c r="BF55" s="198"/>
      <c r="BG55" s="210"/>
      <c r="BH55" s="61"/>
      <c r="BI55" s="198"/>
      <c r="BJ55" s="187"/>
      <c r="BK55" s="211"/>
      <c r="BL55" s="198"/>
      <c r="BM55" s="210"/>
      <c r="BN55" s="61"/>
      <c r="BO55" s="198"/>
      <c r="BP55" s="187"/>
      <c r="BQ55" s="211"/>
      <c r="BR55" s="198"/>
      <c r="BS55" s="210"/>
      <c r="BT55" s="61"/>
      <c r="BU55" s="198"/>
      <c r="BV55" s="187"/>
      <c r="BW55" s="211"/>
      <c r="BX55" s="198"/>
      <c r="BY55" s="210"/>
      <c r="BZ55" s="61"/>
      <c r="CA55" s="198"/>
      <c r="CB55" s="187"/>
      <c r="CC55" s="211"/>
      <c r="CD55" s="198"/>
      <c r="CE55" s="210"/>
      <c r="CF55" s="209"/>
      <c r="CG55" s="182">
        <f>COUNTBLANK(A55:CF55)</f>
        <v>33</v>
      </c>
      <c r="CH55" s="208" t="s">
        <v>2159</v>
      </c>
      <c r="CI55" s="208" t="s">
        <v>2160</v>
      </c>
      <c r="CJ55" s="208" t="s">
        <v>2161</v>
      </c>
      <c r="CK55" s="208" t="s">
        <v>1461</v>
      </c>
      <c r="CL55" s="208" t="s">
        <v>1458</v>
      </c>
      <c r="CM55" s="208" t="s">
        <v>1458</v>
      </c>
      <c r="CN55" s="208" t="s">
        <v>1459</v>
      </c>
      <c r="CO55" s="208" t="s">
        <v>1458</v>
      </c>
      <c r="CP55" s="208" t="s">
        <v>1461</v>
      </c>
      <c r="CQ55" s="208"/>
      <c r="CR55" s="208" t="s">
        <v>1461</v>
      </c>
      <c r="CS55" s="208" t="s">
        <v>1461</v>
      </c>
      <c r="CT55" s="208" t="s">
        <v>1461</v>
      </c>
      <c r="CU55" s="208" t="s">
        <v>1461</v>
      </c>
      <c r="CV55" s="208" t="s">
        <v>1461</v>
      </c>
      <c r="CW55" s="208" t="s">
        <v>1461</v>
      </c>
      <c r="CX55" s="208" t="s">
        <v>2162</v>
      </c>
      <c r="CY55" s="208" t="s">
        <v>1461</v>
      </c>
      <c r="CZ55" s="208" t="s">
        <v>1461</v>
      </c>
      <c r="DA55" s="208" t="s">
        <v>1461</v>
      </c>
      <c r="DB55" s="208" t="s">
        <v>1461</v>
      </c>
      <c r="DC55" s="208" t="s">
        <v>1461</v>
      </c>
      <c r="DD55" s="208" t="s">
        <v>1461</v>
      </c>
      <c r="DF55" s="207" t="str">
        <f>J55</f>
        <v>Gestión de procesos</v>
      </c>
      <c r="DG55" s="632" t="str">
        <f>I55</f>
        <v>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v>
      </c>
      <c r="DH55" s="632"/>
      <c r="DI55" s="632"/>
      <c r="DJ55" s="632"/>
      <c r="DK55" s="632"/>
      <c r="DL55" s="632"/>
      <c r="DM55" s="632"/>
      <c r="DN55" s="207" t="str">
        <f>AE55</f>
        <v>Moderado</v>
      </c>
      <c r="DO55" s="207" t="str">
        <f>AK55</f>
        <v>Bajo</v>
      </c>
      <c r="DQ55" s="202" t="e">
        <f>SUM(LEN(#REF!)-LEN(SUBSTITUTE(#REF!,"- Preventivo","")))/LEN("- Preventivo")</f>
        <v>#REF!</v>
      </c>
      <c r="DR55" s="202" t="e">
        <f>SUMIFS($DQ$12:$DQ$90,$A$12:$A$90,A55)</f>
        <v>#REF!</v>
      </c>
      <c r="DS55" s="202" t="e">
        <f>SUM(LEN(#REF!)-LEN(SUBSTITUTE(#REF!,"- Detectivo","")))/LEN("- Detectivo")</f>
        <v>#REF!</v>
      </c>
      <c r="DT55" s="202" t="e">
        <f>SUMIFS($DS$12:$DS$90,$A$12:$A$90,A55)</f>
        <v>#REF!</v>
      </c>
      <c r="DU55" s="202" t="e">
        <f>SUM(LEN(#REF!)-LEN(SUBSTITUTE(#REF!,"- Correctivo","")))/LEN("- Correctivo")</f>
        <v>#REF!</v>
      </c>
      <c r="DV55" s="202" t="e">
        <f>SUMIFS($DU$12:$DU$90,$A$12:$A$90,A55)</f>
        <v>#REF!</v>
      </c>
      <c r="DW55" s="202" t="e">
        <f>DQ55+DS55+DU55</f>
        <v>#REF!</v>
      </c>
      <c r="DX55" s="202" t="e">
        <f>SUMIFS($DW$12:$DW$90,$A$12:$A$90,A55)</f>
        <v>#REF!</v>
      </c>
      <c r="DY55" s="202" t="e">
        <f>SUM(LEN(#REF!)-LEN(SUBSTITUTE(#REF!,"- Documentado","")))/LEN("- Documentado")</f>
        <v>#REF!</v>
      </c>
      <c r="DZ55" s="202" t="e">
        <f>SUM(LEN(#REF!)-LEN(SUBSTITUTE(#REF!,"- Documentado","")))/LEN("- Documentado")</f>
        <v>#REF!</v>
      </c>
      <c r="EA55" s="202" t="e">
        <f>SUMIFS($DY$12:$DY$90,$A$12:$A$90,A55)+SUMIFS($DZ$12:$DZ$90,$A$12:$A$90,A55)</f>
        <v>#REF!</v>
      </c>
      <c r="EB55" s="202" t="e">
        <f>SUM(LEN(#REF!)-LEN(SUBSTITUTE(#REF!,"- Continua","")))/LEN("- Continua")</f>
        <v>#REF!</v>
      </c>
      <c r="EC55" s="202" t="e">
        <f>SUM(LEN(#REF!)-LEN(SUBSTITUTE(#REF!,"- Continua","")))/LEN("- Continua")</f>
        <v>#REF!</v>
      </c>
      <c r="ED55" s="202" t="e">
        <f>SUMIFS($EB$12:$EB$90,$A$12:$A$90,A55)+SUMIFS($EC$12:$EC$90,$A$12:$A$90,A55)</f>
        <v>#REF!</v>
      </c>
      <c r="EE55" s="202" t="e">
        <f>SUM(LEN(#REF!)-LEN(SUBSTITUTE(#REF!,"- Con registro","")))/LEN("- Con registro")</f>
        <v>#REF!</v>
      </c>
      <c r="EF55" s="202" t="e">
        <f>SUM(LEN(#REF!)-LEN(SUBSTITUTE(#REF!,"- Con registro","")))/LEN("- Con registro")</f>
        <v>#REF!</v>
      </c>
      <c r="EG55" s="202" t="e">
        <f>SUMIFS($EE$12:$EE$90,$A$12:$A$90,A55)+SUMIFS($EF$12:$EF$90,$A$12:$A$90,A55)</f>
        <v>#REF!</v>
      </c>
      <c r="EH55" s="206" t="e">
        <f>CONCATENATE("El proceso estableció ",DX55," controles frente a los riesgos identificados, de los cuales:
")</f>
        <v>#REF!</v>
      </c>
      <c r="EI55" s="206" t="e">
        <f>CONCATENATE("- ",DR55," son preventivos, ",DT55," detectivos y ",DV55," correctivos.
")</f>
        <v>#REF!</v>
      </c>
      <c r="EJ55" s="205" t="e">
        <f>CONCATENATE("- ",EA55," están documentados, ",ED55," se aplican continuamente de acuerdo con la periodicidad establecida y en ",EG55," se deja registro de la aplicación.")</f>
        <v>#REF!</v>
      </c>
      <c r="EK55" s="633" t="e">
        <f>CONCATENATE(EH55,EI55,EJ55)</f>
        <v>#REF!</v>
      </c>
      <c r="EL55" s="633"/>
      <c r="EM55" s="633"/>
      <c r="EN55" s="633"/>
      <c r="EO55" s="633"/>
      <c r="EP55" s="633"/>
      <c r="EQ55" s="633"/>
      <c r="ER55" s="633"/>
      <c r="ES55" s="633"/>
      <c r="ET55" s="633"/>
      <c r="EV55" s="204">
        <f>IF(AW55&gt;=$EV$1,AW55,IF(AZ55&gt;=$EV$1,AZ55,IF(BC55&gt;=$EV$1,BC55,IF(BF55&gt;=$EV$1,BF55,IF(BI55&gt;=$EV$1,BI55,IF(BL55&gt;=$EV$1,BL55,IF(BO55&gt;=$EV$1,BO55,IF(BR55&gt;=$EV$1,BR55,IF(BU55&gt;=$EV$1,BU55,IF(BX55&gt;=$EV$1,BX55,IF(CA55&gt;=$EV$1,CA55,IF(CD55&gt;=$EV$1,CD55,""))))))))))))</f>
        <v>46011</v>
      </c>
      <c r="EW55" s="203" t="str">
        <f>IF(EV55="","",$B$6)</f>
        <v>Mapa de riesgos institucional 2025</v>
      </c>
      <c r="EX55" s="202" t="str">
        <f>IF(EW55="","","Riesgos")</f>
        <v>Riesgos</v>
      </c>
      <c r="EY55" s="202" t="str">
        <f>IF(EX55="","",CONCATENATE("ID_",G55,": ",I55))</f>
        <v>ID_319	: Pérdida de activos de conocimiento en la operación de los procesos misionales de la entidad, debido a la rotación o salida del personal que cuenta con conocimientos, experiencias y habilidades especializadas, y que su conocimiento no ha sido documentado o transferido adecuadamente, lo cual puede generar grandes reprocesos.</v>
      </c>
      <c r="EZ55" s="202" t="e">
        <f>IF(EY55="","",CONCATENATE("Ajuste en ",VLOOKUP(EV55,AW55:CF55,(MATCH(EV55,AW55:CF55,10)+1))," en el Mapa de riesgos de ",A55))</f>
        <v>#REF!</v>
      </c>
      <c r="FA55" s="202" t="e">
        <f>IF(EZ55="","",CONCATENATE("Solicitud de cambio realizada y aprobada por la ",L55," a través del Aplicativo DARUMA"))</f>
        <v>#REF!</v>
      </c>
    </row>
    <row r="56" spans="1:157" ht="399.9" customHeight="1" x14ac:dyDescent="0.3">
      <c r="A56" s="329" t="s">
        <v>2163</v>
      </c>
      <c r="B56" s="60" t="s">
        <v>2164</v>
      </c>
      <c r="C56" s="60" t="s">
        <v>2165</v>
      </c>
      <c r="D56" s="329" t="s">
        <v>1000</v>
      </c>
      <c r="E56" s="333" t="s">
        <v>1790</v>
      </c>
      <c r="F56" s="60" t="s">
        <v>2166</v>
      </c>
      <c r="G56" s="333">
        <v>254</v>
      </c>
      <c r="H56" s="333" t="s">
        <v>2167</v>
      </c>
      <c r="I56" s="324" t="s">
        <v>2168</v>
      </c>
      <c r="J56" s="329" t="s">
        <v>1427</v>
      </c>
      <c r="K56" s="333" t="s">
        <v>1428</v>
      </c>
      <c r="L56" s="60" t="s">
        <v>1001</v>
      </c>
      <c r="M56" s="61" t="s">
        <v>2169</v>
      </c>
      <c r="N56" s="60" t="s">
        <v>2170</v>
      </c>
      <c r="O56" s="60" t="s">
        <v>2171</v>
      </c>
      <c r="P56" s="60" t="s">
        <v>1502</v>
      </c>
      <c r="Q56" s="60" t="s">
        <v>1433</v>
      </c>
      <c r="R56" s="60" t="s">
        <v>1682</v>
      </c>
      <c r="S56" s="60" t="s">
        <v>1446</v>
      </c>
      <c r="T56" s="60" t="s">
        <v>1446</v>
      </c>
      <c r="U56" s="331" t="s">
        <v>1668</v>
      </c>
      <c r="V56" s="332">
        <v>0.8</v>
      </c>
      <c r="W56" s="331" t="s">
        <v>1437</v>
      </c>
      <c r="X56" s="331" t="s">
        <v>1438</v>
      </c>
      <c r="Y56" s="331" t="s">
        <v>1437</v>
      </c>
      <c r="Z56" s="331" t="s">
        <v>1437</v>
      </c>
      <c r="AA56" s="331" t="s">
        <v>1437</v>
      </c>
      <c r="AB56" s="331" t="s">
        <v>1437</v>
      </c>
      <c r="AC56" s="331" t="s">
        <v>1438</v>
      </c>
      <c r="AD56" s="332">
        <v>0.4</v>
      </c>
      <c r="AE56" s="50" t="s">
        <v>1439</v>
      </c>
      <c r="AF56" s="60" t="s">
        <v>2172</v>
      </c>
      <c r="AG56" s="331" t="s">
        <v>1441</v>
      </c>
      <c r="AH56" s="330">
        <v>0.33599999999999997</v>
      </c>
      <c r="AI56" s="331" t="s">
        <v>1438</v>
      </c>
      <c r="AJ56" s="330">
        <v>0.22500000000000003</v>
      </c>
      <c r="AK56" s="50" t="s">
        <v>1439</v>
      </c>
      <c r="AL56" s="60" t="s">
        <v>2173</v>
      </c>
      <c r="AM56" s="329" t="s">
        <v>1630</v>
      </c>
      <c r="AN56" s="60" t="s">
        <v>2174</v>
      </c>
      <c r="AO56" s="60" t="s">
        <v>2175</v>
      </c>
      <c r="AP56" s="328" t="s">
        <v>2176</v>
      </c>
      <c r="AQ56" s="328">
        <v>1375</v>
      </c>
      <c r="AR56" s="328" t="s">
        <v>2113</v>
      </c>
      <c r="AS56" s="328" t="s">
        <v>2177</v>
      </c>
      <c r="AT56" s="60" t="s">
        <v>2178</v>
      </c>
      <c r="AU56" s="60" t="s">
        <v>2179</v>
      </c>
      <c r="AV56" s="60" t="s">
        <v>2180</v>
      </c>
      <c r="AW56" s="184">
        <f>IF([5]Ficha1!$BL$271="","",[5]Ficha1!$BL$271)</f>
        <v>46011</v>
      </c>
      <c r="AX56" s="187" t="e">
        <f>CONCATENATE(IF([5]Ficha1!$C$272="","",[5]Ficha1!$E$272),"
",IF([5]Ficha1!$C$273="","",[5]Ficha1!$E$273),"
",IF([5]Ficha1!$C$274="","",[5]Ficha1!$E$274),"
",IF([5]Ficha1!$C$275="","",[5]Ficha1!$E$275),"
",IF([5]Ficha1!$C$276="","",[5]Ficha1!$E$276),"")</f>
        <v>#REF!</v>
      </c>
      <c r="AY56" s="186" t="str">
        <f>IF([5]Ficha1!$N$271="","",[5]Ficha1!$N$271)</f>
        <v>Se ajustó el DOFA del mapa de riesgos conforme al nuevo contexto estratégico
Se ajustó el objetivo estratégico conforme a la nueva plataforma estratégica adoptada mediante Resolución 630 de 2024.
Se identificaron y ajustaron los controles del riesgo, se valoraron y se formuló plan de tratamiento.</v>
      </c>
      <c r="AZ56" s="198"/>
      <c r="BA56" s="210"/>
      <c r="BB56" s="61"/>
      <c r="BC56" s="198"/>
      <c r="BD56" s="187"/>
      <c r="BE56" s="211"/>
      <c r="BF56" s="198"/>
      <c r="BG56" s="210"/>
      <c r="BH56" s="61"/>
      <c r="BI56" s="198"/>
      <c r="BJ56" s="187"/>
      <c r="BK56" s="211"/>
      <c r="BL56" s="198"/>
      <c r="BM56" s="210"/>
      <c r="BN56" s="61"/>
      <c r="BO56" s="198"/>
      <c r="BP56" s="187"/>
      <c r="BQ56" s="211"/>
      <c r="BR56" s="198"/>
      <c r="BS56" s="210"/>
      <c r="BT56" s="61"/>
      <c r="BU56" s="198"/>
      <c r="BV56" s="187"/>
      <c r="BW56" s="211"/>
      <c r="BX56" s="198"/>
      <c r="BY56" s="210"/>
      <c r="BZ56" s="61"/>
      <c r="CA56" s="198"/>
      <c r="CB56" s="187"/>
      <c r="CC56" s="211"/>
      <c r="CD56" s="198"/>
      <c r="CE56" s="210"/>
      <c r="CF56" s="209"/>
      <c r="CH56" s="208"/>
      <c r="CI56" s="208"/>
      <c r="CJ56" s="208"/>
      <c r="CK56" s="208"/>
      <c r="CL56" s="208"/>
      <c r="CM56" s="208"/>
      <c r="CN56" s="208"/>
      <c r="CO56" s="208"/>
      <c r="CP56" s="208"/>
      <c r="CQ56" s="208"/>
      <c r="CR56" s="208"/>
      <c r="CS56" s="208"/>
      <c r="CT56" s="208"/>
      <c r="CU56" s="208"/>
      <c r="CV56" s="208"/>
      <c r="CW56" s="208"/>
      <c r="CX56" s="208"/>
      <c r="CY56" s="208"/>
      <c r="CZ56" s="208"/>
      <c r="DA56" s="208"/>
      <c r="DB56" s="208"/>
      <c r="DC56" s="208"/>
      <c r="DD56" s="208"/>
      <c r="DF56" s="207"/>
      <c r="DG56" s="207"/>
      <c r="DH56" s="207"/>
      <c r="DI56" s="207"/>
      <c r="DJ56" s="207"/>
      <c r="DK56" s="207"/>
      <c r="DL56" s="207"/>
      <c r="DM56" s="207"/>
      <c r="DN56" s="207"/>
      <c r="DO56" s="207"/>
      <c r="DQ56" s="202"/>
      <c r="DR56" s="202"/>
      <c r="DS56" s="202"/>
      <c r="DT56" s="202"/>
      <c r="DU56" s="202"/>
      <c r="DV56" s="202"/>
      <c r="DW56" s="202"/>
      <c r="DX56" s="202"/>
      <c r="DY56" s="202"/>
      <c r="DZ56" s="202"/>
      <c r="EA56" s="202"/>
      <c r="EB56" s="202"/>
      <c r="EC56" s="202"/>
      <c r="ED56" s="202"/>
      <c r="EE56" s="202"/>
      <c r="EF56" s="202"/>
      <c r="EG56" s="202"/>
      <c r="EH56" s="206"/>
      <c r="EI56" s="206"/>
      <c r="EJ56" s="205"/>
      <c r="EK56" s="193"/>
      <c r="EL56" s="193"/>
      <c r="EM56" s="193"/>
      <c r="EN56" s="193"/>
      <c r="EO56" s="193"/>
      <c r="EP56" s="193"/>
      <c r="EQ56" s="193"/>
      <c r="ER56" s="193"/>
      <c r="ES56" s="193"/>
      <c r="ET56" s="193"/>
      <c r="EV56" s="204"/>
      <c r="EW56" s="203"/>
      <c r="EX56" s="202"/>
      <c r="EY56" s="202"/>
      <c r="EZ56" s="202"/>
      <c r="FA56" s="202"/>
    </row>
    <row r="57" spans="1:157" ht="399.9" customHeight="1" x14ac:dyDescent="0.3">
      <c r="A57" s="329" t="s">
        <v>2163</v>
      </c>
      <c r="B57" s="60" t="s">
        <v>2164</v>
      </c>
      <c r="C57" s="60" t="s">
        <v>2165</v>
      </c>
      <c r="D57" s="329" t="s">
        <v>1000</v>
      </c>
      <c r="E57" s="333" t="s">
        <v>1790</v>
      </c>
      <c r="F57" s="60" t="s">
        <v>2181</v>
      </c>
      <c r="G57" s="333">
        <v>255</v>
      </c>
      <c r="H57" s="333" t="s">
        <v>2182</v>
      </c>
      <c r="I57" s="324" t="s">
        <v>2183</v>
      </c>
      <c r="J57" s="329" t="s">
        <v>1427</v>
      </c>
      <c r="K57" s="333" t="s">
        <v>1428</v>
      </c>
      <c r="L57" s="60" t="s">
        <v>1001</v>
      </c>
      <c r="M57" s="61" t="s">
        <v>2169</v>
      </c>
      <c r="N57" s="60" t="s">
        <v>2170</v>
      </c>
      <c r="O57" s="60" t="s">
        <v>2184</v>
      </c>
      <c r="P57" s="60" t="s">
        <v>1502</v>
      </c>
      <c r="Q57" s="60" t="s">
        <v>1433</v>
      </c>
      <c r="R57" s="60" t="s">
        <v>1682</v>
      </c>
      <c r="S57" s="60" t="s">
        <v>1446</v>
      </c>
      <c r="T57" s="60" t="s">
        <v>1446</v>
      </c>
      <c r="U57" s="331" t="s">
        <v>1436</v>
      </c>
      <c r="V57" s="332">
        <v>0.6</v>
      </c>
      <c r="W57" s="331" t="s">
        <v>1438</v>
      </c>
      <c r="X57" s="331" t="s">
        <v>1437</v>
      </c>
      <c r="Y57" s="331" t="s">
        <v>1437</v>
      </c>
      <c r="Z57" s="331" t="s">
        <v>1437</v>
      </c>
      <c r="AA57" s="331" t="s">
        <v>1437</v>
      </c>
      <c r="AB57" s="331" t="s">
        <v>1437</v>
      </c>
      <c r="AC57" s="331" t="s">
        <v>1438</v>
      </c>
      <c r="AD57" s="332">
        <v>0.4</v>
      </c>
      <c r="AE57" s="50" t="s">
        <v>1439</v>
      </c>
      <c r="AF57" s="60" t="s">
        <v>2185</v>
      </c>
      <c r="AG57" s="331" t="s">
        <v>1441</v>
      </c>
      <c r="AH57" s="330">
        <v>0.216</v>
      </c>
      <c r="AI57" s="331" t="s">
        <v>1438</v>
      </c>
      <c r="AJ57" s="330">
        <v>0.22500000000000003</v>
      </c>
      <c r="AK57" s="50" t="s">
        <v>1439</v>
      </c>
      <c r="AL57" s="60" t="s">
        <v>2186</v>
      </c>
      <c r="AM57" s="329" t="s">
        <v>1630</v>
      </c>
      <c r="AN57" s="60" t="s">
        <v>2187</v>
      </c>
      <c r="AO57" s="60" t="s">
        <v>2175</v>
      </c>
      <c r="AP57" s="328" t="s">
        <v>2188</v>
      </c>
      <c r="AQ57" s="328">
        <v>1374</v>
      </c>
      <c r="AR57" s="328" t="s">
        <v>2113</v>
      </c>
      <c r="AS57" s="328" t="s">
        <v>2177</v>
      </c>
      <c r="AT57" s="60" t="s">
        <v>2189</v>
      </c>
      <c r="AU57" s="60" t="s">
        <v>2190</v>
      </c>
      <c r="AV57" s="60" t="s">
        <v>2191</v>
      </c>
      <c r="AW57" s="201">
        <v>45646</v>
      </c>
      <c r="AX57" s="187" t="s">
        <v>1487</v>
      </c>
      <c r="AY57" s="211" t="s">
        <v>2158</v>
      </c>
      <c r="AZ57" s="198"/>
      <c r="BA57" s="210"/>
      <c r="BB57" s="61"/>
      <c r="BC57" s="198"/>
      <c r="BD57" s="187"/>
      <c r="BE57" s="211"/>
      <c r="BF57" s="198"/>
      <c r="BG57" s="210"/>
      <c r="BH57" s="61"/>
      <c r="BI57" s="198"/>
      <c r="BJ57" s="187"/>
      <c r="BK57" s="211"/>
      <c r="BL57" s="198"/>
      <c r="BM57" s="210"/>
      <c r="BN57" s="61"/>
      <c r="BO57" s="198"/>
      <c r="BP57" s="187"/>
      <c r="BQ57" s="211"/>
      <c r="BR57" s="198"/>
      <c r="BS57" s="210"/>
      <c r="BT57" s="61"/>
      <c r="BU57" s="198"/>
      <c r="BV57" s="187"/>
      <c r="BW57" s="211"/>
      <c r="BX57" s="198"/>
      <c r="BY57" s="210"/>
      <c r="BZ57" s="61"/>
      <c r="CA57" s="198"/>
      <c r="CB57" s="187"/>
      <c r="CC57" s="211"/>
      <c r="CD57" s="198"/>
      <c r="CE57" s="210"/>
      <c r="CF57" s="209"/>
      <c r="CG57" s="182">
        <f t="shared" ref="CG57:CG90" si="69">COUNTBLANK(A57:CF57)</f>
        <v>33</v>
      </c>
      <c r="CH57" s="208" t="s">
        <v>2159</v>
      </c>
      <c r="CI57" s="208" t="s">
        <v>2160</v>
      </c>
      <c r="CJ57" s="208" t="s">
        <v>2161</v>
      </c>
      <c r="CK57" s="208" t="s">
        <v>1461</v>
      </c>
      <c r="CL57" s="208" t="s">
        <v>1458</v>
      </c>
      <c r="CM57" s="208" t="s">
        <v>1458</v>
      </c>
      <c r="CN57" s="208" t="s">
        <v>1459</v>
      </c>
      <c r="CO57" s="208" t="s">
        <v>1458</v>
      </c>
      <c r="CP57" s="208" t="s">
        <v>1461</v>
      </c>
      <c r="CQ57" s="208"/>
      <c r="CR57" s="208" t="s">
        <v>1461</v>
      </c>
      <c r="CS57" s="208" t="s">
        <v>1461</v>
      </c>
      <c r="CT57" s="208" t="s">
        <v>1461</v>
      </c>
      <c r="CU57" s="208" t="s">
        <v>1461</v>
      </c>
      <c r="CV57" s="208" t="s">
        <v>1461</v>
      </c>
      <c r="CW57" s="208" t="s">
        <v>1461</v>
      </c>
      <c r="CX57" s="208" t="s">
        <v>2192</v>
      </c>
      <c r="CY57" s="208" t="s">
        <v>1461</v>
      </c>
      <c r="CZ57" s="208" t="s">
        <v>1461</v>
      </c>
      <c r="DA57" s="208" t="s">
        <v>1461</v>
      </c>
      <c r="DB57" s="208" t="s">
        <v>1461</v>
      </c>
      <c r="DC57" s="208" t="s">
        <v>1461</v>
      </c>
      <c r="DD57" s="208" t="s">
        <v>1461</v>
      </c>
      <c r="DF57" s="207" t="str">
        <f t="shared" ref="DF57:DF90" si="70">J57</f>
        <v>Gestión de procesos</v>
      </c>
      <c r="DG57" s="632" t="str">
        <f t="shared" ref="DG57:DG90" si="71">I57</f>
        <v>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v>
      </c>
      <c r="DH57" s="632"/>
      <c r="DI57" s="632"/>
      <c r="DJ57" s="632"/>
      <c r="DK57" s="632"/>
      <c r="DL57" s="632"/>
      <c r="DM57" s="632"/>
      <c r="DN57" s="207" t="str">
        <f t="shared" ref="DN57:DN90" si="72">AE57</f>
        <v>Moderado</v>
      </c>
      <c r="DO57" s="207" t="str">
        <f t="shared" ref="DO57:DO90" si="73">AK57</f>
        <v>Moderado</v>
      </c>
      <c r="DQ57" s="202" t="e">
        <f>SUM(LEN(#REF!)-LEN(SUBSTITUTE(#REF!,"- Preventivo","")))/LEN("- Preventivo")</f>
        <v>#REF!</v>
      </c>
      <c r="DR57" s="202" t="e">
        <f t="shared" ref="DR57:DR91" si="74">SUMIFS($DQ$12:$DQ$90,$A$12:$A$90,A57)</f>
        <v>#REF!</v>
      </c>
      <c r="DS57" s="202" t="e">
        <f>SUM(LEN(#REF!)-LEN(SUBSTITUTE(#REF!,"- Detectivo","")))/LEN("- Detectivo")</f>
        <v>#REF!</v>
      </c>
      <c r="DT57" s="202" t="e">
        <f t="shared" ref="DT57:DT91" si="75">SUMIFS($DS$12:$DS$90,$A$12:$A$90,A57)</f>
        <v>#REF!</v>
      </c>
      <c r="DU57" s="202" t="e">
        <f>SUM(LEN(#REF!)-LEN(SUBSTITUTE(#REF!,"- Correctivo","")))/LEN("- Correctivo")</f>
        <v>#REF!</v>
      </c>
      <c r="DV57" s="202" t="e">
        <f t="shared" ref="DV57:DV91" si="76">SUMIFS($DU$12:$DU$90,$A$12:$A$90,A57)</f>
        <v>#REF!</v>
      </c>
      <c r="DW57" s="202" t="e">
        <f t="shared" ref="DW57:DW90" si="77">DQ57+DS57+DU57</f>
        <v>#REF!</v>
      </c>
      <c r="DX57" s="202" t="e">
        <f t="shared" ref="DX57:DX91" si="78">SUMIFS($DW$12:$DW$90,$A$12:$A$90,A57)</f>
        <v>#REF!</v>
      </c>
      <c r="DY57" s="202" t="e">
        <f>SUM(LEN(#REF!)-LEN(SUBSTITUTE(#REF!,"- Documentado","")))/LEN("- Documentado")</f>
        <v>#REF!</v>
      </c>
      <c r="DZ57" s="202" t="e">
        <f>SUM(LEN(#REF!)-LEN(SUBSTITUTE(#REF!,"- Documentado","")))/LEN("- Documentado")</f>
        <v>#REF!</v>
      </c>
      <c r="EA57" s="202" t="e">
        <f t="shared" ref="EA57:EA91" si="79">SUMIFS($DY$12:$DY$90,$A$12:$A$90,A57)+SUMIFS($DZ$12:$DZ$90,$A$12:$A$90,A57)</f>
        <v>#REF!</v>
      </c>
      <c r="EB57" s="202" t="e">
        <f>SUM(LEN(#REF!)-LEN(SUBSTITUTE(#REF!,"- Continua","")))/LEN("- Continua")</f>
        <v>#REF!</v>
      </c>
      <c r="EC57" s="202" t="e">
        <f>SUM(LEN(#REF!)-LEN(SUBSTITUTE(#REF!,"- Continua","")))/LEN("- Continua")</f>
        <v>#REF!</v>
      </c>
      <c r="ED57" s="202" t="e">
        <f t="shared" ref="ED57:ED91" si="80">SUMIFS($EB$12:$EB$90,$A$12:$A$90,A57)+SUMIFS($EC$12:$EC$90,$A$12:$A$90,A57)</f>
        <v>#REF!</v>
      </c>
      <c r="EE57" s="202" t="e">
        <f>SUM(LEN(#REF!)-LEN(SUBSTITUTE(#REF!,"- Con registro","")))/LEN("- Con registro")</f>
        <v>#REF!</v>
      </c>
      <c r="EF57" s="202" t="e">
        <f>SUM(LEN(#REF!)-LEN(SUBSTITUTE(#REF!,"- Con registro","")))/LEN("- Con registro")</f>
        <v>#REF!</v>
      </c>
      <c r="EG57" s="202" t="e">
        <f t="shared" ref="EG57:EG91" si="81">SUMIFS($EE$12:$EE$90,$A$12:$A$90,A57)+SUMIFS($EF$12:$EF$90,$A$12:$A$90,A57)</f>
        <v>#REF!</v>
      </c>
      <c r="EH57" s="206" t="e">
        <f t="shared" ref="EH57:EH91" si="82">CONCATENATE("El proceso estableció ",DX57," controles frente a los riesgos identificados, de los cuales:
")</f>
        <v>#REF!</v>
      </c>
      <c r="EI57" s="206" t="e">
        <f t="shared" ref="EI57:EI91" si="83">CONCATENATE("- ",DR57," son preventivos, ",DT57," detectivos y ",DV57," correctivos.
")</f>
        <v>#REF!</v>
      </c>
      <c r="EJ57" s="205" t="e">
        <f t="shared" ref="EJ57:EJ91" si="84">CONCATENATE("- ",EA57," están documentados, ",ED57," se aplican continuamente de acuerdo con la periodicidad establecida y en ",EG57," se deja registro de la aplicación.")</f>
        <v>#REF!</v>
      </c>
      <c r="EK57" s="633" t="e">
        <f t="shared" ref="EK57:EK90" si="85">CONCATENATE(EH57,EI57,EJ57)</f>
        <v>#REF!</v>
      </c>
      <c r="EL57" s="633"/>
      <c r="EM57" s="633"/>
      <c r="EN57" s="633"/>
      <c r="EO57" s="633"/>
      <c r="EP57" s="633"/>
      <c r="EQ57" s="633"/>
      <c r="ER57" s="633"/>
      <c r="ES57" s="633"/>
      <c r="ET57" s="633"/>
      <c r="EV57" s="204">
        <f t="shared" ref="EV57:EV90" si="86">IF(AW57&gt;=$EV$1,AW57,IF(AZ57&gt;=$EV$1,AZ57,IF(BC57&gt;=$EV$1,BC57,IF(BF57&gt;=$EV$1,BF57,IF(BI57&gt;=$EV$1,BI57,IF(BL57&gt;=$EV$1,BL57,IF(BO57&gt;=$EV$1,BO57,IF(BR57&gt;=$EV$1,BR57,IF(BU57&gt;=$EV$1,BU57,IF(BX57&gt;=$EV$1,BX57,IF(CA57&gt;=$EV$1,CA57,IF(CD57&gt;=$EV$1,CD57,""))))))))))))</f>
        <v>45646</v>
      </c>
      <c r="EW57" s="203" t="str">
        <f t="shared" ref="EW57:EW90" si="87">IF(EV57="","",$B$6)</f>
        <v>Mapa de riesgos institucional 2025</v>
      </c>
      <c r="EX57" s="202" t="str">
        <f t="shared" ref="EX57:EX90" si="88">IF(EW57="","","Riesgos")</f>
        <v>Riesgos</v>
      </c>
      <c r="EY57" s="202" t="str">
        <f t="shared" ref="EY57:EY90" si="89">IF(EX57="","",CONCATENATE("ID_",G57,": ",I57))</f>
        <v>ID_255: Posibilidad de afectación económica (o presupuestal) por un fallo judicial a favor del(la) ex servidor(a) público(a), debido a errores (fallas o deficiencias) en la expedición de los actos administrativos de desvinculación de servidores(as) públicos(as) de la Secretaría General de la Alcaldía Mayor de Bogotá, D.C.</v>
      </c>
      <c r="EZ57" s="202" t="str">
        <f t="shared" ref="EZ57:EZ90" si="90">IF(EY57="","",CONCATENATE("Ajuste en ",VLOOKUP(EV57,AW57:CF57,(MATCH(EV57,AW57:CF57,10)+1))," en el Mapa de riesgos de ",A57))</f>
        <v>Ajuste en Identificación del riesgo
Análisis antes de controles
Establecimiento de controles
Evaluación de controles
Tratamiento del riesgo en el Mapa de riesgos de Gestión del Talento Humano</v>
      </c>
      <c r="FA57" s="202" t="str">
        <f t="shared" ref="FA57:FA90" si="91">IF(EZ57="","",CONCATENATE("Solicitud de cambio realizada y aprobada por la ",L57," a través del Aplicativo DARUMA"))</f>
        <v>Solicitud de cambio realizada y aprobada por la Dirección de Talento Humano a través del Aplicativo DARUMA</v>
      </c>
    </row>
    <row r="58" spans="1:157" ht="399.9" customHeight="1" x14ac:dyDescent="0.3">
      <c r="A58" s="329" t="s">
        <v>2163</v>
      </c>
      <c r="B58" s="60" t="s">
        <v>2164</v>
      </c>
      <c r="C58" s="60" t="s">
        <v>2165</v>
      </c>
      <c r="D58" s="329" t="s">
        <v>1000</v>
      </c>
      <c r="E58" s="333" t="s">
        <v>1790</v>
      </c>
      <c r="F58" s="60" t="s">
        <v>2193</v>
      </c>
      <c r="G58" s="333">
        <v>208</v>
      </c>
      <c r="H58" s="333" t="s">
        <v>2194</v>
      </c>
      <c r="I58" s="324" t="s">
        <v>2195</v>
      </c>
      <c r="J58" s="329" t="s">
        <v>1466</v>
      </c>
      <c r="K58" s="333" t="s">
        <v>1467</v>
      </c>
      <c r="L58" s="60" t="s">
        <v>1001</v>
      </c>
      <c r="M58" s="61" t="s">
        <v>2196</v>
      </c>
      <c r="N58" s="60" t="s">
        <v>2197</v>
      </c>
      <c r="O58" s="60" t="s">
        <v>2198</v>
      </c>
      <c r="P58" s="60" t="s">
        <v>1502</v>
      </c>
      <c r="Q58" s="60" t="s">
        <v>1433</v>
      </c>
      <c r="R58" s="60" t="s">
        <v>1682</v>
      </c>
      <c r="S58" s="60" t="s">
        <v>1435</v>
      </c>
      <c r="T58" s="60" t="s">
        <v>43</v>
      </c>
      <c r="U58" s="331" t="s">
        <v>1472</v>
      </c>
      <c r="V58" s="332">
        <v>0.2</v>
      </c>
      <c r="W58" s="331" t="s">
        <v>1446</v>
      </c>
      <c r="X58" s="331" t="s">
        <v>1446</v>
      </c>
      <c r="Y58" s="331" t="s">
        <v>1446</v>
      </c>
      <c r="Z58" s="331" t="s">
        <v>1446</v>
      </c>
      <c r="AA58" s="331" t="s">
        <v>1446</v>
      </c>
      <c r="AB58" s="331" t="s">
        <v>1446</v>
      </c>
      <c r="AC58" s="331" t="s">
        <v>1474</v>
      </c>
      <c r="AD58" s="332">
        <v>0.8</v>
      </c>
      <c r="AE58" s="50" t="s">
        <v>1475</v>
      </c>
      <c r="AF58" s="60" t="s">
        <v>2199</v>
      </c>
      <c r="AG58" s="331" t="s">
        <v>1472</v>
      </c>
      <c r="AH58" s="330">
        <v>3.0239999999999996E-2</v>
      </c>
      <c r="AI58" s="331" t="s">
        <v>1474</v>
      </c>
      <c r="AJ58" s="330">
        <v>0.8</v>
      </c>
      <c r="AK58" s="50" t="s">
        <v>1475</v>
      </c>
      <c r="AL58" s="60" t="s">
        <v>2200</v>
      </c>
      <c r="AM58" s="329" t="s">
        <v>1630</v>
      </c>
      <c r="AN58" s="334" t="s">
        <v>2201</v>
      </c>
      <c r="AO58" s="334" t="s">
        <v>2202</v>
      </c>
      <c r="AP58" s="335" t="s">
        <v>2203</v>
      </c>
      <c r="AQ58" s="335" t="s">
        <v>2204</v>
      </c>
      <c r="AR58" s="335" t="s">
        <v>2205</v>
      </c>
      <c r="AS58" s="335" t="s">
        <v>1828</v>
      </c>
      <c r="AT58" s="60" t="s">
        <v>2206</v>
      </c>
      <c r="AU58" s="60" t="s">
        <v>2207</v>
      </c>
      <c r="AV58" s="60" t="s">
        <v>2208</v>
      </c>
      <c r="AW58" s="201">
        <v>45646</v>
      </c>
      <c r="AX58" s="187" t="s">
        <v>1487</v>
      </c>
      <c r="AY58" s="211" t="s">
        <v>2209</v>
      </c>
      <c r="AZ58" s="198"/>
      <c r="BA58" s="210"/>
      <c r="BB58" s="61"/>
      <c r="BC58" s="198"/>
      <c r="BD58" s="187"/>
      <c r="BE58" s="211"/>
      <c r="BF58" s="198"/>
      <c r="BG58" s="210"/>
      <c r="BH58" s="61"/>
      <c r="BI58" s="198"/>
      <c r="BJ58" s="187"/>
      <c r="BK58" s="211"/>
      <c r="BL58" s="198"/>
      <c r="BM58" s="210"/>
      <c r="BN58" s="61"/>
      <c r="BO58" s="198"/>
      <c r="BP58" s="187"/>
      <c r="BQ58" s="211"/>
      <c r="BR58" s="198"/>
      <c r="BS58" s="210"/>
      <c r="BT58" s="61"/>
      <c r="BU58" s="198"/>
      <c r="BV58" s="187"/>
      <c r="BW58" s="211"/>
      <c r="BX58" s="198"/>
      <c r="BY58" s="210"/>
      <c r="BZ58" s="61"/>
      <c r="CA58" s="198"/>
      <c r="CB58" s="210"/>
      <c r="CC58" s="61"/>
      <c r="CD58" s="198"/>
      <c r="CE58" s="210"/>
      <c r="CF58" s="209"/>
      <c r="CG58" s="182">
        <f t="shared" si="69"/>
        <v>33</v>
      </c>
      <c r="CH58" s="208" t="s">
        <v>2159</v>
      </c>
      <c r="CI58" s="208" t="s">
        <v>2160</v>
      </c>
      <c r="CJ58" s="208" t="s">
        <v>2161</v>
      </c>
      <c r="CK58" s="208" t="s">
        <v>1461</v>
      </c>
      <c r="CL58" s="208" t="s">
        <v>1458</v>
      </c>
      <c r="CM58" s="208" t="s">
        <v>1458</v>
      </c>
      <c r="CN58" s="208" t="s">
        <v>1459</v>
      </c>
      <c r="CO58" s="208" t="s">
        <v>1458</v>
      </c>
      <c r="CP58" s="208" t="s">
        <v>1461</v>
      </c>
      <c r="CQ58" s="208"/>
      <c r="CR58" s="208" t="s">
        <v>1461</v>
      </c>
      <c r="CS58" s="208" t="s">
        <v>1564</v>
      </c>
      <c r="CT58" s="208" t="s">
        <v>1461</v>
      </c>
      <c r="CU58" s="208" t="s">
        <v>1461</v>
      </c>
      <c r="CV58" s="208" t="s">
        <v>1461</v>
      </c>
      <c r="CW58" s="208" t="s">
        <v>1461</v>
      </c>
      <c r="CX58" s="208" t="s">
        <v>2210</v>
      </c>
      <c r="CY58" s="208" t="s">
        <v>1461</v>
      </c>
      <c r="CZ58" s="208"/>
      <c r="DA58" s="208"/>
      <c r="DB58" s="208"/>
      <c r="DC58" s="208"/>
      <c r="DD58" s="208" t="s">
        <v>1461</v>
      </c>
      <c r="DF58" s="207" t="str">
        <f t="shared" si="70"/>
        <v>Corrupción</v>
      </c>
      <c r="DG58" s="632" t="str">
        <f t="shared" si="71"/>
        <v>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v>
      </c>
      <c r="DH58" s="632"/>
      <c r="DI58" s="632"/>
      <c r="DJ58" s="632"/>
      <c r="DK58" s="632"/>
      <c r="DL58" s="632"/>
      <c r="DM58" s="632"/>
      <c r="DN58" s="207" t="str">
        <f t="shared" si="72"/>
        <v>Alto</v>
      </c>
      <c r="DO58" s="207" t="str">
        <f t="shared" si="73"/>
        <v>Alto</v>
      </c>
      <c r="DQ58" s="202" t="e">
        <f>SUM(LEN(#REF!)-LEN(SUBSTITUTE(#REF!,"- Preventivo","")))/LEN("- Preventivo")</f>
        <v>#REF!</v>
      </c>
      <c r="DR58" s="202" t="e">
        <f t="shared" si="74"/>
        <v>#REF!</v>
      </c>
      <c r="DS58" s="202" t="e">
        <f>SUM(LEN(#REF!)-LEN(SUBSTITUTE(#REF!,"- Detectivo","")))/LEN("- Detectivo")</f>
        <v>#REF!</v>
      </c>
      <c r="DT58" s="202" t="e">
        <f t="shared" si="75"/>
        <v>#REF!</v>
      </c>
      <c r="DU58" s="202" t="e">
        <f>SUM(LEN(#REF!)-LEN(SUBSTITUTE(#REF!,"- Correctivo","")))/LEN("- Correctivo")</f>
        <v>#REF!</v>
      </c>
      <c r="DV58" s="202" t="e">
        <f t="shared" si="76"/>
        <v>#REF!</v>
      </c>
      <c r="DW58" s="202" t="e">
        <f t="shared" si="77"/>
        <v>#REF!</v>
      </c>
      <c r="DX58" s="202" t="e">
        <f t="shared" si="78"/>
        <v>#REF!</v>
      </c>
      <c r="DY58" s="202" t="e">
        <f>SUM(LEN(#REF!)-LEN(SUBSTITUTE(#REF!,"- Documentado","")))/LEN("- Documentado")</f>
        <v>#REF!</v>
      </c>
      <c r="DZ58" s="202" t="e">
        <f>SUM(LEN(#REF!)-LEN(SUBSTITUTE(#REF!,"- Documentado","")))/LEN("- Documentado")</f>
        <v>#REF!</v>
      </c>
      <c r="EA58" s="202" t="e">
        <f t="shared" si="79"/>
        <v>#REF!</v>
      </c>
      <c r="EB58" s="202" t="e">
        <f>SUM(LEN(#REF!)-LEN(SUBSTITUTE(#REF!,"- Continua","")))/LEN("- Continua")</f>
        <v>#REF!</v>
      </c>
      <c r="EC58" s="202" t="e">
        <f>SUM(LEN(#REF!)-LEN(SUBSTITUTE(#REF!,"- Continua","")))/LEN("- Continua")</f>
        <v>#REF!</v>
      </c>
      <c r="ED58" s="202" t="e">
        <f t="shared" si="80"/>
        <v>#REF!</v>
      </c>
      <c r="EE58" s="202" t="e">
        <f>SUM(LEN(#REF!)-LEN(SUBSTITUTE(#REF!,"- Con registro","")))/LEN("- Con registro")</f>
        <v>#REF!</v>
      </c>
      <c r="EF58" s="202" t="e">
        <f>SUM(LEN(#REF!)-LEN(SUBSTITUTE(#REF!,"- Con registro","")))/LEN("- Con registro")</f>
        <v>#REF!</v>
      </c>
      <c r="EG58" s="202" t="e">
        <f t="shared" si="81"/>
        <v>#REF!</v>
      </c>
      <c r="EH58" s="206" t="e">
        <f t="shared" si="82"/>
        <v>#REF!</v>
      </c>
      <c r="EI58" s="206" t="e">
        <f t="shared" si="83"/>
        <v>#REF!</v>
      </c>
      <c r="EJ58" s="205" t="e">
        <f t="shared" si="84"/>
        <v>#REF!</v>
      </c>
      <c r="EK58" s="633" t="e">
        <f t="shared" si="85"/>
        <v>#REF!</v>
      </c>
      <c r="EL58" s="633"/>
      <c r="EM58" s="633"/>
      <c r="EN58" s="633"/>
      <c r="EO58" s="633"/>
      <c r="EP58" s="633"/>
      <c r="EQ58" s="633"/>
      <c r="ER58" s="633"/>
      <c r="ES58" s="633"/>
      <c r="ET58" s="633"/>
      <c r="EV58" s="204">
        <f t="shared" si="86"/>
        <v>45646</v>
      </c>
      <c r="EW58" s="203" t="str">
        <f t="shared" si="87"/>
        <v>Mapa de riesgos institucional 2025</v>
      </c>
      <c r="EX58" s="202" t="str">
        <f t="shared" si="88"/>
        <v>Riesgos</v>
      </c>
      <c r="EY58" s="202" t="str">
        <f t="shared" si="89"/>
        <v>ID_208: Posibilidad de afectación reputacional por perdida de credibilidad de las partes involucradas e interesadas en los procesos de poblamiento de la planta de la entidad, debido a decisiones ajustadas a intereses propios o de terceros para la vinculación intencional de una persona sin cumplir los requisitos mínimos de un cargo con el fin de obtener un beneficio al que no haya lugar</v>
      </c>
      <c r="EZ58" s="202" t="str">
        <f t="shared" si="90"/>
        <v>Ajuste en Identificación del riesgo
Análisis antes de controles
Establecimiento de controles
Evaluación de controles
Tratamiento del riesgo en el Mapa de riesgos de Gestión del Talento Humano</v>
      </c>
      <c r="FA58" s="202" t="str">
        <f t="shared" si="91"/>
        <v>Solicitud de cambio realizada y aprobada por la Dirección de Talento Humano a través del Aplicativo DARUMA</v>
      </c>
    </row>
    <row r="59" spans="1:157" ht="399.9" customHeight="1" x14ac:dyDescent="0.3">
      <c r="A59" s="329" t="s">
        <v>2163</v>
      </c>
      <c r="B59" s="60" t="s">
        <v>2164</v>
      </c>
      <c r="C59" s="60" t="s">
        <v>2165</v>
      </c>
      <c r="D59" s="329" t="s">
        <v>1000</v>
      </c>
      <c r="E59" s="333" t="s">
        <v>1790</v>
      </c>
      <c r="F59" s="60" t="s">
        <v>2211</v>
      </c>
      <c r="G59" s="333">
        <v>209</v>
      </c>
      <c r="H59" s="333" t="s">
        <v>2212</v>
      </c>
      <c r="I59" s="324" t="s">
        <v>2213</v>
      </c>
      <c r="J59" s="329" t="s">
        <v>1466</v>
      </c>
      <c r="K59" s="333" t="s">
        <v>1467</v>
      </c>
      <c r="L59" s="60" t="s">
        <v>1001</v>
      </c>
      <c r="M59" s="61" t="s">
        <v>2214</v>
      </c>
      <c r="N59" s="60" t="s">
        <v>2197</v>
      </c>
      <c r="O59" s="60" t="s">
        <v>2215</v>
      </c>
      <c r="P59" s="60" t="s">
        <v>1502</v>
      </c>
      <c r="Q59" s="60" t="s">
        <v>1433</v>
      </c>
      <c r="R59" s="60" t="s">
        <v>1682</v>
      </c>
      <c r="S59" s="60" t="s">
        <v>1435</v>
      </c>
      <c r="T59" s="60" t="s">
        <v>43</v>
      </c>
      <c r="U59" s="331" t="s">
        <v>1472</v>
      </c>
      <c r="V59" s="332">
        <v>0.2</v>
      </c>
      <c r="W59" s="331" t="s">
        <v>1446</v>
      </c>
      <c r="X59" s="331" t="s">
        <v>1446</v>
      </c>
      <c r="Y59" s="331" t="s">
        <v>1446</v>
      </c>
      <c r="Z59" s="331" t="s">
        <v>1446</v>
      </c>
      <c r="AA59" s="331" t="s">
        <v>1446</v>
      </c>
      <c r="AB59" s="331" t="s">
        <v>1446</v>
      </c>
      <c r="AC59" s="331" t="s">
        <v>1474</v>
      </c>
      <c r="AD59" s="332">
        <v>0.8</v>
      </c>
      <c r="AE59" s="50" t="s">
        <v>1475</v>
      </c>
      <c r="AF59" s="60" t="s">
        <v>2216</v>
      </c>
      <c r="AG59" s="331" t="s">
        <v>1472</v>
      </c>
      <c r="AH59" s="330">
        <v>1.8143999999999997E-2</v>
      </c>
      <c r="AI59" s="331" t="s">
        <v>1474</v>
      </c>
      <c r="AJ59" s="330">
        <v>0.8</v>
      </c>
      <c r="AK59" s="50" t="s">
        <v>1475</v>
      </c>
      <c r="AL59" s="60" t="s">
        <v>2200</v>
      </c>
      <c r="AM59" s="329" t="s">
        <v>1630</v>
      </c>
      <c r="AN59" s="334" t="s">
        <v>2217</v>
      </c>
      <c r="AO59" s="334" t="s">
        <v>2218</v>
      </c>
      <c r="AP59" s="335" t="s">
        <v>2219</v>
      </c>
      <c r="AQ59" s="335">
        <v>1378</v>
      </c>
      <c r="AR59" s="335" t="s">
        <v>2220</v>
      </c>
      <c r="AS59" s="335" t="s">
        <v>1807</v>
      </c>
      <c r="AT59" s="60" t="s">
        <v>2221</v>
      </c>
      <c r="AU59" s="60" t="s">
        <v>2222</v>
      </c>
      <c r="AV59" s="60" t="s">
        <v>2223</v>
      </c>
      <c r="AW59" s="201">
        <v>45646</v>
      </c>
      <c r="AX59" s="187" t="s">
        <v>1487</v>
      </c>
      <c r="AY59" s="211" t="s">
        <v>2224</v>
      </c>
      <c r="AZ59" s="198"/>
      <c r="BA59" s="210"/>
      <c r="BB59" s="61"/>
      <c r="BC59" s="198"/>
      <c r="BD59" s="187"/>
      <c r="BE59" s="211"/>
      <c r="BF59" s="198"/>
      <c r="BG59" s="210"/>
      <c r="BH59" s="61"/>
      <c r="BI59" s="198"/>
      <c r="BJ59" s="187"/>
      <c r="BK59" s="211"/>
      <c r="BL59" s="198"/>
      <c r="BM59" s="210"/>
      <c r="BN59" s="61"/>
      <c r="BO59" s="198"/>
      <c r="BP59" s="187"/>
      <c r="BQ59" s="211"/>
      <c r="BR59" s="198"/>
      <c r="BS59" s="210"/>
      <c r="BT59" s="61"/>
      <c r="BU59" s="198"/>
      <c r="BV59" s="187"/>
      <c r="BW59" s="211"/>
      <c r="BX59" s="198"/>
      <c r="BY59" s="210"/>
      <c r="BZ59" s="61"/>
      <c r="CA59" s="198"/>
      <c r="CB59" s="187"/>
      <c r="CC59" s="211"/>
      <c r="CD59" s="198"/>
      <c r="CE59" s="210"/>
      <c r="CF59" s="209"/>
      <c r="CG59" s="182">
        <f t="shared" si="69"/>
        <v>33</v>
      </c>
      <c r="CH59" s="208" t="s">
        <v>2159</v>
      </c>
      <c r="CI59" s="208" t="s">
        <v>2160</v>
      </c>
      <c r="CJ59" s="208" t="s">
        <v>2161</v>
      </c>
      <c r="CK59" s="208" t="s">
        <v>1461</v>
      </c>
      <c r="CL59" s="208" t="s">
        <v>1458</v>
      </c>
      <c r="CM59" s="208" t="s">
        <v>1458</v>
      </c>
      <c r="CN59" s="208" t="s">
        <v>1459</v>
      </c>
      <c r="CO59" s="208" t="s">
        <v>1458</v>
      </c>
      <c r="CP59" s="208" t="s">
        <v>1461</v>
      </c>
      <c r="CQ59" s="208"/>
      <c r="CR59" s="208" t="s">
        <v>1461</v>
      </c>
      <c r="CS59" s="208" t="s">
        <v>1564</v>
      </c>
      <c r="CT59" s="208" t="s">
        <v>1461</v>
      </c>
      <c r="CU59" s="208" t="s">
        <v>1461</v>
      </c>
      <c r="CV59" s="208" t="s">
        <v>1461</v>
      </c>
      <c r="CW59" s="208" t="s">
        <v>1461</v>
      </c>
      <c r="CX59" s="208" t="s">
        <v>2225</v>
      </c>
      <c r="CY59" s="208" t="s">
        <v>1461</v>
      </c>
      <c r="CZ59" s="208"/>
      <c r="DA59" s="208"/>
      <c r="DB59" s="208"/>
      <c r="DC59" s="208"/>
      <c r="DD59" s="208" t="s">
        <v>1461</v>
      </c>
      <c r="DF59" s="207" t="str">
        <f t="shared" si="70"/>
        <v>Corrupción</v>
      </c>
      <c r="DG59" s="632" t="str">
        <f t="shared" si="71"/>
        <v xml:space="preserve">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v>
      </c>
      <c r="DH59" s="632"/>
      <c r="DI59" s="632"/>
      <c r="DJ59" s="632"/>
      <c r="DK59" s="632"/>
      <c r="DL59" s="632"/>
      <c r="DM59" s="632"/>
      <c r="DN59" s="207" t="str">
        <f t="shared" si="72"/>
        <v>Alto</v>
      </c>
      <c r="DO59" s="207" t="str">
        <f t="shared" si="73"/>
        <v>Alto</v>
      </c>
      <c r="DQ59" s="202" t="e">
        <f>SUM(LEN(#REF!)-LEN(SUBSTITUTE(#REF!,"- Preventivo","")))/LEN("- Preventivo")</f>
        <v>#REF!</v>
      </c>
      <c r="DR59" s="202" t="e">
        <f t="shared" si="74"/>
        <v>#REF!</v>
      </c>
      <c r="DS59" s="202" t="e">
        <f>SUM(LEN(#REF!)-LEN(SUBSTITUTE(#REF!,"- Detectivo","")))/LEN("- Detectivo")</f>
        <v>#REF!</v>
      </c>
      <c r="DT59" s="202" t="e">
        <f t="shared" si="75"/>
        <v>#REF!</v>
      </c>
      <c r="DU59" s="202" t="e">
        <f>SUM(LEN(#REF!)-LEN(SUBSTITUTE(#REF!,"- Correctivo","")))/LEN("- Correctivo")</f>
        <v>#REF!</v>
      </c>
      <c r="DV59" s="202" t="e">
        <f t="shared" si="76"/>
        <v>#REF!</v>
      </c>
      <c r="DW59" s="202" t="e">
        <f t="shared" si="77"/>
        <v>#REF!</v>
      </c>
      <c r="DX59" s="202" t="e">
        <f t="shared" si="78"/>
        <v>#REF!</v>
      </c>
      <c r="DY59" s="202" t="e">
        <f>SUM(LEN(#REF!)-LEN(SUBSTITUTE(#REF!,"- Documentado","")))/LEN("- Documentado")</f>
        <v>#REF!</v>
      </c>
      <c r="DZ59" s="202" t="e">
        <f>SUM(LEN(#REF!)-LEN(SUBSTITUTE(#REF!,"- Documentado","")))/LEN("- Documentado")</f>
        <v>#REF!</v>
      </c>
      <c r="EA59" s="202" t="e">
        <f t="shared" si="79"/>
        <v>#REF!</v>
      </c>
      <c r="EB59" s="202" t="e">
        <f>SUM(LEN(#REF!)-LEN(SUBSTITUTE(#REF!,"- Continua","")))/LEN("- Continua")</f>
        <v>#REF!</v>
      </c>
      <c r="EC59" s="202" t="e">
        <f>SUM(LEN(#REF!)-LEN(SUBSTITUTE(#REF!,"- Continua","")))/LEN("- Continua")</f>
        <v>#REF!</v>
      </c>
      <c r="ED59" s="202" t="e">
        <f t="shared" si="80"/>
        <v>#REF!</v>
      </c>
      <c r="EE59" s="202" t="e">
        <f>SUM(LEN(#REF!)-LEN(SUBSTITUTE(#REF!,"- Con registro","")))/LEN("- Con registro")</f>
        <v>#REF!</v>
      </c>
      <c r="EF59" s="202" t="e">
        <f>SUM(LEN(#REF!)-LEN(SUBSTITUTE(#REF!,"- Con registro","")))/LEN("- Con registro")</f>
        <v>#REF!</v>
      </c>
      <c r="EG59" s="202" t="e">
        <f t="shared" si="81"/>
        <v>#REF!</v>
      </c>
      <c r="EH59" s="206" t="e">
        <f t="shared" si="82"/>
        <v>#REF!</v>
      </c>
      <c r="EI59" s="206" t="e">
        <f t="shared" si="83"/>
        <v>#REF!</v>
      </c>
      <c r="EJ59" s="205" t="e">
        <f t="shared" si="84"/>
        <v>#REF!</v>
      </c>
      <c r="EK59" s="633" t="e">
        <f t="shared" si="85"/>
        <v>#REF!</v>
      </c>
      <c r="EL59" s="633"/>
      <c r="EM59" s="633"/>
      <c r="EN59" s="633"/>
      <c r="EO59" s="633"/>
      <c r="EP59" s="633"/>
      <c r="EQ59" s="633"/>
      <c r="ER59" s="633"/>
      <c r="ES59" s="633"/>
      <c r="ET59" s="633"/>
      <c r="EV59" s="204">
        <f t="shared" si="86"/>
        <v>45646</v>
      </c>
      <c r="EW59" s="203" t="str">
        <f t="shared" si="87"/>
        <v>Mapa de riesgos institucional 2025</v>
      </c>
      <c r="EX59" s="202" t="str">
        <f t="shared" si="88"/>
        <v>Riesgos</v>
      </c>
      <c r="EY59" s="202" t="str">
        <f t="shared" si="89"/>
        <v xml:space="preserve">ID_209: Posibilidad de afectación económica (o presupuestal) por reconocimientos adicionales a los servidores por conceptos de nómina reflejados en las cuentas contables, debido a desvío de recursos físicos o económicos durante la liquidación de nómina para otorgarse beneficios propios o a terceros. </v>
      </c>
      <c r="EZ59" s="202" t="str">
        <f t="shared" si="90"/>
        <v>Ajuste en Identificación del riesgo
Análisis antes de controles
Establecimiento de controles
Evaluación de controles
Tratamiento del riesgo en el Mapa de riesgos de Gestión del Talento Humano</v>
      </c>
      <c r="FA59" s="202" t="str">
        <f t="shared" si="91"/>
        <v>Solicitud de cambio realizada y aprobada por la Dirección de Talento Humano a través del Aplicativo DARUMA</v>
      </c>
    </row>
    <row r="60" spans="1:157" ht="399.9" customHeight="1" x14ac:dyDescent="0.3">
      <c r="A60" s="329" t="s">
        <v>2163</v>
      </c>
      <c r="B60" s="60" t="s">
        <v>2164</v>
      </c>
      <c r="C60" s="60" t="s">
        <v>2165</v>
      </c>
      <c r="D60" s="329" t="s">
        <v>1000</v>
      </c>
      <c r="E60" s="333" t="s">
        <v>1790</v>
      </c>
      <c r="F60" s="60" t="s">
        <v>2226</v>
      </c>
      <c r="G60" s="333">
        <v>210</v>
      </c>
      <c r="H60" s="333" t="s">
        <v>2227</v>
      </c>
      <c r="I60" s="324" t="s">
        <v>2228</v>
      </c>
      <c r="J60" s="329" t="s">
        <v>1466</v>
      </c>
      <c r="K60" s="333" t="s">
        <v>1467</v>
      </c>
      <c r="L60" s="60" t="s">
        <v>1001</v>
      </c>
      <c r="M60" s="61" t="s">
        <v>2229</v>
      </c>
      <c r="N60" s="60" t="s">
        <v>2197</v>
      </c>
      <c r="O60" s="60" t="s">
        <v>2230</v>
      </c>
      <c r="P60" s="60" t="s">
        <v>2231</v>
      </c>
      <c r="Q60" s="60" t="s">
        <v>1433</v>
      </c>
      <c r="R60" s="60" t="s">
        <v>1682</v>
      </c>
      <c r="S60" s="60" t="s">
        <v>1435</v>
      </c>
      <c r="T60" s="60" t="s">
        <v>43</v>
      </c>
      <c r="U60" s="331" t="s">
        <v>1472</v>
      </c>
      <c r="V60" s="332">
        <v>0.2</v>
      </c>
      <c r="W60" s="331" t="s">
        <v>1446</v>
      </c>
      <c r="X60" s="331" t="s">
        <v>1446</v>
      </c>
      <c r="Y60" s="331" t="s">
        <v>1446</v>
      </c>
      <c r="Z60" s="331" t="s">
        <v>1446</v>
      </c>
      <c r="AA60" s="331" t="s">
        <v>1446</v>
      </c>
      <c r="AB60" s="331" t="s">
        <v>1446</v>
      </c>
      <c r="AC60" s="331" t="s">
        <v>1474</v>
      </c>
      <c r="AD60" s="332">
        <v>0.8</v>
      </c>
      <c r="AE60" s="50" t="s">
        <v>1475</v>
      </c>
      <c r="AF60" s="60" t="s">
        <v>1476</v>
      </c>
      <c r="AG60" s="331" t="s">
        <v>1472</v>
      </c>
      <c r="AH60" s="330">
        <v>5.8799999999999991E-2</v>
      </c>
      <c r="AI60" s="331" t="s">
        <v>1474</v>
      </c>
      <c r="AJ60" s="330">
        <v>0.8</v>
      </c>
      <c r="AK60" s="50" t="s">
        <v>1475</v>
      </c>
      <c r="AL60" s="60" t="s">
        <v>2200</v>
      </c>
      <c r="AM60" s="329" t="s">
        <v>1630</v>
      </c>
      <c r="AN60" s="60" t="s">
        <v>2232</v>
      </c>
      <c r="AO60" s="60" t="s">
        <v>2233</v>
      </c>
      <c r="AP60" s="60" t="s">
        <v>2234</v>
      </c>
      <c r="AQ60" s="60" t="s">
        <v>2235</v>
      </c>
      <c r="AR60" s="60" t="s">
        <v>2236</v>
      </c>
      <c r="AS60" s="60" t="s">
        <v>2237</v>
      </c>
      <c r="AT60" s="60" t="s">
        <v>2238</v>
      </c>
      <c r="AU60" s="60" t="s">
        <v>2239</v>
      </c>
      <c r="AV60" s="60" t="s">
        <v>2240</v>
      </c>
      <c r="AW60" s="201">
        <v>45646</v>
      </c>
      <c r="AX60" s="187" t="s">
        <v>1452</v>
      </c>
      <c r="AY60" s="211" t="s">
        <v>2241</v>
      </c>
      <c r="AZ60" s="198"/>
      <c r="BA60" s="210"/>
      <c r="BB60" s="61"/>
      <c r="BC60" s="198"/>
      <c r="BD60" s="187"/>
      <c r="BE60" s="211"/>
      <c r="BF60" s="198"/>
      <c r="BG60" s="210"/>
      <c r="BH60" s="61"/>
      <c r="BI60" s="198"/>
      <c r="BJ60" s="187"/>
      <c r="BK60" s="211"/>
      <c r="BL60" s="198"/>
      <c r="BM60" s="210"/>
      <c r="BN60" s="61"/>
      <c r="BO60" s="198"/>
      <c r="BP60" s="187"/>
      <c r="BQ60" s="211"/>
      <c r="BR60" s="198"/>
      <c r="BS60" s="210"/>
      <c r="BT60" s="61"/>
      <c r="BU60" s="198"/>
      <c r="BV60" s="187"/>
      <c r="BW60" s="211"/>
      <c r="BX60" s="198"/>
      <c r="BY60" s="210"/>
      <c r="BZ60" s="61"/>
      <c r="CA60" s="198"/>
      <c r="CB60" s="187"/>
      <c r="CC60" s="211"/>
      <c r="CD60" s="198"/>
      <c r="CE60" s="210"/>
      <c r="CF60" s="209"/>
      <c r="CG60" s="182">
        <f t="shared" si="69"/>
        <v>33</v>
      </c>
      <c r="CH60" s="208" t="s">
        <v>2159</v>
      </c>
      <c r="CI60" s="208" t="s">
        <v>2160</v>
      </c>
      <c r="CJ60" s="208" t="s">
        <v>2161</v>
      </c>
      <c r="CK60" s="208" t="s">
        <v>1461</v>
      </c>
      <c r="CL60" s="208" t="s">
        <v>1458</v>
      </c>
      <c r="CM60" s="208" t="s">
        <v>1458</v>
      </c>
      <c r="CN60" s="208" t="s">
        <v>1459</v>
      </c>
      <c r="CO60" s="208" t="s">
        <v>1458</v>
      </c>
      <c r="CP60" s="208" t="s">
        <v>1461</v>
      </c>
      <c r="CQ60" s="208"/>
      <c r="CR60" s="208" t="s">
        <v>1461</v>
      </c>
      <c r="CS60" s="208" t="s">
        <v>1461</v>
      </c>
      <c r="CT60" s="208" t="s">
        <v>1461</v>
      </c>
      <c r="CU60" s="208" t="s">
        <v>1461</v>
      </c>
      <c r="CV60" s="208" t="s">
        <v>1461</v>
      </c>
      <c r="CW60" s="208" t="s">
        <v>1461</v>
      </c>
      <c r="CX60" s="208" t="s">
        <v>2242</v>
      </c>
      <c r="CY60" s="208" t="s">
        <v>1461</v>
      </c>
      <c r="CZ60" s="208" t="s">
        <v>1461</v>
      </c>
      <c r="DA60" s="208" t="s">
        <v>1461</v>
      </c>
      <c r="DB60" s="208" t="s">
        <v>1461</v>
      </c>
      <c r="DC60" s="208" t="s">
        <v>1461</v>
      </c>
      <c r="DD60" s="208" t="s">
        <v>1461</v>
      </c>
      <c r="DF60" s="207" t="str">
        <f t="shared" si="70"/>
        <v>Corrupción</v>
      </c>
      <c r="DG60" s="632" t="str">
        <f t="shared" si="71"/>
        <v>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v>
      </c>
      <c r="DH60" s="632"/>
      <c r="DI60" s="632"/>
      <c r="DJ60" s="632"/>
      <c r="DK60" s="632"/>
      <c r="DL60" s="632"/>
      <c r="DM60" s="632"/>
      <c r="DN60" s="207" t="str">
        <f t="shared" si="72"/>
        <v>Alto</v>
      </c>
      <c r="DO60" s="207" t="str">
        <f t="shared" si="73"/>
        <v>Alto</v>
      </c>
      <c r="DQ60" s="202" t="e">
        <f>SUM(LEN(#REF!)-LEN(SUBSTITUTE(#REF!,"- Preventivo","")))/LEN("- Preventivo")</f>
        <v>#REF!</v>
      </c>
      <c r="DR60" s="202" t="e">
        <f t="shared" si="74"/>
        <v>#REF!</v>
      </c>
      <c r="DS60" s="202" t="e">
        <f>SUM(LEN(#REF!)-LEN(SUBSTITUTE(#REF!,"- Detectivo","")))/LEN("- Detectivo")</f>
        <v>#REF!</v>
      </c>
      <c r="DT60" s="202" t="e">
        <f t="shared" si="75"/>
        <v>#REF!</v>
      </c>
      <c r="DU60" s="202" t="e">
        <f>SUM(LEN(#REF!)-LEN(SUBSTITUTE(#REF!,"- Correctivo","")))/LEN("- Correctivo")</f>
        <v>#REF!</v>
      </c>
      <c r="DV60" s="202" t="e">
        <f t="shared" si="76"/>
        <v>#REF!</v>
      </c>
      <c r="DW60" s="202" t="e">
        <f t="shared" si="77"/>
        <v>#REF!</v>
      </c>
      <c r="DX60" s="202" t="e">
        <f t="shared" si="78"/>
        <v>#REF!</v>
      </c>
      <c r="DY60" s="202" t="e">
        <f>SUM(LEN(#REF!)-LEN(SUBSTITUTE(#REF!,"- Documentado","")))/LEN("- Documentado")</f>
        <v>#REF!</v>
      </c>
      <c r="DZ60" s="202" t="e">
        <f>SUM(LEN(#REF!)-LEN(SUBSTITUTE(#REF!,"- Documentado","")))/LEN("- Documentado")</f>
        <v>#REF!</v>
      </c>
      <c r="EA60" s="202" t="e">
        <f t="shared" si="79"/>
        <v>#REF!</v>
      </c>
      <c r="EB60" s="202" t="e">
        <f>SUM(LEN(#REF!)-LEN(SUBSTITUTE(#REF!,"- Continua","")))/LEN("- Continua")</f>
        <v>#REF!</v>
      </c>
      <c r="EC60" s="202" t="e">
        <f>SUM(LEN(#REF!)-LEN(SUBSTITUTE(#REF!,"- Continua","")))/LEN("- Continua")</f>
        <v>#REF!</v>
      </c>
      <c r="ED60" s="202" t="e">
        <f t="shared" si="80"/>
        <v>#REF!</v>
      </c>
      <c r="EE60" s="202" t="e">
        <f>SUM(LEN(#REF!)-LEN(SUBSTITUTE(#REF!,"- Con registro","")))/LEN("- Con registro")</f>
        <v>#REF!</v>
      </c>
      <c r="EF60" s="202" t="e">
        <f>SUM(LEN(#REF!)-LEN(SUBSTITUTE(#REF!,"- Con registro","")))/LEN("- Con registro")</f>
        <v>#REF!</v>
      </c>
      <c r="EG60" s="202" t="e">
        <f t="shared" si="81"/>
        <v>#REF!</v>
      </c>
      <c r="EH60" s="206" t="e">
        <f t="shared" si="82"/>
        <v>#REF!</v>
      </c>
      <c r="EI60" s="206" t="e">
        <f t="shared" si="83"/>
        <v>#REF!</v>
      </c>
      <c r="EJ60" s="205" t="e">
        <f t="shared" si="84"/>
        <v>#REF!</v>
      </c>
      <c r="EK60" s="633" t="e">
        <f t="shared" si="85"/>
        <v>#REF!</v>
      </c>
      <c r="EL60" s="633"/>
      <c r="EM60" s="633"/>
      <c r="EN60" s="633"/>
      <c r="EO60" s="633"/>
      <c r="EP60" s="633"/>
      <c r="EQ60" s="633"/>
      <c r="ER60" s="633"/>
      <c r="ES60" s="633"/>
      <c r="ET60" s="633"/>
      <c r="EV60" s="204">
        <f t="shared" si="86"/>
        <v>45646</v>
      </c>
      <c r="EW60" s="203" t="str">
        <f t="shared" si="87"/>
        <v>Mapa de riesgos institucional 2025</v>
      </c>
      <c r="EX60" s="202" t="str">
        <f t="shared" si="88"/>
        <v>Riesgos</v>
      </c>
      <c r="EY60" s="202" t="str">
        <f t="shared" si="89"/>
        <v>ID_210: Posibilidad de afectación reputacional por quejas y/o demandas de los/as servidores/as y/o ciudadanos/as, debido a desvío de recursos físicos o económicos en el manejo de los botiquines ubicados en las diferentes sedes de la entidad con el fin de obtener beneficio a nombre propio o de terceros.</v>
      </c>
      <c r="EZ60" s="202" t="str">
        <f t="shared" si="90"/>
        <v>Ajuste en Identificación del riesgo
Análisis antes de controles
Establecimiento de controles
Evaluación de controles
 en el Mapa de riesgos de Gestión del Talento Humano</v>
      </c>
      <c r="FA60" s="202" t="str">
        <f t="shared" si="91"/>
        <v>Solicitud de cambio realizada y aprobada por la Dirección de Talento Humano a través del Aplicativo DARUMA</v>
      </c>
    </row>
    <row r="61" spans="1:157" ht="399.9" customHeight="1" x14ac:dyDescent="0.3">
      <c r="A61" s="329" t="s">
        <v>2163</v>
      </c>
      <c r="B61" s="60" t="s">
        <v>2164</v>
      </c>
      <c r="C61" s="60" t="s">
        <v>2165</v>
      </c>
      <c r="D61" s="329" t="s">
        <v>1000</v>
      </c>
      <c r="E61" s="333" t="s">
        <v>1790</v>
      </c>
      <c r="F61" s="60" t="s">
        <v>2226</v>
      </c>
      <c r="G61" s="333">
        <v>264</v>
      </c>
      <c r="H61" s="333" t="s">
        <v>2243</v>
      </c>
      <c r="I61" s="324" t="s">
        <v>2244</v>
      </c>
      <c r="J61" s="329" t="s">
        <v>1427</v>
      </c>
      <c r="K61" s="333" t="s">
        <v>1428</v>
      </c>
      <c r="L61" s="60" t="s">
        <v>1001</v>
      </c>
      <c r="M61" s="61" t="s">
        <v>2245</v>
      </c>
      <c r="N61" s="334" t="s">
        <v>2246</v>
      </c>
      <c r="O61" s="60" t="s">
        <v>2247</v>
      </c>
      <c r="P61" s="60" t="s">
        <v>1502</v>
      </c>
      <c r="Q61" s="60" t="s">
        <v>1433</v>
      </c>
      <c r="R61" s="60" t="s">
        <v>1503</v>
      </c>
      <c r="S61" s="60" t="s">
        <v>1435</v>
      </c>
      <c r="T61" s="60" t="s">
        <v>43</v>
      </c>
      <c r="U61" s="331" t="s">
        <v>1441</v>
      </c>
      <c r="V61" s="332">
        <v>0.4</v>
      </c>
      <c r="W61" s="331" t="s">
        <v>1438</v>
      </c>
      <c r="X61" s="331" t="s">
        <v>1437</v>
      </c>
      <c r="Y61" s="331" t="s">
        <v>1438</v>
      </c>
      <c r="Z61" s="331" t="s">
        <v>1437</v>
      </c>
      <c r="AA61" s="331" t="s">
        <v>1437</v>
      </c>
      <c r="AB61" s="331" t="s">
        <v>1437</v>
      </c>
      <c r="AC61" s="331" t="s">
        <v>1438</v>
      </c>
      <c r="AD61" s="332">
        <v>0.4</v>
      </c>
      <c r="AE61" s="50" t="s">
        <v>1439</v>
      </c>
      <c r="AF61" s="60" t="s">
        <v>2248</v>
      </c>
      <c r="AG61" s="331" t="s">
        <v>1472</v>
      </c>
      <c r="AH61" s="330">
        <v>8.6399999999999991E-2</v>
      </c>
      <c r="AI61" s="331" t="s">
        <v>1438</v>
      </c>
      <c r="AJ61" s="330">
        <v>0.22500000000000003</v>
      </c>
      <c r="AK61" s="50" t="s">
        <v>1442</v>
      </c>
      <c r="AL61" s="60" t="s">
        <v>2249</v>
      </c>
      <c r="AM61" s="329" t="s">
        <v>1444</v>
      </c>
      <c r="AN61" s="60" t="s">
        <v>1445</v>
      </c>
      <c r="AO61" s="60" t="s">
        <v>1445</v>
      </c>
      <c r="AP61" s="60" t="s">
        <v>1445</v>
      </c>
      <c r="AQ61" s="60" t="s">
        <v>1446</v>
      </c>
      <c r="AR61" s="60" t="s">
        <v>1445</v>
      </c>
      <c r="AS61" s="60" t="s">
        <v>1445</v>
      </c>
      <c r="AT61" s="60" t="s">
        <v>2250</v>
      </c>
      <c r="AU61" s="60" t="s">
        <v>2251</v>
      </c>
      <c r="AV61" s="60" t="s">
        <v>2252</v>
      </c>
      <c r="AW61" s="201">
        <v>45646</v>
      </c>
      <c r="AX61" s="187" t="s">
        <v>1452</v>
      </c>
      <c r="AY61" s="211" t="s">
        <v>2241</v>
      </c>
      <c r="AZ61" s="198"/>
      <c r="BA61" s="210"/>
      <c r="BB61" s="61"/>
      <c r="BC61" s="198"/>
      <c r="BD61" s="187"/>
      <c r="BE61" s="211"/>
      <c r="BF61" s="198"/>
      <c r="BG61" s="210"/>
      <c r="BH61" s="61"/>
      <c r="BI61" s="198"/>
      <c r="BJ61" s="187"/>
      <c r="BK61" s="211"/>
      <c r="BL61" s="198"/>
      <c r="BM61" s="210"/>
      <c r="BN61" s="61"/>
      <c r="BO61" s="198"/>
      <c r="BP61" s="187"/>
      <c r="BQ61" s="211"/>
      <c r="BR61" s="198"/>
      <c r="BS61" s="210"/>
      <c r="BT61" s="61"/>
      <c r="BU61" s="198"/>
      <c r="BV61" s="187"/>
      <c r="BW61" s="211"/>
      <c r="BX61" s="198"/>
      <c r="BY61" s="210"/>
      <c r="BZ61" s="61"/>
      <c r="CA61" s="198"/>
      <c r="CB61" s="187"/>
      <c r="CC61" s="211"/>
      <c r="CD61" s="198"/>
      <c r="CE61" s="210"/>
      <c r="CF61" s="209"/>
      <c r="CG61" s="182">
        <f t="shared" si="69"/>
        <v>33</v>
      </c>
      <c r="CH61" s="208" t="s">
        <v>2159</v>
      </c>
      <c r="CI61" s="208" t="s">
        <v>2160</v>
      </c>
      <c r="CJ61" s="208" t="s">
        <v>2161</v>
      </c>
      <c r="CK61" s="208" t="s">
        <v>1461</v>
      </c>
      <c r="CL61" s="208" t="s">
        <v>1458</v>
      </c>
      <c r="CM61" s="208" t="s">
        <v>1458</v>
      </c>
      <c r="CN61" s="208" t="s">
        <v>1459</v>
      </c>
      <c r="CO61" s="208" t="s">
        <v>1458</v>
      </c>
      <c r="CP61" s="208" t="s">
        <v>1461</v>
      </c>
      <c r="CQ61" s="208"/>
      <c r="CR61" s="208" t="s">
        <v>1461</v>
      </c>
      <c r="CS61" s="208" t="s">
        <v>1461</v>
      </c>
      <c r="CT61" s="208" t="s">
        <v>1461</v>
      </c>
      <c r="CU61" s="208" t="s">
        <v>1461</v>
      </c>
      <c r="CV61" s="208" t="s">
        <v>1461</v>
      </c>
      <c r="CW61" s="208" t="s">
        <v>1461</v>
      </c>
      <c r="CX61" s="208" t="s">
        <v>2253</v>
      </c>
      <c r="CY61" s="208" t="s">
        <v>1461</v>
      </c>
      <c r="CZ61" s="208" t="s">
        <v>1461</v>
      </c>
      <c r="DA61" s="208" t="s">
        <v>1461</v>
      </c>
      <c r="DB61" s="208" t="s">
        <v>1461</v>
      </c>
      <c r="DC61" s="208" t="s">
        <v>1461</v>
      </c>
      <c r="DD61" s="208" t="s">
        <v>1461</v>
      </c>
      <c r="DF61" s="207" t="str">
        <f t="shared" si="70"/>
        <v>Gestión de procesos</v>
      </c>
      <c r="DG61" s="632" t="str">
        <f t="shared" si="71"/>
        <v>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v>
      </c>
      <c r="DH61" s="632"/>
      <c r="DI61" s="632"/>
      <c r="DJ61" s="632"/>
      <c r="DK61" s="632"/>
      <c r="DL61" s="632"/>
      <c r="DM61" s="632"/>
      <c r="DN61" s="207" t="str">
        <f t="shared" si="72"/>
        <v>Moderado</v>
      </c>
      <c r="DO61" s="207" t="str">
        <f t="shared" si="73"/>
        <v>Bajo</v>
      </c>
      <c r="DQ61" s="202" t="e">
        <f>SUM(LEN(#REF!)-LEN(SUBSTITUTE(#REF!,"- Preventivo","")))/LEN("- Preventivo")</f>
        <v>#REF!</v>
      </c>
      <c r="DR61" s="202" t="e">
        <f t="shared" si="74"/>
        <v>#REF!</v>
      </c>
      <c r="DS61" s="202" t="e">
        <f>SUM(LEN(#REF!)-LEN(SUBSTITUTE(#REF!,"- Detectivo","")))/LEN("- Detectivo")</f>
        <v>#REF!</v>
      </c>
      <c r="DT61" s="202" t="e">
        <f t="shared" si="75"/>
        <v>#REF!</v>
      </c>
      <c r="DU61" s="202" t="e">
        <f>SUM(LEN(#REF!)-LEN(SUBSTITUTE(#REF!,"- Correctivo","")))/LEN("- Correctivo")</f>
        <v>#REF!</v>
      </c>
      <c r="DV61" s="202" t="e">
        <f t="shared" si="76"/>
        <v>#REF!</v>
      </c>
      <c r="DW61" s="202" t="e">
        <f t="shared" si="77"/>
        <v>#REF!</v>
      </c>
      <c r="DX61" s="202" t="e">
        <f t="shared" si="78"/>
        <v>#REF!</v>
      </c>
      <c r="DY61" s="202" t="e">
        <f>SUM(LEN(#REF!)-LEN(SUBSTITUTE(#REF!,"- Documentado","")))/LEN("- Documentado")</f>
        <v>#REF!</v>
      </c>
      <c r="DZ61" s="202" t="e">
        <f>SUM(LEN(#REF!)-LEN(SUBSTITUTE(#REF!,"- Documentado","")))/LEN("- Documentado")</f>
        <v>#REF!</v>
      </c>
      <c r="EA61" s="202" t="e">
        <f t="shared" si="79"/>
        <v>#REF!</v>
      </c>
      <c r="EB61" s="202" t="e">
        <f>SUM(LEN(#REF!)-LEN(SUBSTITUTE(#REF!,"- Continua","")))/LEN("- Continua")</f>
        <v>#REF!</v>
      </c>
      <c r="EC61" s="202" t="e">
        <f>SUM(LEN(#REF!)-LEN(SUBSTITUTE(#REF!,"- Continua","")))/LEN("- Continua")</f>
        <v>#REF!</v>
      </c>
      <c r="ED61" s="202" t="e">
        <f t="shared" si="80"/>
        <v>#REF!</v>
      </c>
      <c r="EE61" s="202" t="e">
        <f>SUM(LEN(#REF!)-LEN(SUBSTITUTE(#REF!,"- Con registro","")))/LEN("- Con registro")</f>
        <v>#REF!</v>
      </c>
      <c r="EF61" s="202" t="e">
        <f>SUM(LEN(#REF!)-LEN(SUBSTITUTE(#REF!,"- Con registro","")))/LEN("- Con registro")</f>
        <v>#REF!</v>
      </c>
      <c r="EG61" s="202" t="e">
        <f t="shared" si="81"/>
        <v>#REF!</v>
      </c>
      <c r="EH61" s="206" t="e">
        <f t="shared" si="82"/>
        <v>#REF!</v>
      </c>
      <c r="EI61" s="206" t="e">
        <f t="shared" si="83"/>
        <v>#REF!</v>
      </c>
      <c r="EJ61" s="205" t="e">
        <f t="shared" si="84"/>
        <v>#REF!</v>
      </c>
      <c r="EK61" s="633" t="e">
        <f t="shared" si="85"/>
        <v>#REF!</v>
      </c>
      <c r="EL61" s="633"/>
      <c r="EM61" s="633"/>
      <c r="EN61" s="633"/>
      <c r="EO61" s="633"/>
      <c r="EP61" s="633"/>
      <c r="EQ61" s="633"/>
      <c r="ER61" s="633"/>
      <c r="ES61" s="633"/>
      <c r="ET61" s="633"/>
      <c r="EV61" s="204">
        <f t="shared" si="86"/>
        <v>45646</v>
      </c>
      <c r="EW61" s="203" t="str">
        <f t="shared" si="87"/>
        <v>Mapa de riesgos institucional 2025</v>
      </c>
      <c r="EX61" s="202" t="str">
        <f t="shared" si="88"/>
        <v>Riesgos</v>
      </c>
      <c r="EY61" s="202" t="str">
        <f t="shared" si="89"/>
        <v>ID_264: Posibilidad de afectación económica (o presupuestal) por multas y sanciones de ente(s) regulador(es) y/o fallos judiciales a favor de los(as) servidores(as), debido a incumplimiento legal en la implementación de los estándares mínimos del Sistema de Gestión de Seguridad y Salud en el Trabajo.</v>
      </c>
      <c r="EZ61" s="202" t="str">
        <f t="shared" si="90"/>
        <v>Ajuste en Identificación del riesgo
Análisis antes de controles
Establecimiento de controles
Evaluación de controles
 en el Mapa de riesgos de Gestión del Talento Humano</v>
      </c>
      <c r="FA61" s="202" t="str">
        <f t="shared" si="91"/>
        <v>Solicitud de cambio realizada y aprobada por la Dirección de Talento Humano a través del Aplicativo DARUMA</v>
      </c>
    </row>
    <row r="62" spans="1:157" ht="399.9" customHeight="1" x14ac:dyDescent="0.3">
      <c r="A62" s="329" t="s">
        <v>2163</v>
      </c>
      <c r="B62" s="60" t="s">
        <v>2164</v>
      </c>
      <c r="C62" s="60" t="s">
        <v>2165</v>
      </c>
      <c r="D62" s="329" t="s">
        <v>1000</v>
      </c>
      <c r="E62" s="333" t="s">
        <v>1790</v>
      </c>
      <c r="F62" s="60" t="s">
        <v>2254</v>
      </c>
      <c r="G62" s="333">
        <v>265</v>
      </c>
      <c r="H62" s="333" t="s">
        <v>2255</v>
      </c>
      <c r="I62" s="324" t="s">
        <v>2256</v>
      </c>
      <c r="J62" s="329" t="s">
        <v>1427</v>
      </c>
      <c r="K62" s="333" t="s">
        <v>1428</v>
      </c>
      <c r="L62" s="60" t="s">
        <v>1001</v>
      </c>
      <c r="M62" s="61" t="s">
        <v>2257</v>
      </c>
      <c r="N62" s="60" t="s">
        <v>2246</v>
      </c>
      <c r="O62" s="60" t="s">
        <v>2258</v>
      </c>
      <c r="P62" s="60" t="s">
        <v>1502</v>
      </c>
      <c r="Q62" s="60" t="s">
        <v>1433</v>
      </c>
      <c r="R62" s="60" t="s">
        <v>1682</v>
      </c>
      <c r="S62" s="60" t="s">
        <v>1435</v>
      </c>
      <c r="T62" s="60" t="s">
        <v>43</v>
      </c>
      <c r="U62" s="331" t="s">
        <v>1472</v>
      </c>
      <c r="V62" s="332">
        <v>0.2</v>
      </c>
      <c r="W62" s="331" t="s">
        <v>1438</v>
      </c>
      <c r="X62" s="331" t="s">
        <v>1438</v>
      </c>
      <c r="Y62" s="331" t="s">
        <v>1437</v>
      </c>
      <c r="Z62" s="331" t="s">
        <v>1437</v>
      </c>
      <c r="AA62" s="331" t="s">
        <v>1437</v>
      </c>
      <c r="AB62" s="331" t="s">
        <v>1437</v>
      </c>
      <c r="AC62" s="331" t="s">
        <v>1438</v>
      </c>
      <c r="AD62" s="332">
        <v>0.4</v>
      </c>
      <c r="AE62" s="50" t="s">
        <v>1442</v>
      </c>
      <c r="AF62" s="60" t="s">
        <v>2259</v>
      </c>
      <c r="AG62" s="331" t="s">
        <v>1472</v>
      </c>
      <c r="AH62" s="330">
        <v>8.3999999999999991E-2</v>
      </c>
      <c r="AI62" s="331" t="s">
        <v>1438</v>
      </c>
      <c r="AJ62" s="330">
        <v>0.22500000000000003</v>
      </c>
      <c r="AK62" s="50" t="s">
        <v>1442</v>
      </c>
      <c r="AL62" s="60" t="s">
        <v>2260</v>
      </c>
      <c r="AM62" s="329" t="s">
        <v>1444</v>
      </c>
      <c r="AN62" s="60" t="s">
        <v>1445</v>
      </c>
      <c r="AO62" s="60" t="s">
        <v>1445</v>
      </c>
      <c r="AP62" s="328" t="s">
        <v>1445</v>
      </c>
      <c r="AQ62" s="328" t="s">
        <v>1446</v>
      </c>
      <c r="AR62" s="328" t="s">
        <v>1445</v>
      </c>
      <c r="AS62" s="328" t="s">
        <v>1445</v>
      </c>
      <c r="AT62" s="60" t="s">
        <v>2261</v>
      </c>
      <c r="AU62" s="60" t="s">
        <v>2262</v>
      </c>
      <c r="AV62" s="60" t="s">
        <v>2263</v>
      </c>
      <c r="AW62" s="201">
        <v>45646</v>
      </c>
      <c r="AX62" s="187" t="s">
        <v>1452</v>
      </c>
      <c r="AY62" s="211" t="s">
        <v>2264</v>
      </c>
      <c r="AZ62" s="198"/>
      <c r="BA62" s="210"/>
      <c r="BB62" s="61"/>
      <c r="BC62" s="198"/>
      <c r="BD62" s="187"/>
      <c r="BE62" s="211"/>
      <c r="BF62" s="198"/>
      <c r="BG62" s="210"/>
      <c r="BH62" s="61"/>
      <c r="BI62" s="198"/>
      <c r="BJ62" s="187"/>
      <c r="BK62" s="211"/>
      <c r="BL62" s="198"/>
      <c r="BM62" s="210"/>
      <c r="BN62" s="61"/>
      <c r="BO62" s="198"/>
      <c r="BP62" s="187"/>
      <c r="BQ62" s="211"/>
      <c r="BR62" s="198"/>
      <c r="BS62" s="210"/>
      <c r="BT62" s="61"/>
      <c r="BU62" s="198"/>
      <c r="BV62" s="187"/>
      <c r="BW62" s="211"/>
      <c r="BX62" s="198"/>
      <c r="BY62" s="210"/>
      <c r="BZ62" s="61"/>
      <c r="CA62" s="198"/>
      <c r="CB62" s="187"/>
      <c r="CC62" s="211"/>
      <c r="CD62" s="198"/>
      <c r="CE62" s="210"/>
      <c r="CF62" s="209"/>
      <c r="CG62" s="182">
        <f t="shared" si="69"/>
        <v>33</v>
      </c>
      <c r="CH62" s="208" t="s">
        <v>2159</v>
      </c>
      <c r="CI62" s="208" t="s">
        <v>2160</v>
      </c>
      <c r="CJ62" s="208" t="s">
        <v>2161</v>
      </c>
      <c r="CK62" s="208" t="s">
        <v>1461</v>
      </c>
      <c r="CL62" s="208" t="s">
        <v>1458</v>
      </c>
      <c r="CM62" s="208" t="s">
        <v>1458</v>
      </c>
      <c r="CN62" s="208" t="s">
        <v>1459</v>
      </c>
      <c r="CO62" s="208" t="s">
        <v>1458</v>
      </c>
      <c r="CP62" s="208" t="s">
        <v>1461</v>
      </c>
      <c r="CQ62" s="208"/>
      <c r="CR62" s="208" t="s">
        <v>1461</v>
      </c>
      <c r="CS62" s="208" t="s">
        <v>1461</v>
      </c>
      <c r="CT62" s="208" t="s">
        <v>1461</v>
      </c>
      <c r="CU62" s="208" t="s">
        <v>1461</v>
      </c>
      <c r="CV62" s="208" t="s">
        <v>1461</v>
      </c>
      <c r="CW62" s="208" t="s">
        <v>1461</v>
      </c>
      <c r="CX62" s="208" t="s">
        <v>2265</v>
      </c>
      <c r="CY62" s="208" t="s">
        <v>1461</v>
      </c>
      <c r="CZ62" s="208" t="s">
        <v>1461</v>
      </c>
      <c r="DA62" s="208" t="s">
        <v>1461</v>
      </c>
      <c r="DB62" s="208" t="s">
        <v>1461</v>
      </c>
      <c r="DC62" s="208" t="s">
        <v>1461</v>
      </c>
      <c r="DD62" s="208" t="s">
        <v>1461</v>
      </c>
      <c r="DF62" s="207" t="str">
        <f t="shared" si="70"/>
        <v>Gestión de procesos</v>
      </c>
      <c r="DG62" s="632" t="str">
        <f t="shared" si="71"/>
        <v>Posibilidad de afectación reputacional por pérdida de confianza por parte de los/as trabajadores/as y las organizaciones sindicales, debido a incumplimiento parcial de compromisos durante la ejecución de la estrategia para la atención individual y colectivas de trabajo</v>
      </c>
      <c r="DH62" s="632"/>
      <c r="DI62" s="632"/>
      <c r="DJ62" s="632"/>
      <c r="DK62" s="632"/>
      <c r="DL62" s="632"/>
      <c r="DM62" s="632"/>
      <c r="DN62" s="207" t="str">
        <f t="shared" si="72"/>
        <v>Bajo</v>
      </c>
      <c r="DO62" s="207" t="str">
        <f t="shared" si="73"/>
        <v>Bajo</v>
      </c>
      <c r="DQ62" s="202" t="e">
        <f>SUM(LEN(#REF!)-LEN(SUBSTITUTE(#REF!,"- Preventivo","")))/LEN("- Preventivo")</f>
        <v>#REF!</v>
      </c>
      <c r="DR62" s="202" t="e">
        <f t="shared" si="74"/>
        <v>#REF!</v>
      </c>
      <c r="DS62" s="202" t="e">
        <f>SUM(LEN(#REF!)-LEN(SUBSTITUTE(#REF!,"- Detectivo","")))/LEN("- Detectivo")</f>
        <v>#REF!</v>
      </c>
      <c r="DT62" s="202" t="e">
        <f t="shared" si="75"/>
        <v>#REF!</v>
      </c>
      <c r="DU62" s="202" t="e">
        <f>SUM(LEN(#REF!)-LEN(SUBSTITUTE(#REF!,"- Correctivo","")))/LEN("- Correctivo")</f>
        <v>#REF!</v>
      </c>
      <c r="DV62" s="202" t="e">
        <f t="shared" si="76"/>
        <v>#REF!</v>
      </c>
      <c r="DW62" s="202" t="e">
        <f t="shared" si="77"/>
        <v>#REF!</v>
      </c>
      <c r="DX62" s="202" t="e">
        <f t="shared" si="78"/>
        <v>#REF!</v>
      </c>
      <c r="DY62" s="202" t="e">
        <f>SUM(LEN(#REF!)-LEN(SUBSTITUTE(#REF!,"- Documentado","")))/LEN("- Documentado")</f>
        <v>#REF!</v>
      </c>
      <c r="DZ62" s="202" t="e">
        <f>SUM(LEN(#REF!)-LEN(SUBSTITUTE(#REF!,"- Documentado","")))/LEN("- Documentado")</f>
        <v>#REF!</v>
      </c>
      <c r="EA62" s="202" t="e">
        <f t="shared" si="79"/>
        <v>#REF!</v>
      </c>
      <c r="EB62" s="202" t="e">
        <f>SUM(LEN(#REF!)-LEN(SUBSTITUTE(#REF!,"- Continua","")))/LEN("- Continua")</f>
        <v>#REF!</v>
      </c>
      <c r="EC62" s="202" t="e">
        <f>SUM(LEN(#REF!)-LEN(SUBSTITUTE(#REF!,"- Continua","")))/LEN("- Continua")</f>
        <v>#REF!</v>
      </c>
      <c r="ED62" s="202" t="e">
        <f t="shared" si="80"/>
        <v>#REF!</v>
      </c>
      <c r="EE62" s="202" t="e">
        <f>SUM(LEN(#REF!)-LEN(SUBSTITUTE(#REF!,"- Con registro","")))/LEN("- Con registro")</f>
        <v>#REF!</v>
      </c>
      <c r="EF62" s="202" t="e">
        <f>SUM(LEN(#REF!)-LEN(SUBSTITUTE(#REF!,"- Con registro","")))/LEN("- Con registro")</f>
        <v>#REF!</v>
      </c>
      <c r="EG62" s="202" t="e">
        <f t="shared" si="81"/>
        <v>#REF!</v>
      </c>
      <c r="EH62" s="206" t="e">
        <f t="shared" si="82"/>
        <v>#REF!</v>
      </c>
      <c r="EI62" s="206" t="e">
        <f t="shared" si="83"/>
        <v>#REF!</v>
      </c>
      <c r="EJ62" s="205" t="e">
        <f t="shared" si="84"/>
        <v>#REF!</v>
      </c>
      <c r="EK62" s="633" t="e">
        <f t="shared" si="85"/>
        <v>#REF!</v>
      </c>
      <c r="EL62" s="633"/>
      <c r="EM62" s="633"/>
      <c r="EN62" s="633"/>
      <c r="EO62" s="633"/>
      <c r="EP62" s="633"/>
      <c r="EQ62" s="633"/>
      <c r="ER62" s="633"/>
      <c r="ES62" s="633"/>
      <c r="ET62" s="633"/>
      <c r="EV62" s="204">
        <f t="shared" si="86"/>
        <v>45646</v>
      </c>
      <c r="EW62" s="203" t="str">
        <f t="shared" si="87"/>
        <v>Mapa de riesgos institucional 2025</v>
      </c>
      <c r="EX62" s="202" t="str">
        <f t="shared" si="88"/>
        <v>Riesgos</v>
      </c>
      <c r="EY62" s="202" t="str">
        <f t="shared" si="89"/>
        <v>ID_265: Posibilidad de afectación reputacional por pérdida de confianza por parte de los/as trabajadores/as y las organizaciones sindicales, debido a incumplimiento parcial de compromisos durante la ejecución de la estrategia para la atención individual y colectivas de trabajo</v>
      </c>
      <c r="EZ62" s="202" t="str">
        <f t="shared" si="90"/>
        <v>Ajuste en Identificación del riesgo
Análisis antes de controles
Establecimiento de controles
Evaluación de controles
 en el Mapa de riesgos de Gestión del Talento Humano</v>
      </c>
      <c r="FA62" s="202" t="str">
        <f t="shared" si="91"/>
        <v>Solicitud de cambio realizada y aprobada por la Dirección de Talento Humano a través del Aplicativo DARUMA</v>
      </c>
    </row>
    <row r="63" spans="1:157" ht="399.9" customHeight="1" x14ac:dyDescent="0.3">
      <c r="A63" s="329" t="s">
        <v>2163</v>
      </c>
      <c r="B63" s="60" t="s">
        <v>2164</v>
      </c>
      <c r="C63" s="60" t="s">
        <v>2165</v>
      </c>
      <c r="D63" s="329" t="s">
        <v>1000</v>
      </c>
      <c r="E63" s="333" t="s">
        <v>1790</v>
      </c>
      <c r="F63" s="60" t="s">
        <v>2266</v>
      </c>
      <c r="G63" s="333">
        <v>266</v>
      </c>
      <c r="H63" s="333" t="s">
        <v>2267</v>
      </c>
      <c r="I63" s="324" t="s">
        <v>2268</v>
      </c>
      <c r="J63" s="329" t="s">
        <v>1427</v>
      </c>
      <c r="K63" s="333" t="s">
        <v>1428</v>
      </c>
      <c r="L63" s="60" t="s">
        <v>1001</v>
      </c>
      <c r="M63" s="61" t="s">
        <v>2269</v>
      </c>
      <c r="N63" s="60" t="s">
        <v>2246</v>
      </c>
      <c r="O63" s="60" t="s">
        <v>2270</v>
      </c>
      <c r="P63" s="60" t="s">
        <v>1502</v>
      </c>
      <c r="Q63" s="60" t="s">
        <v>1433</v>
      </c>
      <c r="R63" s="60" t="s">
        <v>1503</v>
      </c>
      <c r="S63" s="60" t="s">
        <v>1435</v>
      </c>
      <c r="T63" s="60" t="s">
        <v>43</v>
      </c>
      <c r="U63" s="331" t="s">
        <v>1441</v>
      </c>
      <c r="V63" s="332">
        <v>0.4</v>
      </c>
      <c r="W63" s="331" t="s">
        <v>1437</v>
      </c>
      <c r="X63" s="331" t="s">
        <v>1438</v>
      </c>
      <c r="Y63" s="331" t="s">
        <v>1437</v>
      </c>
      <c r="Z63" s="331" t="s">
        <v>1437</v>
      </c>
      <c r="AA63" s="331" t="s">
        <v>1437</v>
      </c>
      <c r="AB63" s="331" t="s">
        <v>1437</v>
      </c>
      <c r="AC63" s="331" t="s">
        <v>1438</v>
      </c>
      <c r="AD63" s="332">
        <v>0.4</v>
      </c>
      <c r="AE63" s="50" t="s">
        <v>1439</v>
      </c>
      <c r="AF63" s="60" t="s">
        <v>2271</v>
      </c>
      <c r="AG63" s="331" t="s">
        <v>1441</v>
      </c>
      <c r="AH63" s="330">
        <v>0.24</v>
      </c>
      <c r="AI63" s="331" t="s">
        <v>1438</v>
      </c>
      <c r="AJ63" s="330">
        <v>0.22500000000000003</v>
      </c>
      <c r="AK63" s="50" t="s">
        <v>1439</v>
      </c>
      <c r="AL63" s="60" t="s">
        <v>2272</v>
      </c>
      <c r="AM63" s="329" t="s">
        <v>1630</v>
      </c>
      <c r="AN63" s="335" t="s">
        <v>2273</v>
      </c>
      <c r="AO63" s="335" t="s">
        <v>2175</v>
      </c>
      <c r="AP63" s="335" t="s">
        <v>2274</v>
      </c>
      <c r="AQ63" s="335">
        <v>1373</v>
      </c>
      <c r="AR63" s="335" t="s">
        <v>2113</v>
      </c>
      <c r="AS63" s="335" t="s">
        <v>2177</v>
      </c>
      <c r="AT63" s="60" t="s">
        <v>2275</v>
      </c>
      <c r="AU63" s="60" t="s">
        <v>2276</v>
      </c>
      <c r="AV63" s="60" t="s">
        <v>2277</v>
      </c>
      <c r="AW63" s="201">
        <v>45646</v>
      </c>
      <c r="AX63" s="187" t="s">
        <v>1487</v>
      </c>
      <c r="AY63" s="211" t="s">
        <v>2278</v>
      </c>
      <c r="AZ63" s="198"/>
      <c r="BA63" s="210"/>
      <c r="BB63" s="61"/>
      <c r="BC63" s="198"/>
      <c r="BD63" s="187"/>
      <c r="BE63" s="211"/>
      <c r="BF63" s="198"/>
      <c r="BG63" s="210"/>
      <c r="BH63" s="61"/>
      <c r="BI63" s="198"/>
      <c r="BJ63" s="187"/>
      <c r="BK63" s="211"/>
      <c r="BL63" s="198"/>
      <c r="BM63" s="210"/>
      <c r="BN63" s="61"/>
      <c r="BO63" s="198"/>
      <c r="BP63" s="187"/>
      <c r="BQ63" s="211"/>
      <c r="BR63" s="198"/>
      <c r="BS63" s="210"/>
      <c r="BT63" s="61"/>
      <c r="BU63" s="198"/>
      <c r="BV63" s="187"/>
      <c r="BW63" s="211"/>
      <c r="BX63" s="198"/>
      <c r="BY63" s="210"/>
      <c r="BZ63" s="61"/>
      <c r="CA63" s="198"/>
      <c r="CB63" s="187"/>
      <c r="CC63" s="211"/>
      <c r="CD63" s="198"/>
      <c r="CE63" s="210"/>
      <c r="CF63" s="209"/>
      <c r="CG63" s="182">
        <f t="shared" si="69"/>
        <v>33</v>
      </c>
      <c r="CH63" s="208" t="s">
        <v>2159</v>
      </c>
      <c r="CI63" s="208" t="s">
        <v>2160</v>
      </c>
      <c r="CJ63" s="208" t="s">
        <v>2161</v>
      </c>
      <c r="CK63" s="208" t="s">
        <v>1461</v>
      </c>
      <c r="CL63" s="208" t="s">
        <v>1458</v>
      </c>
      <c r="CM63" s="208" t="s">
        <v>1458</v>
      </c>
      <c r="CN63" s="208" t="s">
        <v>1459</v>
      </c>
      <c r="CO63" s="208" t="s">
        <v>1458</v>
      </c>
      <c r="CP63" s="208" t="s">
        <v>1461</v>
      </c>
      <c r="CQ63" s="208"/>
      <c r="CR63" s="208" t="s">
        <v>1461</v>
      </c>
      <c r="CS63" s="208" t="s">
        <v>1564</v>
      </c>
      <c r="CT63" s="208" t="s">
        <v>1461</v>
      </c>
      <c r="CU63" s="208" t="s">
        <v>1461</v>
      </c>
      <c r="CV63" s="208" t="s">
        <v>1461</v>
      </c>
      <c r="CW63" s="208" t="s">
        <v>1461</v>
      </c>
      <c r="CX63" s="208" t="s">
        <v>2279</v>
      </c>
      <c r="CY63" s="208" t="s">
        <v>1461</v>
      </c>
      <c r="CZ63" s="208"/>
      <c r="DA63" s="208"/>
      <c r="DB63" s="208"/>
      <c r="DC63" s="208"/>
      <c r="DD63" s="208" t="s">
        <v>1461</v>
      </c>
      <c r="DF63" s="207" t="str">
        <f t="shared" si="70"/>
        <v>Gestión de procesos</v>
      </c>
      <c r="DG63" s="632" t="str">
        <f t="shared" si="71"/>
        <v>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v>
      </c>
      <c r="DH63" s="632"/>
      <c r="DI63" s="632"/>
      <c r="DJ63" s="632"/>
      <c r="DK63" s="632"/>
      <c r="DL63" s="632"/>
      <c r="DM63" s="632"/>
      <c r="DN63" s="207" t="str">
        <f t="shared" si="72"/>
        <v>Moderado</v>
      </c>
      <c r="DO63" s="207" t="str">
        <f t="shared" si="73"/>
        <v>Moderado</v>
      </c>
      <c r="DQ63" s="202" t="e">
        <f>SUM(LEN(#REF!)-LEN(SUBSTITUTE(#REF!,"- Preventivo","")))/LEN("- Preventivo")</f>
        <v>#REF!</v>
      </c>
      <c r="DR63" s="202" t="e">
        <f t="shared" si="74"/>
        <v>#REF!</v>
      </c>
      <c r="DS63" s="202" t="e">
        <f>SUM(LEN(#REF!)-LEN(SUBSTITUTE(#REF!,"- Detectivo","")))/LEN("- Detectivo")</f>
        <v>#REF!</v>
      </c>
      <c r="DT63" s="202" t="e">
        <f t="shared" si="75"/>
        <v>#REF!</v>
      </c>
      <c r="DU63" s="202" t="e">
        <f>SUM(LEN(#REF!)-LEN(SUBSTITUTE(#REF!,"- Correctivo","")))/LEN("- Correctivo")</f>
        <v>#REF!</v>
      </c>
      <c r="DV63" s="202" t="e">
        <f t="shared" si="76"/>
        <v>#REF!</v>
      </c>
      <c r="DW63" s="202" t="e">
        <f t="shared" si="77"/>
        <v>#REF!</v>
      </c>
      <c r="DX63" s="202" t="e">
        <f t="shared" si="78"/>
        <v>#REF!</v>
      </c>
      <c r="DY63" s="202" t="e">
        <f>SUM(LEN(#REF!)-LEN(SUBSTITUTE(#REF!,"- Documentado","")))/LEN("- Documentado")</f>
        <v>#REF!</v>
      </c>
      <c r="DZ63" s="202" t="e">
        <f>SUM(LEN(#REF!)-LEN(SUBSTITUTE(#REF!,"- Documentado","")))/LEN("- Documentado")</f>
        <v>#REF!</v>
      </c>
      <c r="EA63" s="202" t="e">
        <f t="shared" si="79"/>
        <v>#REF!</v>
      </c>
      <c r="EB63" s="202" t="e">
        <f>SUM(LEN(#REF!)-LEN(SUBSTITUTE(#REF!,"- Continua","")))/LEN("- Continua")</f>
        <v>#REF!</v>
      </c>
      <c r="EC63" s="202" t="e">
        <f>SUM(LEN(#REF!)-LEN(SUBSTITUTE(#REF!,"- Continua","")))/LEN("- Continua")</f>
        <v>#REF!</v>
      </c>
      <c r="ED63" s="202" t="e">
        <f t="shared" si="80"/>
        <v>#REF!</v>
      </c>
      <c r="EE63" s="202" t="e">
        <f>SUM(LEN(#REF!)-LEN(SUBSTITUTE(#REF!,"- Con registro","")))/LEN("- Con registro")</f>
        <v>#REF!</v>
      </c>
      <c r="EF63" s="202" t="e">
        <f>SUM(LEN(#REF!)-LEN(SUBSTITUTE(#REF!,"- Con registro","")))/LEN("- Con registro")</f>
        <v>#REF!</v>
      </c>
      <c r="EG63" s="202" t="e">
        <f t="shared" si="81"/>
        <v>#REF!</v>
      </c>
      <c r="EH63" s="206" t="e">
        <f t="shared" si="82"/>
        <v>#REF!</v>
      </c>
      <c r="EI63" s="206" t="e">
        <f t="shared" si="83"/>
        <v>#REF!</v>
      </c>
      <c r="EJ63" s="205" t="e">
        <f t="shared" si="84"/>
        <v>#REF!</v>
      </c>
      <c r="EK63" s="633" t="e">
        <f t="shared" si="85"/>
        <v>#REF!</v>
      </c>
      <c r="EL63" s="633"/>
      <c r="EM63" s="633"/>
      <c r="EN63" s="633"/>
      <c r="EO63" s="633"/>
      <c r="EP63" s="633"/>
      <c r="EQ63" s="633"/>
      <c r="ER63" s="633"/>
      <c r="ES63" s="633"/>
      <c r="ET63" s="633"/>
      <c r="EV63" s="204">
        <f t="shared" si="86"/>
        <v>45646</v>
      </c>
      <c r="EW63" s="203" t="str">
        <f t="shared" si="87"/>
        <v>Mapa de riesgos institucional 2025</v>
      </c>
      <c r="EX63" s="202" t="str">
        <f t="shared" si="88"/>
        <v>Riesgos</v>
      </c>
      <c r="EY63" s="202" t="str">
        <f t="shared" si="89"/>
        <v>ID_266: Posibilidad de afectación reputacional por quejas interpuestas por los directivos líderes de las dependencias que cuentan con servidores/as en calidad de teletrabajadores/as y/o por los/as teletrabajadores/as, debido a incumplimiento parcial de compromisos en la implementación, comunicación y seguimiento del teletrabajo en la Secretaría General de la Alcaldía Mayor de Bogotá, D.C.</v>
      </c>
      <c r="EZ63" s="202" t="str">
        <f t="shared" si="90"/>
        <v>Ajuste en Identificación del riesgo
Análisis antes de controles
Establecimiento de controles
Evaluación de controles
Tratamiento del riesgo en el Mapa de riesgos de Gestión del Talento Humano</v>
      </c>
      <c r="FA63" s="202" t="str">
        <f t="shared" si="91"/>
        <v>Solicitud de cambio realizada y aprobada por la Dirección de Talento Humano a través del Aplicativo DARUMA</v>
      </c>
    </row>
    <row r="64" spans="1:157" ht="399.9" customHeight="1" x14ac:dyDescent="0.3">
      <c r="A64" s="329" t="s">
        <v>2280</v>
      </c>
      <c r="B64" s="60" t="s">
        <v>2281</v>
      </c>
      <c r="C64" s="60" t="s">
        <v>2282</v>
      </c>
      <c r="D64" s="329" t="s">
        <v>2283</v>
      </c>
      <c r="E64" s="333" t="s">
        <v>1494</v>
      </c>
      <c r="F64" s="60" t="s">
        <v>2284</v>
      </c>
      <c r="G64" s="333">
        <v>224</v>
      </c>
      <c r="H64" s="333" t="s">
        <v>2285</v>
      </c>
      <c r="I64" s="324" t="s">
        <v>2286</v>
      </c>
      <c r="J64" s="329" t="s">
        <v>1427</v>
      </c>
      <c r="K64" s="333" t="s">
        <v>1428</v>
      </c>
      <c r="L64" s="60" t="s">
        <v>77</v>
      </c>
      <c r="M64" s="61" t="s">
        <v>2287</v>
      </c>
      <c r="N64" s="60" t="s">
        <v>2288</v>
      </c>
      <c r="O64" s="60" t="s">
        <v>2289</v>
      </c>
      <c r="P64" s="60" t="s">
        <v>2290</v>
      </c>
      <c r="Q64" s="60" t="s">
        <v>1433</v>
      </c>
      <c r="R64" s="60" t="s">
        <v>1503</v>
      </c>
      <c r="S64" s="60" t="s">
        <v>1435</v>
      </c>
      <c r="T64" s="60" t="s">
        <v>43</v>
      </c>
      <c r="U64" s="331" t="s">
        <v>1436</v>
      </c>
      <c r="V64" s="332">
        <v>0.6</v>
      </c>
      <c r="W64" s="331" t="s">
        <v>1437</v>
      </c>
      <c r="X64" s="331" t="s">
        <v>1438</v>
      </c>
      <c r="Y64" s="331" t="s">
        <v>1437</v>
      </c>
      <c r="Z64" s="331" t="s">
        <v>1437</v>
      </c>
      <c r="AA64" s="331" t="s">
        <v>1473</v>
      </c>
      <c r="AB64" s="331" t="s">
        <v>1437</v>
      </c>
      <c r="AC64" s="331" t="s">
        <v>1473</v>
      </c>
      <c r="AD64" s="332">
        <v>0.6</v>
      </c>
      <c r="AE64" s="50" t="s">
        <v>1439</v>
      </c>
      <c r="AF64" s="60" t="s">
        <v>2291</v>
      </c>
      <c r="AG64" s="331" t="s">
        <v>1472</v>
      </c>
      <c r="AH64" s="330">
        <v>0.1512</v>
      </c>
      <c r="AI64" s="331" t="s">
        <v>1438</v>
      </c>
      <c r="AJ64" s="330">
        <v>0.33749999999999997</v>
      </c>
      <c r="AK64" s="50" t="s">
        <v>1442</v>
      </c>
      <c r="AL64" s="60" t="s">
        <v>2292</v>
      </c>
      <c r="AM64" s="329" t="s">
        <v>1444</v>
      </c>
      <c r="AN64" s="60" t="s">
        <v>1445</v>
      </c>
      <c r="AO64" s="60" t="s">
        <v>1445</v>
      </c>
      <c r="AP64" s="60" t="s">
        <v>1445</v>
      </c>
      <c r="AQ64" s="60" t="s">
        <v>1446</v>
      </c>
      <c r="AR64" s="60" t="s">
        <v>1445</v>
      </c>
      <c r="AS64" s="60" t="s">
        <v>1445</v>
      </c>
      <c r="AT64" s="60" t="s">
        <v>2293</v>
      </c>
      <c r="AU64" s="60" t="s">
        <v>2294</v>
      </c>
      <c r="AV64" s="60" t="s">
        <v>2295</v>
      </c>
      <c r="AW64" s="201">
        <v>45645</v>
      </c>
      <c r="AX64" s="187" t="s">
        <v>1452</v>
      </c>
      <c r="AY64" s="211" t="s">
        <v>2296</v>
      </c>
      <c r="AZ64" s="184">
        <f>IF([6]Ficha1!$BL$271="","",[6]Ficha1!$BL$271)</f>
        <v>45751</v>
      </c>
      <c r="BA64" s="187" t="e">
        <f>CONCATENATE(IF([6]Ficha1!$C$272="","",[6]Ficha1!$E$272),"
",IF([6]Ficha1!$C$273="","",[6]Ficha1!$E$273),"
",IF([6]Ficha1!$C$274="","",[6]Ficha1!$E$274),"
",IF([6]Ficha1!$C$275="","",[6]Ficha1!$E$275),"
",IF([6]Ficha1!$C$276="","",[6]Ficha1!$E$276),"")</f>
        <v>#REF!</v>
      </c>
      <c r="BB64" s="186" t="str">
        <f>IF([6]Ficha1!$N$271="","",[6]Ficha1!$N$271)</f>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(2) .
-Evaluación de controles: se evalúan nuevamente los controles conforme a su actualización.</v>
      </c>
      <c r="BC64" s="198"/>
      <c r="BD64" s="187"/>
      <c r="BE64" s="211"/>
      <c r="BF64" s="198"/>
      <c r="BG64" s="210"/>
      <c r="BH64" s="61"/>
      <c r="BI64" s="198"/>
      <c r="BJ64" s="187"/>
      <c r="BK64" s="211"/>
      <c r="BL64" s="198"/>
      <c r="BM64" s="210"/>
      <c r="BN64" s="61"/>
      <c r="BO64" s="198"/>
      <c r="BP64" s="187"/>
      <c r="BQ64" s="211"/>
      <c r="BR64" s="198"/>
      <c r="BS64" s="210"/>
      <c r="BT64" s="61"/>
      <c r="BU64" s="198"/>
      <c r="BV64" s="187"/>
      <c r="BW64" s="211"/>
      <c r="BX64" s="198"/>
      <c r="BY64" s="210"/>
      <c r="BZ64" s="61"/>
      <c r="CA64" s="198"/>
      <c r="CB64" s="187"/>
      <c r="CC64" s="211"/>
      <c r="CD64" s="198"/>
      <c r="CE64" s="210"/>
      <c r="CF64" s="209"/>
      <c r="CG64" s="182">
        <f t="shared" si="69"/>
        <v>30</v>
      </c>
      <c r="CH64" s="208" t="s">
        <v>2297</v>
      </c>
      <c r="CI64" s="208" t="s">
        <v>2298</v>
      </c>
      <c r="CJ64" s="208" t="s">
        <v>2299</v>
      </c>
      <c r="CK64" s="208" t="s">
        <v>1457</v>
      </c>
      <c r="CL64" s="208" t="s">
        <v>1458</v>
      </c>
      <c r="CM64" s="208" t="s">
        <v>1458</v>
      </c>
      <c r="CN64" s="208" t="s">
        <v>1517</v>
      </c>
      <c r="CO64" s="208" t="s">
        <v>1458</v>
      </c>
      <c r="CP64" s="208" t="s">
        <v>1461</v>
      </c>
      <c r="CQ64" s="208"/>
      <c r="CR64" s="208" t="s">
        <v>1461</v>
      </c>
      <c r="CS64" s="208" t="s">
        <v>1461</v>
      </c>
      <c r="CT64" s="208" t="s">
        <v>1461</v>
      </c>
      <c r="CU64" s="208" t="s">
        <v>1461</v>
      </c>
      <c r="CV64" s="208" t="s">
        <v>1461</v>
      </c>
      <c r="CW64" s="208" t="s">
        <v>1461</v>
      </c>
      <c r="CX64" s="208" t="s">
        <v>2300</v>
      </c>
      <c r="CY64" s="208" t="s">
        <v>1461</v>
      </c>
      <c r="CZ64" s="208" t="s">
        <v>1461</v>
      </c>
      <c r="DA64" s="208" t="s">
        <v>1461</v>
      </c>
      <c r="DB64" s="208" t="s">
        <v>1461</v>
      </c>
      <c r="DC64" s="208" t="s">
        <v>1461</v>
      </c>
      <c r="DD64" s="208" t="s">
        <v>1461</v>
      </c>
      <c r="DF64" s="207" t="str">
        <f t="shared" si="70"/>
        <v>Gestión de procesos</v>
      </c>
      <c r="DG64" s="632" t="str">
        <f t="shared" si="71"/>
        <v>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v>
      </c>
      <c r="DH64" s="632"/>
      <c r="DI64" s="632"/>
      <c r="DJ64" s="632"/>
      <c r="DK64" s="632"/>
      <c r="DL64" s="632"/>
      <c r="DM64" s="632"/>
      <c r="DN64" s="207" t="str">
        <f t="shared" si="72"/>
        <v>Moderado</v>
      </c>
      <c r="DO64" s="207" t="str">
        <f t="shared" si="73"/>
        <v>Bajo</v>
      </c>
      <c r="DQ64" s="202" t="e">
        <f>SUM(LEN(#REF!)-LEN(SUBSTITUTE(#REF!,"- Preventivo","")))/LEN("- Preventivo")</f>
        <v>#REF!</v>
      </c>
      <c r="DR64" s="202" t="e">
        <f t="shared" si="74"/>
        <v>#REF!</v>
      </c>
      <c r="DS64" s="202" t="e">
        <f>SUM(LEN(#REF!)-LEN(SUBSTITUTE(#REF!,"- Detectivo","")))/LEN("- Detectivo")</f>
        <v>#REF!</v>
      </c>
      <c r="DT64" s="202" t="e">
        <f t="shared" si="75"/>
        <v>#REF!</v>
      </c>
      <c r="DU64" s="202" t="e">
        <f>SUM(LEN(#REF!)-LEN(SUBSTITUTE(#REF!,"- Correctivo","")))/LEN("- Correctivo")</f>
        <v>#REF!</v>
      </c>
      <c r="DV64" s="202" t="e">
        <f t="shared" si="76"/>
        <v>#REF!</v>
      </c>
      <c r="DW64" s="202" t="e">
        <f t="shared" si="77"/>
        <v>#REF!</v>
      </c>
      <c r="DX64" s="202" t="e">
        <f t="shared" si="78"/>
        <v>#REF!</v>
      </c>
      <c r="DY64" s="202" t="e">
        <f>SUM(LEN(#REF!)-LEN(SUBSTITUTE(#REF!,"- Documentado","")))/LEN("- Documentado")</f>
        <v>#REF!</v>
      </c>
      <c r="DZ64" s="202" t="e">
        <f>SUM(LEN(#REF!)-LEN(SUBSTITUTE(#REF!,"- Documentado","")))/LEN("- Documentado")</f>
        <v>#REF!</v>
      </c>
      <c r="EA64" s="202" t="e">
        <f t="shared" si="79"/>
        <v>#REF!</v>
      </c>
      <c r="EB64" s="202" t="e">
        <f>SUM(LEN(#REF!)-LEN(SUBSTITUTE(#REF!,"- Continua","")))/LEN("- Continua")</f>
        <v>#REF!</v>
      </c>
      <c r="EC64" s="202" t="e">
        <f>SUM(LEN(#REF!)-LEN(SUBSTITUTE(#REF!,"- Continua","")))/LEN("- Continua")</f>
        <v>#REF!</v>
      </c>
      <c r="ED64" s="202" t="e">
        <f t="shared" si="80"/>
        <v>#REF!</v>
      </c>
      <c r="EE64" s="202" t="e">
        <f>SUM(LEN(#REF!)-LEN(SUBSTITUTE(#REF!,"- Con registro","")))/LEN("- Con registro")</f>
        <v>#REF!</v>
      </c>
      <c r="EF64" s="202" t="e">
        <f>SUM(LEN(#REF!)-LEN(SUBSTITUTE(#REF!,"- Con registro","")))/LEN("- Con registro")</f>
        <v>#REF!</v>
      </c>
      <c r="EG64" s="202" t="e">
        <f t="shared" si="81"/>
        <v>#REF!</v>
      </c>
      <c r="EH64" s="206" t="e">
        <f t="shared" si="82"/>
        <v>#REF!</v>
      </c>
      <c r="EI64" s="206" t="e">
        <f t="shared" si="83"/>
        <v>#REF!</v>
      </c>
      <c r="EJ64" s="205" t="e">
        <f t="shared" si="84"/>
        <v>#REF!</v>
      </c>
      <c r="EK64" s="633" t="e">
        <f t="shared" si="85"/>
        <v>#REF!</v>
      </c>
      <c r="EL64" s="633"/>
      <c r="EM64" s="633"/>
      <c r="EN64" s="633"/>
      <c r="EO64" s="633"/>
      <c r="EP64" s="633"/>
      <c r="EQ64" s="633"/>
      <c r="ER64" s="633"/>
      <c r="ES64" s="633"/>
      <c r="ET64" s="633"/>
      <c r="EV64" s="204">
        <f t="shared" si="86"/>
        <v>45645</v>
      </c>
      <c r="EW64" s="203" t="str">
        <f t="shared" si="87"/>
        <v>Mapa de riesgos institucional 2025</v>
      </c>
      <c r="EX64" s="202" t="str">
        <f t="shared" si="88"/>
        <v>Riesgos</v>
      </c>
      <c r="EY64" s="202" t="str">
        <f t="shared" si="89"/>
        <v>ID_224: Posibilidad de afectación reputacional por mediciones de percepción no satisfactorias por parte de servidores, frente a las campañas y/o acciones de comunicación pública sobre la gestión institucional y Distrital, debido a incumplimiento en la formulación, actualización y ejecución del plan de comunicaciones.</v>
      </c>
      <c r="EZ64" s="202" t="str">
        <f t="shared" si="90"/>
        <v>Ajuste en Identificación del riesgo
Análisis antes de controles
Establecimiento de controles
Evaluación de controles
 en el Mapa de riesgos de Gestión Estratégica de Comunicación e Información</v>
      </c>
      <c r="FA64" s="202" t="str">
        <f t="shared" si="91"/>
        <v>Solicitud de cambio realizada y aprobada por la Oficina Consejería Distrital de Comunicaciones a través del Aplicativo DARUMA</v>
      </c>
    </row>
    <row r="65" spans="1:157" ht="399.9" customHeight="1" x14ac:dyDescent="0.3">
      <c r="A65" s="329" t="s">
        <v>2280</v>
      </c>
      <c r="B65" s="60" t="s">
        <v>2281</v>
      </c>
      <c r="C65" s="60" t="s">
        <v>2282</v>
      </c>
      <c r="D65" s="329" t="s">
        <v>2283</v>
      </c>
      <c r="E65" s="333" t="s">
        <v>1494</v>
      </c>
      <c r="F65" s="60" t="s">
        <v>2301</v>
      </c>
      <c r="G65" s="333">
        <v>237</v>
      </c>
      <c r="H65" s="333" t="s">
        <v>2302</v>
      </c>
      <c r="I65" s="324" t="s">
        <v>2303</v>
      </c>
      <c r="J65" s="329" t="s">
        <v>1427</v>
      </c>
      <c r="K65" s="333" t="s">
        <v>1428</v>
      </c>
      <c r="L65" s="60" t="s">
        <v>77</v>
      </c>
      <c r="M65" s="61" t="s">
        <v>2287</v>
      </c>
      <c r="N65" s="60" t="s">
        <v>2304</v>
      </c>
      <c r="O65" s="60" t="s">
        <v>2305</v>
      </c>
      <c r="P65" s="60" t="s">
        <v>2290</v>
      </c>
      <c r="Q65" s="60" t="s">
        <v>1433</v>
      </c>
      <c r="R65" s="60" t="s">
        <v>1503</v>
      </c>
      <c r="S65" s="60" t="s">
        <v>1740</v>
      </c>
      <c r="T65" s="60" t="s">
        <v>2306</v>
      </c>
      <c r="U65" s="331" t="s">
        <v>1436</v>
      </c>
      <c r="V65" s="332">
        <v>0.6</v>
      </c>
      <c r="W65" s="331" t="s">
        <v>1437</v>
      </c>
      <c r="X65" s="331" t="s">
        <v>1474</v>
      </c>
      <c r="Y65" s="331" t="s">
        <v>1438</v>
      </c>
      <c r="Z65" s="331" t="s">
        <v>1437</v>
      </c>
      <c r="AA65" s="331" t="s">
        <v>1437</v>
      </c>
      <c r="AB65" s="331" t="s">
        <v>1438</v>
      </c>
      <c r="AC65" s="331" t="s">
        <v>1474</v>
      </c>
      <c r="AD65" s="332">
        <v>0.8</v>
      </c>
      <c r="AE65" s="50" t="s">
        <v>1475</v>
      </c>
      <c r="AF65" s="60" t="s">
        <v>2307</v>
      </c>
      <c r="AG65" s="331" t="s">
        <v>1472</v>
      </c>
      <c r="AH65" s="330">
        <v>0.1512</v>
      </c>
      <c r="AI65" s="331" t="s">
        <v>1438</v>
      </c>
      <c r="AJ65" s="330">
        <v>0.33750000000000002</v>
      </c>
      <c r="AK65" s="50" t="s">
        <v>1442</v>
      </c>
      <c r="AL65" s="60" t="s">
        <v>2308</v>
      </c>
      <c r="AM65" s="329" t="s">
        <v>1444</v>
      </c>
      <c r="AN65" s="60" t="s">
        <v>1445</v>
      </c>
      <c r="AO65" s="60" t="s">
        <v>1445</v>
      </c>
      <c r="AP65" s="60" t="s">
        <v>1445</v>
      </c>
      <c r="AQ65" s="60" t="s">
        <v>1446</v>
      </c>
      <c r="AR65" s="60" t="s">
        <v>1445</v>
      </c>
      <c r="AS65" s="60" t="s">
        <v>1445</v>
      </c>
      <c r="AT65" s="60" t="s">
        <v>2309</v>
      </c>
      <c r="AU65" s="60" t="s">
        <v>2310</v>
      </c>
      <c r="AV65" s="60" t="s">
        <v>2311</v>
      </c>
      <c r="AW65" s="201">
        <v>45645</v>
      </c>
      <c r="AX65" s="187" t="s">
        <v>1452</v>
      </c>
      <c r="AY65" s="211" t="s">
        <v>2312</v>
      </c>
      <c r="AZ65" s="184">
        <f>IF([6]Ficha2!$BL$271="","",[6]Ficha2!$BL$271)</f>
        <v>45751</v>
      </c>
      <c r="BA65" s="187" t="e">
        <f>CONCATENATE(IF([6]Ficha2!$C$272="","",[6]Ficha2!$E$272),"
",IF([6]Ficha2!$C$273="","",[6]Ficha2!$E$273),"
",IF([6]Ficha2!$C$274="","",[6]Ficha2!$E$274),"
",IF([6]Ficha2!$C$275="","",[6]Ficha2!$E$275),"
",IF([6]Ficha2!$C$276="","",[6]Ficha2!$E$276),"")</f>
        <v>#REF!</v>
      </c>
      <c r="BB65" s="186" t="str">
        <f>IF([6]Ficha2!$N$271="","",[6]Ficha2!$N$271)</f>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(3) .
-Evaluación de controles: se evalúan nuevamente los controles conforme a su actualización.</v>
      </c>
      <c r="BC65" s="198"/>
      <c r="BD65" s="187"/>
      <c r="BE65" s="211"/>
      <c r="BF65" s="198"/>
      <c r="BG65" s="210"/>
      <c r="BH65" s="61"/>
      <c r="BI65" s="198"/>
      <c r="BJ65" s="187"/>
      <c r="BK65" s="211"/>
      <c r="BL65" s="198"/>
      <c r="BM65" s="210"/>
      <c r="BN65" s="61"/>
      <c r="BO65" s="198"/>
      <c r="BP65" s="187"/>
      <c r="BQ65" s="211"/>
      <c r="BR65" s="198"/>
      <c r="BS65" s="210"/>
      <c r="BT65" s="61"/>
      <c r="BU65" s="198"/>
      <c r="BV65" s="187"/>
      <c r="BW65" s="211"/>
      <c r="BX65" s="198"/>
      <c r="BY65" s="210"/>
      <c r="BZ65" s="61"/>
      <c r="CA65" s="198"/>
      <c r="CB65" s="187"/>
      <c r="CC65" s="211"/>
      <c r="CD65" s="198"/>
      <c r="CE65" s="210"/>
      <c r="CF65" s="209"/>
      <c r="CG65" s="182">
        <f t="shared" si="69"/>
        <v>30</v>
      </c>
      <c r="CH65" s="208" t="s">
        <v>2297</v>
      </c>
      <c r="CI65" s="208" t="s">
        <v>2298</v>
      </c>
      <c r="CJ65" s="208" t="s">
        <v>2299</v>
      </c>
      <c r="CK65" s="208" t="s">
        <v>1457</v>
      </c>
      <c r="CL65" s="208" t="s">
        <v>1458</v>
      </c>
      <c r="CM65" s="208" t="s">
        <v>1458</v>
      </c>
      <c r="CN65" s="208" t="s">
        <v>1517</v>
      </c>
      <c r="CO65" s="208" t="s">
        <v>1458</v>
      </c>
      <c r="CP65" s="208" t="s">
        <v>1461</v>
      </c>
      <c r="CQ65" s="208"/>
      <c r="CR65" s="208" t="s">
        <v>1461</v>
      </c>
      <c r="CS65" s="208" t="s">
        <v>1461</v>
      </c>
      <c r="CT65" s="208" t="s">
        <v>1461</v>
      </c>
      <c r="CU65" s="208" t="s">
        <v>1461</v>
      </c>
      <c r="CV65" s="208" t="s">
        <v>1461</v>
      </c>
      <c r="CW65" s="208" t="s">
        <v>1461</v>
      </c>
      <c r="CX65" s="208" t="s">
        <v>2313</v>
      </c>
      <c r="CY65" s="208" t="s">
        <v>1461</v>
      </c>
      <c r="CZ65" s="208" t="s">
        <v>1461</v>
      </c>
      <c r="DA65" s="208" t="s">
        <v>1461</v>
      </c>
      <c r="DB65" s="208" t="s">
        <v>1461</v>
      </c>
      <c r="DC65" s="208" t="s">
        <v>1461</v>
      </c>
      <c r="DD65" s="208" t="s">
        <v>1461</v>
      </c>
      <c r="DF65" s="207" t="str">
        <f t="shared" si="70"/>
        <v>Gestión de procesos</v>
      </c>
      <c r="DG65" s="632" t="str">
        <f t="shared" si="71"/>
        <v>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v>
      </c>
      <c r="DH65" s="632"/>
      <c r="DI65" s="632"/>
      <c r="DJ65" s="632"/>
      <c r="DK65" s="632"/>
      <c r="DL65" s="632"/>
      <c r="DM65" s="632"/>
      <c r="DN65" s="207" t="str">
        <f t="shared" si="72"/>
        <v>Alto</v>
      </c>
      <c r="DO65" s="207" t="str">
        <f t="shared" si="73"/>
        <v>Bajo</v>
      </c>
      <c r="DQ65" s="202" t="e">
        <f>SUM(LEN(#REF!)-LEN(SUBSTITUTE(#REF!,"- Preventivo","")))/LEN("- Preventivo")</f>
        <v>#REF!</v>
      </c>
      <c r="DR65" s="202" t="e">
        <f t="shared" si="74"/>
        <v>#REF!</v>
      </c>
      <c r="DS65" s="202" t="e">
        <f>SUM(LEN(#REF!)-LEN(SUBSTITUTE(#REF!,"- Detectivo","")))/LEN("- Detectivo")</f>
        <v>#REF!</v>
      </c>
      <c r="DT65" s="202" t="e">
        <f t="shared" si="75"/>
        <v>#REF!</v>
      </c>
      <c r="DU65" s="202" t="e">
        <f>SUM(LEN(#REF!)-LEN(SUBSTITUTE(#REF!,"- Correctivo","")))/LEN("- Correctivo")</f>
        <v>#REF!</v>
      </c>
      <c r="DV65" s="202" t="e">
        <f t="shared" si="76"/>
        <v>#REF!</v>
      </c>
      <c r="DW65" s="202" t="e">
        <f t="shared" si="77"/>
        <v>#REF!</v>
      </c>
      <c r="DX65" s="202" t="e">
        <f t="shared" si="78"/>
        <v>#REF!</v>
      </c>
      <c r="DY65" s="202" t="e">
        <f>SUM(LEN(#REF!)-LEN(SUBSTITUTE(#REF!,"- Documentado","")))/LEN("- Documentado")</f>
        <v>#REF!</v>
      </c>
      <c r="DZ65" s="202" t="e">
        <f>SUM(LEN(#REF!)-LEN(SUBSTITUTE(#REF!,"- Documentado","")))/LEN("- Documentado")</f>
        <v>#REF!</v>
      </c>
      <c r="EA65" s="202" t="e">
        <f t="shared" si="79"/>
        <v>#REF!</v>
      </c>
      <c r="EB65" s="202" t="e">
        <f>SUM(LEN(#REF!)-LEN(SUBSTITUTE(#REF!,"- Continua","")))/LEN("- Continua")</f>
        <v>#REF!</v>
      </c>
      <c r="EC65" s="202" t="e">
        <f>SUM(LEN(#REF!)-LEN(SUBSTITUTE(#REF!,"- Continua","")))/LEN("- Continua")</f>
        <v>#REF!</v>
      </c>
      <c r="ED65" s="202" t="e">
        <f t="shared" si="80"/>
        <v>#REF!</v>
      </c>
      <c r="EE65" s="202" t="e">
        <f>SUM(LEN(#REF!)-LEN(SUBSTITUTE(#REF!,"- Con registro","")))/LEN("- Con registro")</f>
        <v>#REF!</v>
      </c>
      <c r="EF65" s="202" t="e">
        <f>SUM(LEN(#REF!)-LEN(SUBSTITUTE(#REF!,"- Con registro","")))/LEN("- Con registro")</f>
        <v>#REF!</v>
      </c>
      <c r="EG65" s="202" t="e">
        <f t="shared" si="81"/>
        <v>#REF!</v>
      </c>
      <c r="EH65" s="206" t="e">
        <f t="shared" si="82"/>
        <v>#REF!</v>
      </c>
      <c r="EI65" s="206" t="e">
        <f t="shared" si="83"/>
        <v>#REF!</v>
      </c>
      <c r="EJ65" s="205" t="e">
        <f t="shared" si="84"/>
        <v>#REF!</v>
      </c>
      <c r="EK65" s="633" t="e">
        <f t="shared" si="85"/>
        <v>#REF!</v>
      </c>
      <c r="EL65" s="633"/>
      <c r="EM65" s="633"/>
      <c r="EN65" s="633"/>
      <c r="EO65" s="633"/>
      <c r="EP65" s="633"/>
      <c r="EQ65" s="633"/>
      <c r="ER65" s="633"/>
      <c r="ES65" s="633"/>
      <c r="ET65" s="633"/>
      <c r="EV65" s="204">
        <f t="shared" si="86"/>
        <v>45645</v>
      </c>
      <c r="EW65" s="203" t="str">
        <f t="shared" si="87"/>
        <v>Mapa de riesgos institucional 2025</v>
      </c>
      <c r="EX65" s="202" t="str">
        <f t="shared" si="88"/>
        <v>Riesgos</v>
      </c>
      <c r="EY65" s="202" t="str">
        <f t="shared" si="89"/>
        <v>ID_237: Posibilidad de afectación reputacional por resultados no satisfactorios en el informe de métricas y posicionamiento de las plataformas virtuales, debido a errores (fallas o deficiencias) en la generación de mensajes institucionales en las plataformas virtuales sobre la gestión, avance, planes, programas y proyectos de la Administración Distrital.</v>
      </c>
      <c r="EZ65" s="202" t="str">
        <f t="shared" si="90"/>
        <v>Ajuste en Identificación del riesgo
Análisis antes de controles
Establecimiento de controles
Evaluación de controles
 en el Mapa de riesgos de Gestión Estratégica de Comunicación e Información</v>
      </c>
      <c r="FA65" s="202" t="str">
        <f t="shared" si="91"/>
        <v>Solicitud de cambio realizada y aprobada por la Oficina Consejería Distrital de Comunicaciones a través del Aplicativo DARUMA</v>
      </c>
    </row>
    <row r="66" spans="1:157" ht="399.9" customHeight="1" x14ac:dyDescent="0.3">
      <c r="A66" s="329" t="s">
        <v>2280</v>
      </c>
      <c r="B66" s="60" t="s">
        <v>2281</v>
      </c>
      <c r="C66" s="60" t="s">
        <v>2282</v>
      </c>
      <c r="D66" s="329" t="s">
        <v>2283</v>
      </c>
      <c r="E66" s="333" t="s">
        <v>1494</v>
      </c>
      <c r="F66" s="60" t="s">
        <v>2314</v>
      </c>
      <c r="G66" s="333" t="s">
        <v>2315</v>
      </c>
      <c r="H66" s="333" t="s">
        <v>2316</v>
      </c>
      <c r="I66" s="324" t="s">
        <v>2317</v>
      </c>
      <c r="J66" s="329" t="s">
        <v>1427</v>
      </c>
      <c r="K66" s="333" t="s">
        <v>1428</v>
      </c>
      <c r="L66" s="60" t="s">
        <v>77</v>
      </c>
      <c r="M66" s="61" t="s">
        <v>2318</v>
      </c>
      <c r="N66" s="60" t="s">
        <v>2319</v>
      </c>
      <c r="O66" s="60" t="s">
        <v>2320</v>
      </c>
      <c r="P66" s="60" t="s">
        <v>2290</v>
      </c>
      <c r="Q66" s="60" t="s">
        <v>1433</v>
      </c>
      <c r="R66" s="60" t="s">
        <v>1503</v>
      </c>
      <c r="S66" s="60" t="s">
        <v>1740</v>
      </c>
      <c r="T66" s="60" t="s">
        <v>2306</v>
      </c>
      <c r="U66" s="331" t="s">
        <v>1441</v>
      </c>
      <c r="V66" s="332">
        <v>0.4</v>
      </c>
      <c r="W66" s="331" t="s">
        <v>1437</v>
      </c>
      <c r="X66" s="331" t="s">
        <v>1474</v>
      </c>
      <c r="Y66" s="331" t="s">
        <v>1437</v>
      </c>
      <c r="Z66" s="331" t="s">
        <v>1437</v>
      </c>
      <c r="AA66" s="331" t="s">
        <v>1437</v>
      </c>
      <c r="AB66" s="331" t="s">
        <v>1438</v>
      </c>
      <c r="AC66" s="331" t="s">
        <v>1474</v>
      </c>
      <c r="AD66" s="332">
        <v>0.8</v>
      </c>
      <c r="AE66" s="50" t="s">
        <v>1475</v>
      </c>
      <c r="AF66" s="60" t="s">
        <v>2321</v>
      </c>
      <c r="AG66" s="331" t="s">
        <v>1472</v>
      </c>
      <c r="AH66" s="330">
        <v>0.1008</v>
      </c>
      <c r="AI66" s="331" t="s">
        <v>1438</v>
      </c>
      <c r="AJ66" s="330">
        <v>0.33750000000000002</v>
      </c>
      <c r="AK66" s="50" t="s">
        <v>1442</v>
      </c>
      <c r="AL66" s="60" t="s">
        <v>2308</v>
      </c>
      <c r="AM66" s="329" t="s">
        <v>1444</v>
      </c>
      <c r="AN66" s="60" t="s">
        <v>1445</v>
      </c>
      <c r="AO66" s="60" t="s">
        <v>1445</v>
      </c>
      <c r="AP66" s="60" t="s">
        <v>1445</v>
      </c>
      <c r="AQ66" s="60" t="s">
        <v>1446</v>
      </c>
      <c r="AR66" s="60" t="s">
        <v>1445</v>
      </c>
      <c r="AS66" s="60" t="s">
        <v>1445</v>
      </c>
      <c r="AT66" s="60" t="s">
        <v>2322</v>
      </c>
      <c r="AU66" s="60" t="s">
        <v>2323</v>
      </c>
      <c r="AV66" s="60" t="s">
        <v>2324</v>
      </c>
      <c r="AW66" s="201">
        <v>45645</v>
      </c>
      <c r="AX66" s="187" t="s">
        <v>1452</v>
      </c>
      <c r="AY66" s="211" t="s">
        <v>2325</v>
      </c>
      <c r="AZ66" s="184">
        <f>IF([6]Ficha3!$BL$271="","",[6]Ficha3!$BL$271)</f>
        <v>45751</v>
      </c>
      <c r="BA66" s="187" t="e">
        <f>CONCATENATE(IF([6]Ficha3!$C$272="","",[6]Ficha3!$E$272),"
",IF([6]Ficha3!$C$273="","",[6]Ficha3!$E$273),"
",IF([6]Ficha3!$C$274="","",[6]Ficha3!$E$274),"
",IF([6]Ficha3!$C$275="","",[6]Ficha3!$E$275),"
",IF([6]Ficha3!$C$276="","",[6]Ficha3!$E$276),"")</f>
        <v>#REF!</v>
      </c>
      <c r="BB66" s="186" t="str">
        <f>IF([6]Ficha3!$N$271="","",[6]Ficha3!$N$271)</f>
        <v>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Detectivos (1), Correctivos (3).
-Evaluación de controles: se evalúan nuevamente los controles conforme a su actualización.</v>
      </c>
      <c r="BC66" s="198"/>
      <c r="BD66" s="187"/>
      <c r="BE66" s="211"/>
      <c r="BF66" s="198"/>
      <c r="BG66" s="210"/>
      <c r="BH66" s="61"/>
      <c r="BI66" s="198"/>
      <c r="BJ66" s="187"/>
      <c r="BK66" s="211"/>
      <c r="BL66" s="198"/>
      <c r="BM66" s="210"/>
      <c r="BN66" s="61"/>
      <c r="BO66" s="198"/>
      <c r="BP66" s="187"/>
      <c r="BQ66" s="211"/>
      <c r="BR66" s="198"/>
      <c r="BS66" s="210"/>
      <c r="BT66" s="61"/>
      <c r="BU66" s="198"/>
      <c r="BV66" s="187"/>
      <c r="BW66" s="211"/>
      <c r="BX66" s="198"/>
      <c r="BY66" s="210"/>
      <c r="BZ66" s="61"/>
      <c r="CA66" s="198"/>
      <c r="CB66" s="187"/>
      <c r="CC66" s="211"/>
      <c r="CD66" s="198"/>
      <c r="CE66" s="210"/>
      <c r="CF66" s="209"/>
      <c r="CG66" s="182">
        <f t="shared" si="69"/>
        <v>30</v>
      </c>
      <c r="CH66" s="208" t="s">
        <v>2297</v>
      </c>
      <c r="CI66" s="208" t="s">
        <v>2298</v>
      </c>
      <c r="CJ66" s="208" t="s">
        <v>2299</v>
      </c>
      <c r="CK66" s="208" t="s">
        <v>1457</v>
      </c>
      <c r="CL66" s="208" t="s">
        <v>1458</v>
      </c>
      <c r="CM66" s="208" t="s">
        <v>1458</v>
      </c>
      <c r="CN66" s="208" t="s">
        <v>1517</v>
      </c>
      <c r="CO66" s="208" t="s">
        <v>1458</v>
      </c>
      <c r="CP66" s="208" t="s">
        <v>1461</v>
      </c>
      <c r="CQ66" s="208"/>
      <c r="CR66" s="208" t="s">
        <v>1461</v>
      </c>
      <c r="CS66" s="208" t="s">
        <v>1461</v>
      </c>
      <c r="CT66" s="208" t="s">
        <v>1461</v>
      </c>
      <c r="CU66" s="208" t="s">
        <v>1461</v>
      </c>
      <c r="CV66" s="208" t="s">
        <v>1461</v>
      </c>
      <c r="CW66" s="208" t="s">
        <v>1461</v>
      </c>
      <c r="CX66" s="208" t="s">
        <v>2326</v>
      </c>
      <c r="CY66" s="208" t="s">
        <v>1461</v>
      </c>
      <c r="CZ66" s="208" t="s">
        <v>1461</v>
      </c>
      <c r="DA66" s="208" t="s">
        <v>1461</v>
      </c>
      <c r="DB66" s="208" t="s">
        <v>1461</v>
      </c>
      <c r="DC66" s="208" t="s">
        <v>1461</v>
      </c>
      <c r="DD66" s="208" t="s">
        <v>1461</v>
      </c>
      <c r="DF66" s="207" t="str">
        <f t="shared" si="70"/>
        <v>Gestión de procesos</v>
      </c>
      <c r="DG66" s="632" t="str">
        <f t="shared" si="71"/>
        <v>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v>
      </c>
      <c r="DH66" s="632"/>
      <c r="DI66" s="632"/>
      <c r="DJ66" s="632"/>
      <c r="DK66" s="632"/>
      <c r="DL66" s="632"/>
      <c r="DM66" s="632"/>
      <c r="DN66" s="207" t="str">
        <f t="shared" si="72"/>
        <v>Alto</v>
      </c>
      <c r="DO66" s="207" t="str">
        <f t="shared" si="73"/>
        <v>Bajo</v>
      </c>
      <c r="DQ66" s="202" t="e">
        <f>SUM(LEN(#REF!)-LEN(SUBSTITUTE(#REF!,"- Preventivo","")))/LEN("- Preventivo")</f>
        <v>#REF!</v>
      </c>
      <c r="DR66" s="202" t="e">
        <f t="shared" si="74"/>
        <v>#REF!</v>
      </c>
      <c r="DS66" s="202" t="e">
        <f>SUM(LEN(#REF!)-LEN(SUBSTITUTE(#REF!,"- Detectivo","")))/LEN("- Detectivo")</f>
        <v>#REF!</v>
      </c>
      <c r="DT66" s="202" t="e">
        <f t="shared" si="75"/>
        <v>#REF!</v>
      </c>
      <c r="DU66" s="202" t="e">
        <f>SUM(LEN(#REF!)-LEN(SUBSTITUTE(#REF!,"- Correctivo","")))/LEN("- Correctivo")</f>
        <v>#REF!</v>
      </c>
      <c r="DV66" s="202" t="e">
        <f t="shared" si="76"/>
        <v>#REF!</v>
      </c>
      <c r="DW66" s="202" t="e">
        <f t="shared" si="77"/>
        <v>#REF!</v>
      </c>
      <c r="DX66" s="202" t="e">
        <f t="shared" si="78"/>
        <v>#REF!</v>
      </c>
      <c r="DY66" s="202" t="e">
        <f>SUM(LEN(#REF!)-LEN(SUBSTITUTE(#REF!,"- Documentado","")))/LEN("- Documentado")</f>
        <v>#REF!</v>
      </c>
      <c r="DZ66" s="202" t="e">
        <f>SUM(LEN(#REF!)-LEN(SUBSTITUTE(#REF!,"- Documentado","")))/LEN("- Documentado")</f>
        <v>#REF!</v>
      </c>
      <c r="EA66" s="202" t="e">
        <f t="shared" si="79"/>
        <v>#REF!</v>
      </c>
      <c r="EB66" s="202" t="e">
        <f>SUM(LEN(#REF!)-LEN(SUBSTITUTE(#REF!,"- Continua","")))/LEN("- Continua")</f>
        <v>#REF!</v>
      </c>
      <c r="EC66" s="202" t="e">
        <f>SUM(LEN(#REF!)-LEN(SUBSTITUTE(#REF!,"- Continua","")))/LEN("- Continua")</f>
        <v>#REF!</v>
      </c>
      <c r="ED66" s="202" t="e">
        <f t="shared" si="80"/>
        <v>#REF!</v>
      </c>
      <c r="EE66" s="202" t="e">
        <f>SUM(LEN(#REF!)-LEN(SUBSTITUTE(#REF!,"- Con registro","")))/LEN("- Con registro")</f>
        <v>#REF!</v>
      </c>
      <c r="EF66" s="202" t="e">
        <f>SUM(LEN(#REF!)-LEN(SUBSTITUTE(#REF!,"- Con registro","")))/LEN("- Con registro")</f>
        <v>#REF!</v>
      </c>
      <c r="EG66" s="202" t="e">
        <f t="shared" si="81"/>
        <v>#REF!</v>
      </c>
      <c r="EH66" s="206" t="e">
        <f t="shared" si="82"/>
        <v>#REF!</v>
      </c>
      <c r="EI66" s="206" t="e">
        <f t="shared" si="83"/>
        <v>#REF!</v>
      </c>
      <c r="EJ66" s="205" t="e">
        <f t="shared" si="84"/>
        <v>#REF!</v>
      </c>
      <c r="EK66" s="633" t="e">
        <f t="shared" si="85"/>
        <v>#REF!</v>
      </c>
      <c r="EL66" s="633"/>
      <c r="EM66" s="633"/>
      <c r="EN66" s="633"/>
      <c r="EO66" s="633"/>
      <c r="EP66" s="633"/>
      <c r="EQ66" s="633"/>
      <c r="ER66" s="633"/>
      <c r="ES66" s="633"/>
      <c r="ET66" s="633"/>
      <c r="EV66" s="204">
        <f t="shared" si="86"/>
        <v>45645</v>
      </c>
      <c r="EW66" s="203" t="str">
        <f t="shared" si="87"/>
        <v>Mapa de riesgos institucional 2025</v>
      </c>
      <c r="EX66" s="202" t="str">
        <f t="shared" si="88"/>
        <v>Riesgos</v>
      </c>
      <c r="EY66" s="202" t="str">
        <f t="shared" si="89"/>
        <v>ID_	226: Posibilidad de afectación reputacional por resultados no satisfactorios de los diferentes informes de reportes de la central de medios y los informes de métricas, debido a  errores (fallas o deficiencias) en la comunicación pública para dar a conocer los planes y programas de la Administración.</v>
      </c>
      <c r="EZ66" s="202" t="str">
        <f t="shared" si="90"/>
        <v>Ajuste en Identificación del riesgo
Análisis antes de controles
Establecimiento de controles
Evaluación de controles
 en el Mapa de riesgos de Gestión Estratégica de Comunicación e Información</v>
      </c>
      <c r="FA66" s="202" t="str">
        <f t="shared" si="91"/>
        <v>Solicitud de cambio realizada y aprobada por la Oficina Consejería Distrital de Comunicaciones a través del Aplicativo DARUMA</v>
      </c>
    </row>
    <row r="67" spans="1:157" ht="399.9" customHeight="1" x14ac:dyDescent="0.3">
      <c r="A67" s="329" t="s">
        <v>2280</v>
      </c>
      <c r="B67" s="60" t="s">
        <v>2281</v>
      </c>
      <c r="C67" s="60" t="s">
        <v>2282</v>
      </c>
      <c r="D67" s="329" t="s">
        <v>2283</v>
      </c>
      <c r="E67" s="333" t="s">
        <v>1494</v>
      </c>
      <c r="F67" s="60" t="s">
        <v>2327</v>
      </c>
      <c r="G67" s="333">
        <v>227</v>
      </c>
      <c r="H67" s="333" t="s">
        <v>2328</v>
      </c>
      <c r="I67" s="324" t="s">
        <v>2329</v>
      </c>
      <c r="J67" s="329" t="s">
        <v>1427</v>
      </c>
      <c r="K67" s="333" t="s">
        <v>1428</v>
      </c>
      <c r="L67" s="60" t="s">
        <v>77</v>
      </c>
      <c r="M67" s="61" t="s">
        <v>2287</v>
      </c>
      <c r="N67" s="60" t="s">
        <v>2330</v>
      </c>
      <c r="O67" s="60" t="s">
        <v>2331</v>
      </c>
      <c r="P67" s="60" t="s">
        <v>2290</v>
      </c>
      <c r="Q67" s="60" t="s">
        <v>1433</v>
      </c>
      <c r="R67" s="60" t="s">
        <v>1503</v>
      </c>
      <c r="S67" s="60" t="s">
        <v>1435</v>
      </c>
      <c r="T67" s="60" t="s">
        <v>43</v>
      </c>
      <c r="U67" s="331" t="s">
        <v>1668</v>
      </c>
      <c r="V67" s="332">
        <v>0.8</v>
      </c>
      <c r="W67" s="331" t="s">
        <v>1437</v>
      </c>
      <c r="X67" s="331" t="s">
        <v>1473</v>
      </c>
      <c r="Y67" s="331" t="s">
        <v>1438</v>
      </c>
      <c r="Z67" s="331" t="s">
        <v>1437</v>
      </c>
      <c r="AA67" s="331" t="s">
        <v>1473</v>
      </c>
      <c r="AB67" s="331" t="s">
        <v>1438</v>
      </c>
      <c r="AC67" s="331" t="s">
        <v>1473</v>
      </c>
      <c r="AD67" s="332">
        <v>0.6</v>
      </c>
      <c r="AE67" s="50" t="s">
        <v>1475</v>
      </c>
      <c r="AF67" s="60" t="s">
        <v>2332</v>
      </c>
      <c r="AG67" s="331" t="s">
        <v>1441</v>
      </c>
      <c r="AH67" s="330">
        <v>0.33599999999999997</v>
      </c>
      <c r="AI67" s="331" t="s">
        <v>1438</v>
      </c>
      <c r="AJ67" s="330">
        <v>0.33749999999999997</v>
      </c>
      <c r="AK67" s="50" t="s">
        <v>1439</v>
      </c>
      <c r="AL67" s="60" t="s">
        <v>2333</v>
      </c>
      <c r="AM67" s="329" t="s">
        <v>1630</v>
      </c>
      <c r="AN67" s="60" t="s">
        <v>2334</v>
      </c>
      <c r="AO67" s="60" t="s">
        <v>2335</v>
      </c>
      <c r="AP67" s="60" t="s">
        <v>2336</v>
      </c>
      <c r="AQ67" s="60">
        <v>1356</v>
      </c>
      <c r="AR67" s="60" t="s">
        <v>2337</v>
      </c>
      <c r="AS67" s="60" t="s">
        <v>1807</v>
      </c>
      <c r="AT67" s="60" t="s">
        <v>2338</v>
      </c>
      <c r="AU67" s="60" t="s">
        <v>2339</v>
      </c>
      <c r="AV67" s="60" t="s">
        <v>2340</v>
      </c>
      <c r="AW67" s="201">
        <v>45645</v>
      </c>
      <c r="AX67" s="187" t="s">
        <v>1487</v>
      </c>
      <c r="AY67" s="211" t="s">
        <v>2341</v>
      </c>
      <c r="AZ67" s="184">
        <f>IF([6]Ficha4!$BL$271="","",[6]Ficha4!$BL$271)</f>
        <v>45751</v>
      </c>
      <c r="BA67" s="187" t="str">
        <f>CONCATENATE(IF([6]Ficha4!$C$272="","",[6]Ficha4!$E$272),"
",IF([6]Ficha4!$C$273="","",[6]Ficha4!$E$273),"
",IF([6]Ficha4!$C$274="","",[6]Ficha4!$E$274),"
",IF([6]Ficha4!$C$275="","",[6]Ficha4!$E$275),"
",IF([6]Ficha4!$C$276="","",[6]Ficha4!$E$276),"")</f>
        <v>Identificación del riesgo
Análisis antes de controles
Establecimiento de controles
Evaluación de controles
Tratamiento del riesgo</v>
      </c>
      <c r="BB67" s="186" t="str">
        <f>IF([6]Ficha4!$N$271="","",[6]Ficha4!$N$271)</f>
        <v>Se realiza la actualización del riesgo con las siguientes novedades:
- Identificación del Riesgo: se realizó la actualización de la Matriz DOFA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 (1 ), Detectivo ( 1), Correctivos (2).
-Evaluación de controles: se evalúan nuevamente los controles conforme a su actualización.
-Tratamiento del Riesgo: Se creó nuevo plan de tratamiento para la vigencia 2025.</v>
      </c>
      <c r="BC67" s="198"/>
      <c r="BD67" s="187"/>
      <c r="BE67" s="211"/>
      <c r="BF67" s="198"/>
      <c r="BG67" s="210"/>
      <c r="BH67" s="61"/>
      <c r="BI67" s="198"/>
      <c r="BJ67" s="187"/>
      <c r="BK67" s="211"/>
      <c r="BL67" s="198"/>
      <c r="BM67" s="210"/>
      <c r="BN67" s="61"/>
      <c r="BO67" s="198"/>
      <c r="BP67" s="187"/>
      <c r="BQ67" s="211"/>
      <c r="BR67" s="198"/>
      <c r="BS67" s="210"/>
      <c r="BT67" s="61"/>
      <c r="BU67" s="198"/>
      <c r="BV67" s="187"/>
      <c r="BW67" s="211"/>
      <c r="BX67" s="198"/>
      <c r="BY67" s="210"/>
      <c r="BZ67" s="61"/>
      <c r="CA67" s="198"/>
      <c r="CB67" s="187"/>
      <c r="CC67" s="211"/>
      <c r="CD67" s="198"/>
      <c r="CE67" s="210"/>
      <c r="CF67" s="209"/>
      <c r="CG67" s="182">
        <f t="shared" si="69"/>
        <v>30</v>
      </c>
      <c r="CH67" s="208" t="s">
        <v>2297</v>
      </c>
      <c r="CI67" s="208" t="s">
        <v>2298</v>
      </c>
      <c r="CJ67" s="208" t="s">
        <v>2299</v>
      </c>
      <c r="CK67" s="208" t="s">
        <v>1457</v>
      </c>
      <c r="CL67" s="208" t="s">
        <v>1458</v>
      </c>
      <c r="CM67" s="208" t="s">
        <v>1458</v>
      </c>
      <c r="CN67" s="208" t="s">
        <v>1517</v>
      </c>
      <c r="CO67" s="208" t="s">
        <v>1458</v>
      </c>
      <c r="CP67" s="208" t="s">
        <v>1461</v>
      </c>
      <c r="CQ67" s="208"/>
      <c r="CR67" s="208" t="s">
        <v>1461</v>
      </c>
      <c r="CS67" s="208" t="s">
        <v>1461</v>
      </c>
      <c r="CT67" s="208" t="s">
        <v>1461</v>
      </c>
      <c r="CU67" s="208" t="s">
        <v>1461</v>
      </c>
      <c r="CV67" s="208" t="s">
        <v>1461</v>
      </c>
      <c r="CW67" s="208" t="s">
        <v>1461</v>
      </c>
      <c r="CX67" s="208" t="s">
        <v>2342</v>
      </c>
      <c r="CY67" s="208" t="s">
        <v>1461</v>
      </c>
      <c r="CZ67" s="208" t="s">
        <v>1461</v>
      </c>
      <c r="DA67" s="208" t="s">
        <v>1461</v>
      </c>
      <c r="DB67" s="208" t="s">
        <v>1461</v>
      </c>
      <c r="DC67" s="208" t="s">
        <v>1461</v>
      </c>
      <c r="DD67" s="208" t="s">
        <v>1461</v>
      </c>
      <c r="DF67" s="207" t="str">
        <f t="shared" si="70"/>
        <v>Gestión de procesos</v>
      </c>
      <c r="DG67" s="632" t="str">
        <f t="shared" si="71"/>
        <v>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v>
      </c>
      <c r="DH67" s="632"/>
      <c r="DI67" s="632"/>
      <c r="DJ67" s="632"/>
      <c r="DK67" s="632"/>
      <c r="DL67" s="632"/>
      <c r="DM67" s="632"/>
      <c r="DN67" s="207" t="str">
        <f t="shared" si="72"/>
        <v>Alto</v>
      </c>
      <c r="DO67" s="207" t="str">
        <f t="shared" si="73"/>
        <v>Moderado</v>
      </c>
      <c r="DQ67" s="202" t="e">
        <f>SUM(LEN(#REF!)-LEN(SUBSTITUTE(#REF!,"- Preventivo","")))/LEN("- Preventivo")</f>
        <v>#REF!</v>
      </c>
      <c r="DR67" s="202" t="e">
        <f t="shared" si="74"/>
        <v>#REF!</v>
      </c>
      <c r="DS67" s="202" t="e">
        <f>SUM(LEN(#REF!)-LEN(SUBSTITUTE(#REF!,"- Detectivo","")))/LEN("- Detectivo")</f>
        <v>#REF!</v>
      </c>
      <c r="DT67" s="202" t="e">
        <f t="shared" si="75"/>
        <v>#REF!</v>
      </c>
      <c r="DU67" s="202" t="e">
        <f>SUM(LEN(#REF!)-LEN(SUBSTITUTE(#REF!,"- Correctivo","")))/LEN("- Correctivo")</f>
        <v>#REF!</v>
      </c>
      <c r="DV67" s="202" t="e">
        <f t="shared" si="76"/>
        <v>#REF!</v>
      </c>
      <c r="DW67" s="202" t="e">
        <f t="shared" si="77"/>
        <v>#REF!</v>
      </c>
      <c r="DX67" s="202" t="e">
        <f t="shared" si="78"/>
        <v>#REF!</v>
      </c>
      <c r="DY67" s="202" t="e">
        <f>SUM(LEN(#REF!)-LEN(SUBSTITUTE(#REF!,"- Documentado","")))/LEN("- Documentado")</f>
        <v>#REF!</v>
      </c>
      <c r="DZ67" s="202" t="e">
        <f>SUM(LEN(#REF!)-LEN(SUBSTITUTE(#REF!,"- Documentado","")))/LEN("- Documentado")</f>
        <v>#REF!</v>
      </c>
      <c r="EA67" s="202" t="e">
        <f t="shared" si="79"/>
        <v>#REF!</v>
      </c>
      <c r="EB67" s="202" t="e">
        <f>SUM(LEN(#REF!)-LEN(SUBSTITUTE(#REF!,"- Continua","")))/LEN("- Continua")</f>
        <v>#REF!</v>
      </c>
      <c r="EC67" s="202" t="e">
        <f>SUM(LEN(#REF!)-LEN(SUBSTITUTE(#REF!,"- Continua","")))/LEN("- Continua")</f>
        <v>#REF!</v>
      </c>
      <c r="ED67" s="202" t="e">
        <f t="shared" si="80"/>
        <v>#REF!</v>
      </c>
      <c r="EE67" s="202" t="e">
        <f>SUM(LEN(#REF!)-LEN(SUBSTITUTE(#REF!,"- Con registro","")))/LEN("- Con registro")</f>
        <v>#REF!</v>
      </c>
      <c r="EF67" s="202" t="e">
        <f>SUM(LEN(#REF!)-LEN(SUBSTITUTE(#REF!,"- Con registro","")))/LEN("- Con registro")</f>
        <v>#REF!</v>
      </c>
      <c r="EG67" s="202" t="e">
        <f t="shared" si="81"/>
        <v>#REF!</v>
      </c>
      <c r="EH67" s="206" t="e">
        <f t="shared" si="82"/>
        <v>#REF!</v>
      </c>
      <c r="EI67" s="206" t="e">
        <f t="shared" si="83"/>
        <v>#REF!</v>
      </c>
      <c r="EJ67" s="205" t="e">
        <f t="shared" si="84"/>
        <v>#REF!</v>
      </c>
      <c r="EK67" s="633" t="e">
        <f t="shared" si="85"/>
        <v>#REF!</v>
      </c>
      <c r="EL67" s="633"/>
      <c r="EM67" s="633"/>
      <c r="EN67" s="633"/>
      <c r="EO67" s="633"/>
      <c r="EP67" s="633"/>
      <c r="EQ67" s="633"/>
      <c r="ER67" s="633"/>
      <c r="ES67" s="633"/>
      <c r="ET67" s="633"/>
      <c r="EV67" s="204">
        <f t="shared" si="86"/>
        <v>45645</v>
      </c>
      <c r="EW67" s="203" t="str">
        <f t="shared" si="87"/>
        <v>Mapa de riesgos institucional 2025</v>
      </c>
      <c r="EX67" s="202" t="str">
        <f t="shared" si="88"/>
        <v>Riesgos</v>
      </c>
      <c r="EY67" s="202" t="str">
        <f t="shared" si="89"/>
        <v>ID_227: Posibilidad de afectación reputacional por hallazgos relacionados con la aplicación del esquema de publicación, debido a incumplimiento parcial de compromisos para la divulgación oportuna, veraz y eficaz de la información publicada a través de portales y micrositios web de la Secretaría General.</v>
      </c>
      <c r="EZ67" s="202" t="str">
        <f t="shared" si="90"/>
        <v>Ajuste en Identificación del riesgo
Análisis antes de controles
Establecimiento de controles
Evaluación de controles
Tratamiento del riesgo en el Mapa de riesgos de Gestión Estratégica de Comunicación e Información</v>
      </c>
      <c r="FA67" s="202" t="str">
        <f t="shared" si="91"/>
        <v>Solicitud de cambio realizada y aprobada por la Oficina Consejería Distrital de Comunicaciones a través del Aplicativo DARUMA</v>
      </c>
    </row>
    <row r="68" spans="1:157" ht="399.9" customHeight="1" x14ac:dyDescent="0.3">
      <c r="A68" s="329" t="s">
        <v>2280</v>
      </c>
      <c r="B68" s="60" t="s">
        <v>2281</v>
      </c>
      <c r="C68" s="60" t="s">
        <v>2282</v>
      </c>
      <c r="D68" s="329" t="s">
        <v>2283</v>
      </c>
      <c r="E68" s="333" t="s">
        <v>1494</v>
      </c>
      <c r="F68" s="60" t="s">
        <v>2343</v>
      </c>
      <c r="G68" s="333">
        <v>229</v>
      </c>
      <c r="H68" s="333" t="s">
        <v>2344</v>
      </c>
      <c r="I68" s="324" t="s">
        <v>2345</v>
      </c>
      <c r="J68" s="329" t="s">
        <v>1427</v>
      </c>
      <c r="K68" s="333" t="s">
        <v>1428</v>
      </c>
      <c r="L68" s="60" t="s">
        <v>77</v>
      </c>
      <c r="M68" s="61" t="s">
        <v>2346</v>
      </c>
      <c r="N68" s="60" t="s">
        <v>2347</v>
      </c>
      <c r="O68" s="60" t="s">
        <v>2348</v>
      </c>
      <c r="P68" s="60" t="s">
        <v>2290</v>
      </c>
      <c r="Q68" s="60" t="s">
        <v>1433</v>
      </c>
      <c r="R68" s="60" t="s">
        <v>1682</v>
      </c>
      <c r="S68" s="60" t="s">
        <v>1740</v>
      </c>
      <c r="T68" s="60" t="s">
        <v>2306</v>
      </c>
      <c r="U68" s="331" t="s">
        <v>1472</v>
      </c>
      <c r="V68" s="332">
        <v>0.2</v>
      </c>
      <c r="W68" s="331" t="s">
        <v>1437</v>
      </c>
      <c r="X68" s="331" t="s">
        <v>1474</v>
      </c>
      <c r="Y68" s="331" t="s">
        <v>1437</v>
      </c>
      <c r="Z68" s="331" t="s">
        <v>1437</v>
      </c>
      <c r="AA68" s="331" t="s">
        <v>1437</v>
      </c>
      <c r="AB68" s="331" t="s">
        <v>1438</v>
      </c>
      <c r="AC68" s="331" t="s">
        <v>1474</v>
      </c>
      <c r="AD68" s="332">
        <v>0.8</v>
      </c>
      <c r="AE68" s="50" t="s">
        <v>1475</v>
      </c>
      <c r="AF68" s="60" t="s">
        <v>2349</v>
      </c>
      <c r="AG68" s="331" t="s">
        <v>1472</v>
      </c>
      <c r="AH68" s="330">
        <v>7.1999999999999995E-2</v>
      </c>
      <c r="AI68" s="331" t="s">
        <v>1438</v>
      </c>
      <c r="AJ68" s="330">
        <v>0.33750000000000002</v>
      </c>
      <c r="AK68" s="50" t="s">
        <v>1442</v>
      </c>
      <c r="AL68" s="60" t="s">
        <v>2350</v>
      </c>
      <c r="AM68" s="329" t="s">
        <v>1444</v>
      </c>
      <c r="AN68" s="334" t="s">
        <v>1445</v>
      </c>
      <c r="AO68" s="334" t="s">
        <v>1445</v>
      </c>
      <c r="AP68" s="334" t="s">
        <v>1445</v>
      </c>
      <c r="AQ68" s="334" t="s">
        <v>1446</v>
      </c>
      <c r="AR68" s="334" t="s">
        <v>1445</v>
      </c>
      <c r="AS68" s="334" t="s">
        <v>1445</v>
      </c>
      <c r="AT68" s="60" t="s">
        <v>2351</v>
      </c>
      <c r="AU68" s="60" t="s">
        <v>2352</v>
      </c>
      <c r="AV68" s="60" t="s">
        <v>2353</v>
      </c>
      <c r="AW68" s="201">
        <v>45645</v>
      </c>
      <c r="AX68" s="187" t="s">
        <v>1452</v>
      </c>
      <c r="AY68" s="211" t="s">
        <v>2325</v>
      </c>
      <c r="AZ68" s="184">
        <f>IF([6]Ficha5!$BL$271="","",[6]Ficha5!$BL$271)</f>
        <v>45751</v>
      </c>
      <c r="BA68" s="187" t="e">
        <f>CONCATENATE(IF([6]Ficha5!$C$272="","",[6]Ficha5!$E$272),"
",IF([6]Ficha5!$C$273="","",[6]Ficha5!$E$273),"
",IF([6]Ficha5!$C$274="","",[6]Ficha5!$E$274),"
",IF([6]Ficha5!$C$275="","",[6]Ficha5!$E$275),"
",IF([6]Ficha5!$C$276="","",[6]Ficha5!$E$276),"")</f>
        <v>#REF!</v>
      </c>
      <c r="BB68" s="186" t="str">
        <f>IF([6]Ficha5!$N$271="","",[6]Ficha5!$N$271)</f>
        <v xml:space="preserve">Se realiza la actualización del riesgo con las siguientes novedades:
- Identificación del Riesgo: se realizó la actualización de la Matriz DOFA, se modificó el nombre del riesgo y se cambió el objetivo estratégico conforme de la nueva Plataforma Estratégica de la Secretaría General aprobar da mediante la Resolución 630 de 2024.
- Se ajustaron las causas internas, externas y efectos del riesgo.
- Análisis antes de Controles: Se actualizó el análisis antes de controles.
-Establecimiento de controles: se ajustaron los controles preventivos, detectivos y correctivos quedando de la siguiente manera: Preventivos (2 ), Correctivos (3) .
-Evaluación de controles: se evalúan nuevamente los controles conforme a su actualización. </v>
      </c>
      <c r="BC68" s="198"/>
      <c r="BD68" s="187"/>
      <c r="BE68" s="211"/>
      <c r="BF68" s="198"/>
      <c r="BG68" s="210"/>
      <c r="BH68" s="61"/>
      <c r="BI68" s="198"/>
      <c r="BJ68" s="187"/>
      <c r="BK68" s="211"/>
      <c r="BL68" s="198"/>
      <c r="BM68" s="210"/>
      <c r="BN68" s="61"/>
      <c r="BO68" s="198"/>
      <c r="BP68" s="187"/>
      <c r="BQ68" s="211"/>
      <c r="BR68" s="198"/>
      <c r="BS68" s="210"/>
      <c r="BT68" s="61"/>
      <c r="BU68" s="198"/>
      <c r="BV68" s="187"/>
      <c r="BW68" s="211"/>
      <c r="BX68" s="198"/>
      <c r="BY68" s="210"/>
      <c r="BZ68" s="61"/>
      <c r="CA68" s="198"/>
      <c r="CB68" s="187"/>
      <c r="CC68" s="211"/>
      <c r="CD68" s="198"/>
      <c r="CE68" s="210"/>
      <c r="CF68" s="209"/>
      <c r="CG68" s="182">
        <f t="shared" si="69"/>
        <v>30</v>
      </c>
      <c r="CH68" s="208" t="s">
        <v>2297</v>
      </c>
      <c r="CI68" s="208" t="s">
        <v>2298</v>
      </c>
      <c r="CJ68" s="208" t="s">
        <v>2299</v>
      </c>
      <c r="CK68" s="208" t="s">
        <v>1457</v>
      </c>
      <c r="CL68" s="208" t="s">
        <v>1458</v>
      </c>
      <c r="CM68" s="208" t="s">
        <v>1458</v>
      </c>
      <c r="CN68" s="208" t="s">
        <v>1517</v>
      </c>
      <c r="CO68" s="208" t="s">
        <v>1458</v>
      </c>
      <c r="CP68" s="208" t="s">
        <v>1461</v>
      </c>
      <c r="CQ68" s="208"/>
      <c r="CR68" s="208" t="s">
        <v>1461</v>
      </c>
      <c r="CS68" s="208" t="s">
        <v>1461</v>
      </c>
      <c r="CT68" s="208" t="s">
        <v>1461</v>
      </c>
      <c r="CU68" s="208" t="s">
        <v>1461</v>
      </c>
      <c r="CV68" s="208" t="s">
        <v>1461</v>
      </c>
      <c r="CW68" s="208" t="s">
        <v>1461</v>
      </c>
      <c r="CX68" s="208" t="s">
        <v>2354</v>
      </c>
      <c r="CY68" s="208" t="s">
        <v>1461</v>
      </c>
      <c r="CZ68" s="208" t="s">
        <v>1461</v>
      </c>
      <c r="DA68" s="208" t="s">
        <v>1461</v>
      </c>
      <c r="DB68" s="208" t="s">
        <v>1461</v>
      </c>
      <c r="DC68" s="208" t="s">
        <v>1461</v>
      </c>
      <c r="DD68" s="208" t="s">
        <v>1461</v>
      </c>
      <c r="DF68" s="207" t="str">
        <f t="shared" si="70"/>
        <v>Gestión de procesos</v>
      </c>
      <c r="DG68" s="632" t="str">
        <f t="shared" si="71"/>
        <v>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v>
      </c>
      <c r="DH68" s="632"/>
      <c r="DI68" s="632"/>
      <c r="DJ68" s="632"/>
      <c r="DK68" s="632"/>
      <c r="DL68" s="632"/>
      <c r="DM68" s="632"/>
      <c r="DN68" s="207" t="str">
        <f t="shared" si="72"/>
        <v>Alto</v>
      </c>
      <c r="DO68" s="207" t="str">
        <f t="shared" si="73"/>
        <v>Bajo</v>
      </c>
      <c r="DQ68" s="202" t="e">
        <f>SUM(LEN(#REF!)-LEN(SUBSTITUTE(#REF!,"- Preventivo","")))/LEN("- Preventivo")</f>
        <v>#REF!</v>
      </c>
      <c r="DR68" s="202" t="e">
        <f t="shared" si="74"/>
        <v>#REF!</v>
      </c>
      <c r="DS68" s="202" t="e">
        <f>SUM(LEN(#REF!)-LEN(SUBSTITUTE(#REF!,"- Detectivo","")))/LEN("- Detectivo")</f>
        <v>#REF!</v>
      </c>
      <c r="DT68" s="202" t="e">
        <f t="shared" si="75"/>
        <v>#REF!</v>
      </c>
      <c r="DU68" s="202" t="e">
        <f>SUM(LEN(#REF!)-LEN(SUBSTITUTE(#REF!,"- Correctivo","")))/LEN("- Correctivo")</f>
        <v>#REF!</v>
      </c>
      <c r="DV68" s="202" t="e">
        <f t="shared" si="76"/>
        <v>#REF!</v>
      </c>
      <c r="DW68" s="202" t="e">
        <f t="shared" si="77"/>
        <v>#REF!</v>
      </c>
      <c r="DX68" s="202" t="e">
        <f t="shared" si="78"/>
        <v>#REF!</v>
      </c>
      <c r="DY68" s="202" t="e">
        <f>SUM(LEN(#REF!)-LEN(SUBSTITUTE(#REF!,"- Documentado","")))/LEN("- Documentado")</f>
        <v>#REF!</v>
      </c>
      <c r="DZ68" s="202" t="e">
        <f>SUM(LEN(#REF!)-LEN(SUBSTITUTE(#REF!,"- Documentado","")))/LEN("- Documentado")</f>
        <v>#REF!</v>
      </c>
      <c r="EA68" s="202" t="e">
        <f t="shared" si="79"/>
        <v>#REF!</v>
      </c>
      <c r="EB68" s="202" t="e">
        <f>SUM(LEN(#REF!)-LEN(SUBSTITUTE(#REF!,"- Continua","")))/LEN("- Continua")</f>
        <v>#REF!</v>
      </c>
      <c r="EC68" s="202" t="e">
        <f>SUM(LEN(#REF!)-LEN(SUBSTITUTE(#REF!,"- Continua","")))/LEN("- Continua")</f>
        <v>#REF!</v>
      </c>
      <c r="ED68" s="202" t="e">
        <f t="shared" si="80"/>
        <v>#REF!</v>
      </c>
      <c r="EE68" s="202" t="e">
        <f>SUM(LEN(#REF!)-LEN(SUBSTITUTE(#REF!,"- Con registro","")))/LEN("- Con registro")</f>
        <v>#REF!</v>
      </c>
      <c r="EF68" s="202" t="e">
        <f>SUM(LEN(#REF!)-LEN(SUBSTITUTE(#REF!,"- Con registro","")))/LEN("- Con registro")</f>
        <v>#REF!</v>
      </c>
      <c r="EG68" s="202" t="e">
        <f t="shared" si="81"/>
        <v>#REF!</v>
      </c>
      <c r="EH68" s="206" t="e">
        <f t="shared" si="82"/>
        <v>#REF!</v>
      </c>
      <c r="EI68" s="206" t="e">
        <f t="shared" si="83"/>
        <v>#REF!</v>
      </c>
      <c r="EJ68" s="205" t="e">
        <f t="shared" si="84"/>
        <v>#REF!</v>
      </c>
      <c r="EK68" s="633" t="e">
        <f t="shared" si="85"/>
        <v>#REF!</v>
      </c>
      <c r="EL68" s="633"/>
      <c r="EM68" s="633"/>
      <c r="EN68" s="633"/>
      <c r="EO68" s="633"/>
      <c r="EP68" s="633"/>
      <c r="EQ68" s="633"/>
      <c r="ER68" s="633"/>
      <c r="ES68" s="633"/>
      <c r="ET68" s="633"/>
      <c r="EV68" s="204">
        <f t="shared" si="86"/>
        <v>45645</v>
      </c>
      <c r="EW68" s="203" t="str">
        <f t="shared" si="87"/>
        <v>Mapa de riesgos institucional 2025</v>
      </c>
      <c r="EX68" s="202" t="str">
        <f t="shared" si="88"/>
        <v>Riesgos</v>
      </c>
      <c r="EY68" s="202" t="str">
        <f t="shared" si="89"/>
        <v>ID_229: Posibilidad de afectación reputacional por falta de adherencia de las entidades del Distrito para la aplicación de lineamientos de comunicación pública generados por la Consejería Distrital de Comunicaciones, debido a inadecuado acompañamiento y seguimiento a las campañas y/o acciones de comunicación que ellas desarrollan.</v>
      </c>
      <c r="EZ68" s="202" t="str">
        <f t="shared" si="90"/>
        <v>Ajuste en Identificación del riesgo
Análisis antes de controles
Establecimiento de controles
Evaluación de controles
 en el Mapa de riesgos de Gestión Estratégica de Comunicación e Información</v>
      </c>
      <c r="FA68" s="202" t="str">
        <f t="shared" si="91"/>
        <v>Solicitud de cambio realizada y aprobada por la Oficina Consejería Distrital de Comunicaciones a través del Aplicativo DARUMA</v>
      </c>
    </row>
    <row r="69" spans="1:157" ht="399.9" customHeight="1" x14ac:dyDescent="0.3">
      <c r="A69" s="329" t="s">
        <v>2355</v>
      </c>
      <c r="B69" s="60" t="s">
        <v>2356</v>
      </c>
      <c r="C69" s="60" t="s">
        <v>2357</v>
      </c>
      <c r="D69" s="329" t="s">
        <v>2358</v>
      </c>
      <c r="E69" s="333" t="s">
        <v>1790</v>
      </c>
      <c r="F69" s="60" t="s">
        <v>2359</v>
      </c>
      <c r="G69" s="333">
        <v>233</v>
      </c>
      <c r="H69" s="333" t="s">
        <v>2360</v>
      </c>
      <c r="I69" s="324" t="s">
        <v>2361</v>
      </c>
      <c r="J69" s="329" t="s">
        <v>1427</v>
      </c>
      <c r="K69" s="333" t="s">
        <v>1428</v>
      </c>
      <c r="L69" s="60" t="s">
        <v>817</v>
      </c>
      <c r="M69" s="61" t="s">
        <v>2362</v>
      </c>
      <c r="N69" s="60" t="s">
        <v>2363</v>
      </c>
      <c r="O69" s="60" t="s">
        <v>2364</v>
      </c>
      <c r="P69" s="60" t="s">
        <v>1797</v>
      </c>
      <c r="Q69" s="60" t="s">
        <v>1433</v>
      </c>
      <c r="R69" s="60" t="s">
        <v>1682</v>
      </c>
      <c r="S69" s="60" t="s">
        <v>1435</v>
      </c>
      <c r="T69" s="60" t="s">
        <v>43</v>
      </c>
      <c r="U69" s="331" t="s">
        <v>1441</v>
      </c>
      <c r="V69" s="332">
        <v>0.4</v>
      </c>
      <c r="W69" s="331" t="s">
        <v>1437</v>
      </c>
      <c r="X69" s="331" t="s">
        <v>1473</v>
      </c>
      <c r="Y69" s="331" t="s">
        <v>1438</v>
      </c>
      <c r="Z69" s="331" t="s">
        <v>1437</v>
      </c>
      <c r="AA69" s="331" t="s">
        <v>1473</v>
      </c>
      <c r="AB69" s="331" t="s">
        <v>1473</v>
      </c>
      <c r="AC69" s="331" t="s">
        <v>1473</v>
      </c>
      <c r="AD69" s="332">
        <v>0.6</v>
      </c>
      <c r="AE69" s="50" t="s">
        <v>1439</v>
      </c>
      <c r="AF69" s="60" t="s">
        <v>2365</v>
      </c>
      <c r="AG69" s="331" t="s">
        <v>1472</v>
      </c>
      <c r="AH69" s="330">
        <v>7.0559999999999984E-2</v>
      </c>
      <c r="AI69" s="331" t="s">
        <v>1438</v>
      </c>
      <c r="AJ69" s="330">
        <v>0.33749999999999997</v>
      </c>
      <c r="AK69" s="50" t="s">
        <v>1442</v>
      </c>
      <c r="AL69" s="60" t="s">
        <v>2366</v>
      </c>
      <c r="AM69" s="329" t="s">
        <v>1444</v>
      </c>
      <c r="AN69" s="60" t="s">
        <v>1445</v>
      </c>
      <c r="AO69" s="60" t="s">
        <v>1445</v>
      </c>
      <c r="AP69" s="60" t="s">
        <v>1445</v>
      </c>
      <c r="AQ69" s="60" t="s">
        <v>1446</v>
      </c>
      <c r="AR69" s="60" t="s">
        <v>1445</v>
      </c>
      <c r="AS69" s="60" t="s">
        <v>1445</v>
      </c>
      <c r="AT69" s="60" t="s">
        <v>2367</v>
      </c>
      <c r="AU69" s="60" t="s">
        <v>2368</v>
      </c>
      <c r="AV69" s="60" t="s">
        <v>2369</v>
      </c>
      <c r="AW69" s="201">
        <v>45653</v>
      </c>
      <c r="AX69" s="187" t="s">
        <v>1450</v>
      </c>
      <c r="AY69" s="211" t="s">
        <v>2370</v>
      </c>
      <c r="AZ69" s="198"/>
      <c r="BA69" s="210"/>
      <c r="BB69" s="61"/>
      <c r="BC69" s="198"/>
      <c r="BD69" s="187"/>
      <c r="BE69" s="211"/>
      <c r="BF69" s="198"/>
      <c r="BG69" s="210"/>
      <c r="BH69" s="61"/>
      <c r="BI69" s="198"/>
      <c r="BJ69" s="187"/>
      <c r="BK69" s="211"/>
      <c r="BL69" s="198"/>
      <c r="BM69" s="210"/>
      <c r="BN69" s="61"/>
      <c r="BO69" s="198"/>
      <c r="BP69" s="187"/>
      <c r="BQ69" s="211"/>
      <c r="BR69" s="198"/>
      <c r="BS69" s="210"/>
      <c r="BT69" s="61"/>
      <c r="BU69" s="198"/>
      <c r="BV69" s="187"/>
      <c r="BW69" s="211"/>
      <c r="BX69" s="198"/>
      <c r="BY69" s="210"/>
      <c r="BZ69" s="61"/>
      <c r="CA69" s="198"/>
      <c r="CB69" s="187"/>
      <c r="CC69" s="211"/>
      <c r="CD69" s="198"/>
      <c r="CE69" s="210"/>
      <c r="CF69" s="209"/>
      <c r="CG69" s="182">
        <f t="shared" si="69"/>
        <v>33</v>
      </c>
      <c r="CH69" s="208" t="s">
        <v>2371</v>
      </c>
      <c r="CI69" s="208" t="s">
        <v>2372</v>
      </c>
      <c r="CJ69" s="208" t="s">
        <v>2373</v>
      </c>
      <c r="CK69" s="208" t="s">
        <v>1457</v>
      </c>
      <c r="CL69" s="208" t="s">
        <v>1458</v>
      </c>
      <c r="CM69" s="208" t="s">
        <v>1458</v>
      </c>
      <c r="CN69" s="208" t="s">
        <v>1459</v>
      </c>
      <c r="CO69" s="208" t="s">
        <v>1458</v>
      </c>
      <c r="CP69" s="208" t="s">
        <v>1461</v>
      </c>
      <c r="CQ69" s="208" t="s">
        <v>1773</v>
      </c>
      <c r="CR69" s="208" t="s">
        <v>1461</v>
      </c>
      <c r="CS69" s="208" t="s">
        <v>1461</v>
      </c>
      <c r="CT69" s="208" t="s">
        <v>1461</v>
      </c>
      <c r="CU69" s="208" t="s">
        <v>1461</v>
      </c>
      <c r="CV69" s="208" t="s">
        <v>1461</v>
      </c>
      <c r="CW69" s="208" t="s">
        <v>1461</v>
      </c>
      <c r="CX69" s="208" t="s">
        <v>2374</v>
      </c>
      <c r="CY69" s="208" t="s">
        <v>1461</v>
      </c>
      <c r="CZ69" s="208" t="s">
        <v>1461</v>
      </c>
      <c r="DA69" s="208" t="s">
        <v>1461</v>
      </c>
      <c r="DB69" s="208" t="s">
        <v>1461</v>
      </c>
      <c r="DC69" s="208" t="s">
        <v>1461</v>
      </c>
      <c r="DD69" s="208" t="s">
        <v>1461</v>
      </c>
      <c r="DF69" s="207" t="str">
        <f t="shared" si="70"/>
        <v>Gestión de procesos</v>
      </c>
      <c r="DG69" s="632" t="str">
        <f t="shared" si="71"/>
        <v xml:space="preserve">Posibilidad de afectación reputacional por hallazgos y sanciones impuestas por órganos de control, debido a errores (fallas o deficiencias) en el registro adecuado y oportuno de los hechos económicos de la entidad </v>
      </c>
      <c r="DH69" s="632"/>
      <c r="DI69" s="632"/>
      <c r="DJ69" s="632"/>
      <c r="DK69" s="632"/>
      <c r="DL69" s="632"/>
      <c r="DM69" s="632"/>
      <c r="DN69" s="207" t="str">
        <f t="shared" si="72"/>
        <v>Moderado</v>
      </c>
      <c r="DO69" s="207" t="str">
        <f t="shared" si="73"/>
        <v>Bajo</v>
      </c>
      <c r="DQ69" s="202" t="e">
        <f>SUM(LEN(#REF!)-LEN(SUBSTITUTE(#REF!,"- Preventivo","")))/LEN("- Preventivo")</f>
        <v>#REF!</v>
      </c>
      <c r="DR69" s="202" t="e">
        <f t="shared" si="74"/>
        <v>#REF!</v>
      </c>
      <c r="DS69" s="202" t="e">
        <f>SUM(LEN(#REF!)-LEN(SUBSTITUTE(#REF!,"- Detectivo","")))/LEN("- Detectivo")</f>
        <v>#REF!</v>
      </c>
      <c r="DT69" s="202" t="e">
        <f t="shared" si="75"/>
        <v>#REF!</v>
      </c>
      <c r="DU69" s="202" t="e">
        <f>SUM(LEN(#REF!)-LEN(SUBSTITUTE(#REF!,"- Correctivo","")))/LEN("- Correctivo")</f>
        <v>#REF!</v>
      </c>
      <c r="DV69" s="202" t="e">
        <f t="shared" si="76"/>
        <v>#REF!</v>
      </c>
      <c r="DW69" s="202" t="e">
        <f t="shared" si="77"/>
        <v>#REF!</v>
      </c>
      <c r="DX69" s="202" t="e">
        <f t="shared" si="78"/>
        <v>#REF!</v>
      </c>
      <c r="DY69" s="202" t="e">
        <f>SUM(LEN(#REF!)-LEN(SUBSTITUTE(#REF!,"- Documentado","")))/LEN("- Documentado")</f>
        <v>#REF!</v>
      </c>
      <c r="DZ69" s="202" t="e">
        <f>SUM(LEN(#REF!)-LEN(SUBSTITUTE(#REF!,"- Documentado","")))/LEN("- Documentado")</f>
        <v>#REF!</v>
      </c>
      <c r="EA69" s="202" t="e">
        <f t="shared" si="79"/>
        <v>#REF!</v>
      </c>
      <c r="EB69" s="202" t="e">
        <f>SUM(LEN(#REF!)-LEN(SUBSTITUTE(#REF!,"- Continua","")))/LEN("- Continua")</f>
        <v>#REF!</v>
      </c>
      <c r="EC69" s="202" t="e">
        <f>SUM(LEN(#REF!)-LEN(SUBSTITUTE(#REF!,"- Continua","")))/LEN("- Continua")</f>
        <v>#REF!</v>
      </c>
      <c r="ED69" s="202" t="e">
        <f t="shared" si="80"/>
        <v>#REF!</v>
      </c>
      <c r="EE69" s="202" t="e">
        <f>SUM(LEN(#REF!)-LEN(SUBSTITUTE(#REF!,"- Con registro","")))/LEN("- Con registro")</f>
        <v>#REF!</v>
      </c>
      <c r="EF69" s="202" t="e">
        <f>SUM(LEN(#REF!)-LEN(SUBSTITUTE(#REF!,"- Con registro","")))/LEN("- Con registro")</f>
        <v>#REF!</v>
      </c>
      <c r="EG69" s="202" t="e">
        <f t="shared" si="81"/>
        <v>#REF!</v>
      </c>
      <c r="EH69" s="206" t="e">
        <f t="shared" si="82"/>
        <v>#REF!</v>
      </c>
      <c r="EI69" s="206" t="e">
        <f t="shared" si="83"/>
        <v>#REF!</v>
      </c>
      <c r="EJ69" s="205" t="e">
        <f t="shared" si="84"/>
        <v>#REF!</v>
      </c>
      <c r="EK69" s="633" t="e">
        <f t="shared" si="85"/>
        <v>#REF!</v>
      </c>
      <c r="EL69" s="633"/>
      <c r="EM69" s="633"/>
      <c r="EN69" s="633"/>
      <c r="EO69" s="633"/>
      <c r="EP69" s="633"/>
      <c r="EQ69" s="633"/>
      <c r="ER69" s="633"/>
      <c r="ES69" s="633"/>
      <c r="ET69" s="633"/>
      <c r="EV69" s="204">
        <f t="shared" si="86"/>
        <v>45653</v>
      </c>
      <c r="EW69" s="203" t="str">
        <f t="shared" si="87"/>
        <v>Mapa de riesgos institucional 2025</v>
      </c>
      <c r="EX69" s="202" t="str">
        <f t="shared" si="88"/>
        <v>Riesgos</v>
      </c>
      <c r="EY69" s="202" t="str">
        <f t="shared" si="89"/>
        <v xml:space="preserve">ID_233: Posibilidad de afectación reputacional por hallazgos y sanciones impuestas por órganos de control, debido a errores (fallas o deficiencias) en el registro adecuado y oportuno de los hechos económicos de la entidad </v>
      </c>
      <c r="EZ69" s="202" t="str">
        <f t="shared" si="90"/>
        <v>Ajuste en Identificación del riesgo
 en el Mapa de riesgos de Gestión Financiera</v>
      </c>
      <c r="FA69" s="202" t="str">
        <f t="shared" si="91"/>
        <v>Solicitud de cambio realizada y aprobada por la Subdirección Financiera a través del Aplicativo DARUMA</v>
      </c>
    </row>
    <row r="70" spans="1:157" ht="399.9" customHeight="1" x14ac:dyDescent="0.3">
      <c r="A70" s="329" t="s">
        <v>2355</v>
      </c>
      <c r="B70" s="60" t="s">
        <v>2356</v>
      </c>
      <c r="C70" s="60" t="s">
        <v>2357</v>
      </c>
      <c r="D70" s="329" t="s">
        <v>2358</v>
      </c>
      <c r="E70" s="333" t="s">
        <v>1790</v>
      </c>
      <c r="F70" s="60" t="s">
        <v>2375</v>
      </c>
      <c r="G70" s="333">
        <v>235</v>
      </c>
      <c r="H70" s="333" t="s">
        <v>2376</v>
      </c>
      <c r="I70" s="324" t="s">
        <v>2375</v>
      </c>
      <c r="J70" s="329" t="s">
        <v>1427</v>
      </c>
      <c r="K70" s="333" t="s">
        <v>1428</v>
      </c>
      <c r="L70" s="60" t="s">
        <v>817</v>
      </c>
      <c r="M70" s="61" t="s">
        <v>2362</v>
      </c>
      <c r="N70" s="60" t="s">
        <v>2377</v>
      </c>
      <c r="O70" s="60" t="s">
        <v>2364</v>
      </c>
      <c r="P70" s="60" t="s">
        <v>1797</v>
      </c>
      <c r="Q70" s="60" t="s">
        <v>1433</v>
      </c>
      <c r="R70" s="60" t="s">
        <v>1682</v>
      </c>
      <c r="S70" s="60" t="s">
        <v>1435</v>
      </c>
      <c r="T70" s="60" t="s">
        <v>43</v>
      </c>
      <c r="U70" s="331" t="s">
        <v>1668</v>
      </c>
      <c r="V70" s="332">
        <v>0.8</v>
      </c>
      <c r="W70" s="331" t="s">
        <v>1437</v>
      </c>
      <c r="X70" s="331" t="s">
        <v>1437</v>
      </c>
      <c r="Y70" s="331" t="s">
        <v>1438</v>
      </c>
      <c r="Z70" s="331" t="s">
        <v>1473</v>
      </c>
      <c r="AA70" s="331" t="s">
        <v>1437</v>
      </c>
      <c r="AB70" s="331" t="s">
        <v>1437</v>
      </c>
      <c r="AC70" s="331" t="s">
        <v>1473</v>
      </c>
      <c r="AD70" s="332">
        <v>0.6</v>
      </c>
      <c r="AE70" s="50" t="s">
        <v>1475</v>
      </c>
      <c r="AF70" s="60" t="s">
        <v>2378</v>
      </c>
      <c r="AG70" s="331" t="s">
        <v>1472</v>
      </c>
      <c r="AH70" s="330">
        <v>5.9270400000000001E-2</v>
      </c>
      <c r="AI70" s="331" t="s">
        <v>1438</v>
      </c>
      <c r="AJ70" s="330">
        <v>0.33749999999999997</v>
      </c>
      <c r="AK70" s="50" t="s">
        <v>1442</v>
      </c>
      <c r="AL70" s="60" t="s">
        <v>2379</v>
      </c>
      <c r="AM70" s="329" t="s">
        <v>1444</v>
      </c>
      <c r="AN70" s="60" t="s">
        <v>1445</v>
      </c>
      <c r="AO70" s="60" t="s">
        <v>1445</v>
      </c>
      <c r="AP70" s="60" t="s">
        <v>1445</v>
      </c>
      <c r="AQ70" s="60" t="s">
        <v>1446</v>
      </c>
      <c r="AR70" s="60" t="s">
        <v>1445</v>
      </c>
      <c r="AS70" s="60" t="s">
        <v>1445</v>
      </c>
      <c r="AT70" s="60" t="s">
        <v>2380</v>
      </c>
      <c r="AU70" s="60" t="s">
        <v>2381</v>
      </c>
      <c r="AV70" s="60" t="s">
        <v>2382</v>
      </c>
      <c r="AW70" s="201">
        <v>45653</v>
      </c>
      <c r="AX70" s="187" t="s">
        <v>1450</v>
      </c>
      <c r="AY70" s="211" t="s">
        <v>2370</v>
      </c>
      <c r="AZ70" s="198"/>
      <c r="BA70" s="210"/>
      <c r="BB70" s="61"/>
      <c r="BC70" s="198"/>
      <c r="BD70" s="187"/>
      <c r="BE70" s="211"/>
      <c r="BF70" s="198"/>
      <c r="BG70" s="210"/>
      <c r="BH70" s="61"/>
      <c r="BI70" s="198"/>
      <c r="BJ70" s="187"/>
      <c r="BK70" s="211"/>
      <c r="BL70" s="198"/>
      <c r="BM70" s="210"/>
      <c r="BN70" s="61"/>
      <c r="BO70" s="198"/>
      <c r="BP70" s="187"/>
      <c r="BQ70" s="211"/>
      <c r="BR70" s="198"/>
      <c r="BS70" s="210"/>
      <c r="BT70" s="61"/>
      <c r="BU70" s="198"/>
      <c r="BV70" s="187"/>
      <c r="BW70" s="211"/>
      <c r="BX70" s="198"/>
      <c r="BY70" s="210"/>
      <c r="BZ70" s="61"/>
      <c r="CA70" s="198"/>
      <c r="CB70" s="187"/>
      <c r="CC70" s="211"/>
      <c r="CD70" s="198"/>
      <c r="CE70" s="210"/>
      <c r="CF70" s="209"/>
      <c r="CG70" s="182">
        <f t="shared" si="69"/>
        <v>33</v>
      </c>
      <c r="CH70" s="208" t="s">
        <v>2371</v>
      </c>
      <c r="CI70" s="208" t="s">
        <v>2372</v>
      </c>
      <c r="CJ70" s="208" t="s">
        <v>2373</v>
      </c>
      <c r="CK70" s="208" t="s">
        <v>1457</v>
      </c>
      <c r="CL70" s="208" t="s">
        <v>1458</v>
      </c>
      <c r="CM70" s="208" t="s">
        <v>1458</v>
      </c>
      <c r="CN70" s="208" t="s">
        <v>1459</v>
      </c>
      <c r="CO70" s="208" t="s">
        <v>1458</v>
      </c>
      <c r="CP70" s="208" t="s">
        <v>1461</v>
      </c>
      <c r="CQ70" s="208" t="s">
        <v>1773</v>
      </c>
      <c r="CR70" s="208" t="s">
        <v>1461</v>
      </c>
      <c r="CS70" s="208" t="s">
        <v>1461</v>
      </c>
      <c r="CT70" s="208" t="s">
        <v>1461</v>
      </c>
      <c r="CU70" s="208" t="s">
        <v>1461</v>
      </c>
      <c r="CV70" s="208" t="s">
        <v>1461</v>
      </c>
      <c r="CW70" s="208" t="s">
        <v>1461</v>
      </c>
      <c r="CX70" s="208" t="s">
        <v>2374</v>
      </c>
      <c r="CY70" s="208" t="s">
        <v>1461</v>
      </c>
      <c r="CZ70" s="208" t="s">
        <v>1461</v>
      </c>
      <c r="DA70" s="208" t="s">
        <v>1461</v>
      </c>
      <c r="DB70" s="208" t="s">
        <v>1461</v>
      </c>
      <c r="DC70" s="208" t="s">
        <v>1461</v>
      </c>
      <c r="DD70" s="208" t="s">
        <v>1461</v>
      </c>
      <c r="DF70" s="207" t="str">
        <f t="shared" si="70"/>
        <v>Gestión de procesos</v>
      </c>
      <c r="DG70" s="632" t="str">
        <f t="shared" si="71"/>
        <v>Posibilidad de afectación reputacional por  hallazgos y sanciones impuestas por órganos de control, debido a errores (fallas o deficiencias) al gestionar los Certificados de Disponibilidad Presupuestal y de Registro Presupuestal</v>
      </c>
      <c r="DH70" s="632"/>
      <c r="DI70" s="632"/>
      <c r="DJ70" s="632"/>
      <c r="DK70" s="632"/>
      <c r="DL70" s="632"/>
      <c r="DM70" s="632"/>
      <c r="DN70" s="207" t="str">
        <f t="shared" si="72"/>
        <v>Alto</v>
      </c>
      <c r="DO70" s="207" t="str">
        <f t="shared" si="73"/>
        <v>Bajo</v>
      </c>
      <c r="DQ70" s="202" t="e">
        <f>SUM(LEN(#REF!)-LEN(SUBSTITUTE(#REF!,"- Preventivo","")))/LEN("- Preventivo")</f>
        <v>#REF!</v>
      </c>
      <c r="DR70" s="202" t="e">
        <f t="shared" si="74"/>
        <v>#REF!</v>
      </c>
      <c r="DS70" s="202" t="e">
        <f>SUM(LEN(#REF!)-LEN(SUBSTITUTE(#REF!,"- Detectivo","")))/LEN("- Detectivo")</f>
        <v>#REF!</v>
      </c>
      <c r="DT70" s="202" t="e">
        <f t="shared" si="75"/>
        <v>#REF!</v>
      </c>
      <c r="DU70" s="202" t="e">
        <f>SUM(LEN(#REF!)-LEN(SUBSTITUTE(#REF!,"- Correctivo","")))/LEN("- Correctivo")</f>
        <v>#REF!</v>
      </c>
      <c r="DV70" s="202" t="e">
        <f t="shared" si="76"/>
        <v>#REF!</v>
      </c>
      <c r="DW70" s="202" t="e">
        <f t="shared" si="77"/>
        <v>#REF!</v>
      </c>
      <c r="DX70" s="202" t="e">
        <f t="shared" si="78"/>
        <v>#REF!</v>
      </c>
      <c r="DY70" s="202" t="e">
        <f>SUM(LEN(#REF!)-LEN(SUBSTITUTE(#REF!,"- Documentado","")))/LEN("- Documentado")</f>
        <v>#REF!</v>
      </c>
      <c r="DZ70" s="202" t="e">
        <f>SUM(LEN(#REF!)-LEN(SUBSTITUTE(#REF!,"- Documentado","")))/LEN("- Documentado")</f>
        <v>#REF!</v>
      </c>
      <c r="EA70" s="202" t="e">
        <f t="shared" si="79"/>
        <v>#REF!</v>
      </c>
      <c r="EB70" s="202" t="e">
        <f>SUM(LEN(#REF!)-LEN(SUBSTITUTE(#REF!,"- Continua","")))/LEN("- Continua")</f>
        <v>#REF!</v>
      </c>
      <c r="EC70" s="202" t="e">
        <f>SUM(LEN(#REF!)-LEN(SUBSTITUTE(#REF!,"- Continua","")))/LEN("- Continua")</f>
        <v>#REF!</v>
      </c>
      <c r="ED70" s="202" t="e">
        <f t="shared" si="80"/>
        <v>#REF!</v>
      </c>
      <c r="EE70" s="202" t="e">
        <f>SUM(LEN(#REF!)-LEN(SUBSTITUTE(#REF!,"- Con registro","")))/LEN("- Con registro")</f>
        <v>#REF!</v>
      </c>
      <c r="EF70" s="202" t="e">
        <f>SUM(LEN(#REF!)-LEN(SUBSTITUTE(#REF!,"- Con registro","")))/LEN("- Con registro")</f>
        <v>#REF!</v>
      </c>
      <c r="EG70" s="202" t="e">
        <f t="shared" si="81"/>
        <v>#REF!</v>
      </c>
      <c r="EH70" s="206" t="e">
        <f t="shared" si="82"/>
        <v>#REF!</v>
      </c>
      <c r="EI70" s="206" t="e">
        <f t="shared" si="83"/>
        <v>#REF!</v>
      </c>
      <c r="EJ70" s="205" t="e">
        <f t="shared" si="84"/>
        <v>#REF!</v>
      </c>
      <c r="EK70" s="633" t="e">
        <f t="shared" si="85"/>
        <v>#REF!</v>
      </c>
      <c r="EL70" s="633"/>
      <c r="EM70" s="633"/>
      <c r="EN70" s="633"/>
      <c r="EO70" s="633"/>
      <c r="EP70" s="633"/>
      <c r="EQ70" s="633"/>
      <c r="ER70" s="633"/>
      <c r="ES70" s="633"/>
      <c r="ET70" s="633"/>
      <c r="EV70" s="204">
        <f t="shared" si="86"/>
        <v>45653</v>
      </c>
      <c r="EW70" s="203" t="str">
        <f t="shared" si="87"/>
        <v>Mapa de riesgos institucional 2025</v>
      </c>
      <c r="EX70" s="202" t="str">
        <f t="shared" si="88"/>
        <v>Riesgos</v>
      </c>
      <c r="EY70" s="202" t="str">
        <f t="shared" si="89"/>
        <v>ID_235: Posibilidad de afectación reputacional por  hallazgos y sanciones impuestas por órganos de control, debido a errores (fallas o deficiencias) al gestionar los Certificados de Disponibilidad Presupuestal y de Registro Presupuestal</v>
      </c>
      <c r="EZ70" s="202" t="str">
        <f t="shared" si="90"/>
        <v>Ajuste en Identificación del riesgo
 en el Mapa de riesgos de Gestión Financiera</v>
      </c>
      <c r="FA70" s="202" t="str">
        <f t="shared" si="91"/>
        <v>Solicitud de cambio realizada y aprobada por la Subdirección Financiera a través del Aplicativo DARUMA</v>
      </c>
    </row>
    <row r="71" spans="1:157" ht="399.9" customHeight="1" x14ac:dyDescent="0.3">
      <c r="A71" s="329" t="s">
        <v>2355</v>
      </c>
      <c r="B71" s="60" t="s">
        <v>2356</v>
      </c>
      <c r="C71" s="60" t="s">
        <v>2357</v>
      </c>
      <c r="D71" s="329" t="s">
        <v>2358</v>
      </c>
      <c r="E71" s="333" t="s">
        <v>1790</v>
      </c>
      <c r="F71" s="60" t="s">
        <v>2383</v>
      </c>
      <c r="G71" s="333">
        <v>236</v>
      </c>
      <c r="H71" s="333" t="s">
        <v>2384</v>
      </c>
      <c r="I71" s="324" t="s">
        <v>2385</v>
      </c>
      <c r="J71" s="329" t="s">
        <v>1427</v>
      </c>
      <c r="K71" s="333" t="s">
        <v>1428</v>
      </c>
      <c r="L71" s="60" t="s">
        <v>1428</v>
      </c>
      <c r="M71" s="61" t="s">
        <v>2362</v>
      </c>
      <c r="N71" s="334" t="s">
        <v>2363</v>
      </c>
      <c r="O71" s="60" t="s">
        <v>2364</v>
      </c>
      <c r="P71" s="60" t="s">
        <v>1797</v>
      </c>
      <c r="Q71" s="60" t="s">
        <v>1433</v>
      </c>
      <c r="R71" s="60" t="s">
        <v>1682</v>
      </c>
      <c r="S71" s="60" t="e">
        <v>#N/A</v>
      </c>
      <c r="T71" s="60" t="s">
        <v>1797</v>
      </c>
      <c r="U71" s="331" t="s">
        <v>2386</v>
      </c>
      <c r="V71" s="332">
        <v>1</v>
      </c>
      <c r="W71" s="331" t="s">
        <v>1437</v>
      </c>
      <c r="X71" s="331" t="s">
        <v>1437</v>
      </c>
      <c r="Y71" s="331" t="s">
        <v>1438</v>
      </c>
      <c r="Z71" s="331" t="s">
        <v>1437</v>
      </c>
      <c r="AA71" s="331" t="s">
        <v>1437</v>
      </c>
      <c r="AB71" s="331" t="s">
        <v>1438</v>
      </c>
      <c r="AC71" s="331" t="s">
        <v>1438</v>
      </c>
      <c r="AD71" s="332">
        <v>0.4</v>
      </c>
      <c r="AE71" s="50" t="s">
        <v>1475</v>
      </c>
      <c r="AF71" s="60" t="s">
        <v>2387</v>
      </c>
      <c r="AG71" s="331" t="s">
        <v>1472</v>
      </c>
      <c r="AH71" s="330">
        <v>0.1764</v>
      </c>
      <c r="AI71" s="331" t="s">
        <v>1438</v>
      </c>
      <c r="AJ71" s="330">
        <v>0.22500000000000003</v>
      </c>
      <c r="AK71" s="50" t="s">
        <v>1442</v>
      </c>
      <c r="AL71" s="60" t="s">
        <v>2379</v>
      </c>
      <c r="AM71" s="329" t="s">
        <v>1444</v>
      </c>
      <c r="AN71" s="60" t="s">
        <v>1445</v>
      </c>
      <c r="AO71" s="60" t="s">
        <v>1445</v>
      </c>
      <c r="AP71" s="60" t="s">
        <v>1445</v>
      </c>
      <c r="AQ71" s="60" t="s">
        <v>1446</v>
      </c>
      <c r="AR71" s="60" t="s">
        <v>1445</v>
      </c>
      <c r="AS71" s="60" t="s">
        <v>1445</v>
      </c>
      <c r="AT71" s="60" t="s">
        <v>2388</v>
      </c>
      <c r="AU71" s="60" t="s">
        <v>2389</v>
      </c>
      <c r="AV71" s="60" t="s">
        <v>2390</v>
      </c>
      <c r="AW71" s="198">
        <v>45653</v>
      </c>
      <c r="AX71" s="210" t="s">
        <v>1450</v>
      </c>
      <c r="AY71" s="61" t="s">
        <v>2370</v>
      </c>
      <c r="AZ71" s="198"/>
      <c r="BA71" s="187"/>
      <c r="BB71" s="211"/>
      <c r="BC71" s="198"/>
      <c r="BD71" s="210"/>
      <c r="BE71" s="61"/>
      <c r="BF71" s="198"/>
      <c r="BG71" s="187"/>
      <c r="BH71" s="211"/>
      <c r="BI71" s="198"/>
      <c r="BJ71" s="210"/>
      <c r="BK71" s="61"/>
      <c r="BL71" s="198"/>
      <c r="BM71" s="187"/>
      <c r="BN71" s="211"/>
      <c r="BO71" s="198"/>
      <c r="BP71" s="210"/>
      <c r="BQ71" s="61"/>
      <c r="BR71" s="198"/>
      <c r="BS71" s="187"/>
      <c r="BT71" s="211"/>
      <c r="BU71" s="198"/>
      <c r="BV71" s="210"/>
      <c r="BW71" s="61"/>
      <c r="BX71" s="198"/>
      <c r="BY71" s="187"/>
      <c r="BZ71" s="211"/>
      <c r="CA71" s="198"/>
      <c r="CB71" s="210"/>
      <c r="CC71" s="197"/>
      <c r="CD71" s="198"/>
      <c r="CE71" s="210"/>
      <c r="CF71" s="61"/>
      <c r="CG71" s="182">
        <f t="shared" si="69"/>
        <v>33</v>
      </c>
      <c r="CH71" s="208" t="s">
        <v>2371</v>
      </c>
      <c r="CI71" s="208" t="s">
        <v>2372</v>
      </c>
      <c r="CJ71" s="208" t="s">
        <v>2373</v>
      </c>
      <c r="CK71" s="208" t="s">
        <v>1457</v>
      </c>
      <c r="CL71" s="208" t="s">
        <v>1458</v>
      </c>
      <c r="CM71" s="208" t="s">
        <v>1458</v>
      </c>
      <c r="CN71" s="208" t="s">
        <v>1459</v>
      </c>
      <c r="CO71" s="208" t="s">
        <v>1458</v>
      </c>
      <c r="CP71" s="208" t="s">
        <v>1460</v>
      </c>
      <c r="CQ71" s="208" t="s">
        <v>1773</v>
      </c>
      <c r="CR71" s="208" t="s">
        <v>1461</v>
      </c>
      <c r="CS71" s="208" t="s">
        <v>1461</v>
      </c>
      <c r="CT71" s="208" t="s">
        <v>1461</v>
      </c>
      <c r="CU71" s="208" t="s">
        <v>1461</v>
      </c>
      <c r="CV71" s="208" t="s">
        <v>1461</v>
      </c>
      <c r="CW71" s="208" t="s">
        <v>1461</v>
      </c>
      <c r="CX71" s="208" t="s">
        <v>2374</v>
      </c>
      <c r="CY71" s="208" t="s">
        <v>1461</v>
      </c>
      <c r="CZ71" s="208" t="s">
        <v>1461</v>
      </c>
      <c r="DA71" s="208" t="s">
        <v>1461</v>
      </c>
      <c r="DB71" s="208" t="s">
        <v>1461</v>
      </c>
      <c r="DC71" s="208" t="s">
        <v>1461</v>
      </c>
      <c r="DD71" s="208" t="s">
        <v>1461</v>
      </c>
      <c r="DF71" s="207" t="str">
        <f t="shared" si="70"/>
        <v>Gestión de procesos</v>
      </c>
      <c r="DG71" s="632" t="str">
        <f t="shared" si="71"/>
        <v xml:space="preserve">Posibilidad de afectación económica (o presupuestal) por sanción moratoria o pago de  intereses, debido a errores (fallas o deficiencias) en el pago oportuno de las obligaciones adquiridas por la Secretaria General            </v>
      </c>
      <c r="DH71" s="632"/>
      <c r="DI71" s="632"/>
      <c r="DJ71" s="632"/>
      <c r="DK71" s="632"/>
      <c r="DL71" s="632"/>
      <c r="DM71" s="632"/>
      <c r="DN71" s="207" t="str">
        <f t="shared" si="72"/>
        <v>Alto</v>
      </c>
      <c r="DO71" s="207" t="str">
        <f t="shared" si="73"/>
        <v>Bajo</v>
      </c>
      <c r="DQ71" s="202" t="e">
        <f>SUM(LEN(#REF!)-LEN(SUBSTITUTE(#REF!,"- Preventivo","")))/LEN("- Preventivo")</f>
        <v>#REF!</v>
      </c>
      <c r="DR71" s="202" t="e">
        <f t="shared" si="74"/>
        <v>#REF!</v>
      </c>
      <c r="DS71" s="202" t="e">
        <f>SUM(LEN(#REF!)-LEN(SUBSTITUTE(#REF!,"- Detectivo","")))/LEN("- Detectivo")</f>
        <v>#REF!</v>
      </c>
      <c r="DT71" s="202" t="e">
        <f t="shared" si="75"/>
        <v>#REF!</v>
      </c>
      <c r="DU71" s="202" t="e">
        <f>SUM(LEN(#REF!)-LEN(SUBSTITUTE(#REF!,"- Correctivo","")))/LEN("- Correctivo")</f>
        <v>#REF!</v>
      </c>
      <c r="DV71" s="202" t="e">
        <f t="shared" si="76"/>
        <v>#REF!</v>
      </c>
      <c r="DW71" s="202" t="e">
        <f t="shared" si="77"/>
        <v>#REF!</v>
      </c>
      <c r="DX71" s="202" t="e">
        <f t="shared" si="78"/>
        <v>#REF!</v>
      </c>
      <c r="DY71" s="202" t="e">
        <f>SUM(LEN(#REF!)-LEN(SUBSTITUTE(#REF!,"- Documentado","")))/LEN("- Documentado")</f>
        <v>#REF!</v>
      </c>
      <c r="DZ71" s="202" t="e">
        <f>SUM(LEN(#REF!)-LEN(SUBSTITUTE(#REF!,"- Documentado","")))/LEN("- Documentado")</f>
        <v>#REF!</v>
      </c>
      <c r="EA71" s="202" t="e">
        <f t="shared" si="79"/>
        <v>#REF!</v>
      </c>
      <c r="EB71" s="202" t="e">
        <f>SUM(LEN(#REF!)-LEN(SUBSTITUTE(#REF!,"- Continua","")))/LEN("- Continua")</f>
        <v>#REF!</v>
      </c>
      <c r="EC71" s="202" t="e">
        <f>SUM(LEN(#REF!)-LEN(SUBSTITUTE(#REF!,"- Continua","")))/LEN("- Continua")</f>
        <v>#REF!</v>
      </c>
      <c r="ED71" s="202" t="e">
        <f t="shared" si="80"/>
        <v>#REF!</v>
      </c>
      <c r="EE71" s="202" t="e">
        <f>SUM(LEN(#REF!)-LEN(SUBSTITUTE(#REF!,"- Con registro","")))/LEN("- Con registro")</f>
        <v>#REF!</v>
      </c>
      <c r="EF71" s="202" t="e">
        <f>SUM(LEN(#REF!)-LEN(SUBSTITUTE(#REF!,"- Con registro","")))/LEN("- Con registro")</f>
        <v>#REF!</v>
      </c>
      <c r="EG71" s="202" t="e">
        <f t="shared" si="81"/>
        <v>#REF!</v>
      </c>
      <c r="EH71" s="206" t="e">
        <f t="shared" si="82"/>
        <v>#REF!</v>
      </c>
      <c r="EI71" s="206" t="e">
        <f t="shared" si="83"/>
        <v>#REF!</v>
      </c>
      <c r="EJ71" s="205" t="e">
        <f t="shared" si="84"/>
        <v>#REF!</v>
      </c>
      <c r="EK71" s="633" t="e">
        <f t="shared" si="85"/>
        <v>#REF!</v>
      </c>
      <c r="EL71" s="633"/>
      <c r="EM71" s="633"/>
      <c r="EN71" s="633"/>
      <c r="EO71" s="633"/>
      <c r="EP71" s="633"/>
      <c r="EQ71" s="633"/>
      <c r="ER71" s="633"/>
      <c r="ES71" s="633"/>
      <c r="ET71" s="633"/>
      <c r="EV71" s="204">
        <f t="shared" si="86"/>
        <v>45653</v>
      </c>
      <c r="EW71" s="203" t="str">
        <f t="shared" si="87"/>
        <v>Mapa de riesgos institucional 2025</v>
      </c>
      <c r="EX71" s="202" t="str">
        <f t="shared" si="88"/>
        <v>Riesgos</v>
      </c>
      <c r="EY71" s="202" t="str">
        <f t="shared" si="89"/>
        <v xml:space="preserve">ID_236: Posibilidad de afectación económica (o presupuestal) por sanción moratoria o pago de  intereses, debido a errores (fallas o deficiencias) en el pago oportuno de las obligaciones adquiridas por la Secretaria General            </v>
      </c>
      <c r="EZ71" s="202" t="str">
        <f t="shared" si="90"/>
        <v>Ajuste en Identificación del riesgo
 en el Mapa de riesgos de Gestión Financiera</v>
      </c>
      <c r="FA71" s="202" t="str">
        <f t="shared" si="91"/>
        <v>Solicitud de cambio realizada y aprobada por la Ejecución y administración de procesos a través del Aplicativo DARUMA</v>
      </c>
    </row>
    <row r="72" spans="1:157" ht="399.9" customHeight="1" x14ac:dyDescent="0.3">
      <c r="A72" s="329" t="s">
        <v>2355</v>
      </c>
      <c r="B72" s="60" t="s">
        <v>2356</v>
      </c>
      <c r="C72" s="60" t="s">
        <v>2357</v>
      </c>
      <c r="D72" s="329" t="s">
        <v>2358</v>
      </c>
      <c r="E72" s="333" t="s">
        <v>1790</v>
      </c>
      <c r="F72" s="60" t="s">
        <v>2391</v>
      </c>
      <c r="G72" s="333">
        <v>204</v>
      </c>
      <c r="H72" s="333" t="s">
        <v>2392</v>
      </c>
      <c r="I72" s="324" t="s">
        <v>2393</v>
      </c>
      <c r="J72" s="329" t="s">
        <v>1466</v>
      </c>
      <c r="K72" s="333" t="s">
        <v>1428</v>
      </c>
      <c r="L72" s="60" t="s">
        <v>817</v>
      </c>
      <c r="M72" s="61" t="s">
        <v>2362</v>
      </c>
      <c r="N72" s="60" t="s">
        <v>2377</v>
      </c>
      <c r="O72" s="60" t="s">
        <v>2364</v>
      </c>
      <c r="P72" s="60" t="s">
        <v>1797</v>
      </c>
      <c r="Q72" s="60" t="s">
        <v>1433</v>
      </c>
      <c r="R72" s="60" t="s">
        <v>1682</v>
      </c>
      <c r="S72" s="60" t="s">
        <v>1435</v>
      </c>
      <c r="T72" s="60" t="s">
        <v>43</v>
      </c>
      <c r="U72" s="331" t="s">
        <v>1472</v>
      </c>
      <c r="V72" s="332">
        <v>0.2</v>
      </c>
      <c r="W72" s="331" t="s">
        <v>1446</v>
      </c>
      <c r="X72" s="331" t="s">
        <v>1446</v>
      </c>
      <c r="Y72" s="331" t="s">
        <v>1446</v>
      </c>
      <c r="Z72" s="331" t="s">
        <v>1446</v>
      </c>
      <c r="AA72" s="331" t="s">
        <v>1446</v>
      </c>
      <c r="AB72" s="331" t="s">
        <v>1446</v>
      </c>
      <c r="AC72" s="331" t="s">
        <v>1798</v>
      </c>
      <c r="AD72" s="332">
        <v>1</v>
      </c>
      <c r="AE72" s="50" t="s">
        <v>1799</v>
      </c>
      <c r="AF72" s="60" t="s">
        <v>2394</v>
      </c>
      <c r="AG72" s="331" t="s">
        <v>1472</v>
      </c>
      <c r="AH72" s="330">
        <v>3.5279999999999992E-2</v>
      </c>
      <c r="AI72" s="331" t="s">
        <v>1798</v>
      </c>
      <c r="AJ72" s="330">
        <v>1</v>
      </c>
      <c r="AK72" s="50" t="s">
        <v>1799</v>
      </c>
      <c r="AL72" s="60" t="s">
        <v>2395</v>
      </c>
      <c r="AM72" s="329" t="s">
        <v>1630</v>
      </c>
      <c r="AN72" s="60" t="s">
        <v>2396</v>
      </c>
      <c r="AO72" s="60" t="s">
        <v>2397</v>
      </c>
      <c r="AP72" s="60" t="s">
        <v>2398</v>
      </c>
      <c r="AQ72" s="60" t="s">
        <v>2399</v>
      </c>
      <c r="AR72" s="60" t="s">
        <v>2400</v>
      </c>
      <c r="AS72" s="60" t="s">
        <v>2401</v>
      </c>
      <c r="AT72" s="60" t="s">
        <v>2402</v>
      </c>
      <c r="AU72" s="60" t="s">
        <v>2403</v>
      </c>
      <c r="AV72" s="60" t="s">
        <v>2404</v>
      </c>
      <c r="AW72" s="201">
        <v>45653</v>
      </c>
      <c r="AX72" s="187" t="s">
        <v>1640</v>
      </c>
      <c r="AY72" s="211" t="s">
        <v>2405</v>
      </c>
      <c r="AZ72" s="198"/>
      <c r="BA72" s="210"/>
      <c r="BB72" s="61"/>
      <c r="BC72" s="198"/>
      <c r="BD72" s="187"/>
      <c r="BE72" s="211"/>
      <c r="BF72" s="198"/>
      <c r="BG72" s="210"/>
      <c r="BH72" s="61"/>
      <c r="BI72" s="198"/>
      <c r="BJ72" s="187"/>
      <c r="BK72" s="211"/>
      <c r="BL72" s="198"/>
      <c r="BM72" s="210"/>
      <c r="BN72" s="61"/>
      <c r="BO72" s="198"/>
      <c r="BP72" s="187"/>
      <c r="BQ72" s="211"/>
      <c r="BR72" s="198"/>
      <c r="BS72" s="210"/>
      <c r="BT72" s="61"/>
      <c r="BU72" s="198"/>
      <c r="BV72" s="187"/>
      <c r="BW72" s="211"/>
      <c r="BX72" s="198"/>
      <c r="BY72" s="210"/>
      <c r="BZ72" s="61"/>
      <c r="CA72" s="198"/>
      <c r="CB72" s="187"/>
      <c r="CC72" s="211"/>
      <c r="CD72" s="198"/>
      <c r="CE72" s="210"/>
      <c r="CF72" s="209"/>
      <c r="CG72" s="182">
        <f t="shared" si="69"/>
        <v>33</v>
      </c>
      <c r="CH72" s="208" t="s">
        <v>2371</v>
      </c>
      <c r="CI72" s="208" t="s">
        <v>2372</v>
      </c>
      <c r="CJ72" s="208" t="s">
        <v>2373</v>
      </c>
      <c r="CK72" s="208" t="s">
        <v>1457</v>
      </c>
      <c r="CL72" s="208" t="s">
        <v>1458</v>
      </c>
      <c r="CM72" s="208" t="s">
        <v>1458</v>
      </c>
      <c r="CN72" s="208" t="s">
        <v>1459</v>
      </c>
      <c r="CO72" s="208" t="s">
        <v>1458</v>
      </c>
      <c r="CP72" s="208" t="s">
        <v>1461</v>
      </c>
      <c r="CQ72" s="208" t="s">
        <v>1773</v>
      </c>
      <c r="CR72" s="208" t="s">
        <v>1461</v>
      </c>
      <c r="CS72" s="208" t="s">
        <v>1461</v>
      </c>
      <c r="CT72" s="208" t="s">
        <v>1461</v>
      </c>
      <c r="CU72" s="208" t="s">
        <v>1461</v>
      </c>
      <c r="CV72" s="208" t="s">
        <v>1461</v>
      </c>
      <c r="CW72" s="208" t="s">
        <v>1461</v>
      </c>
      <c r="CX72" s="208" t="s">
        <v>2374</v>
      </c>
      <c r="CY72" s="208" t="s">
        <v>1461</v>
      </c>
      <c r="CZ72" s="208" t="s">
        <v>1461</v>
      </c>
      <c r="DA72" s="208" t="s">
        <v>1461</v>
      </c>
      <c r="DB72" s="208" t="s">
        <v>1461</v>
      </c>
      <c r="DC72" s="208" t="s">
        <v>1461</v>
      </c>
      <c r="DD72" s="208" t="s">
        <v>1461</v>
      </c>
      <c r="DF72" s="207" t="str">
        <f t="shared" si="70"/>
        <v>Corrupción</v>
      </c>
      <c r="DG72" s="632" t="str">
        <f t="shared" si="71"/>
        <v xml:space="preserve">Posibilidad de afectación reputacional por hallazgos y sanciones impuestas por órganos de control, debido a realizar cobros indebidos en el pago de las cuentas de cobro, no realizar descuentos o pagar valores superiores en beneficio propio o de un tercero a que no hay lugar  </v>
      </c>
      <c r="DH72" s="632"/>
      <c r="DI72" s="632"/>
      <c r="DJ72" s="632"/>
      <c r="DK72" s="632"/>
      <c r="DL72" s="632"/>
      <c r="DM72" s="632"/>
      <c r="DN72" s="207" t="str">
        <f t="shared" si="72"/>
        <v>Extremo</v>
      </c>
      <c r="DO72" s="207" t="str">
        <f t="shared" si="73"/>
        <v>Extremo</v>
      </c>
      <c r="DQ72" s="202" t="e">
        <f>SUM(LEN(#REF!)-LEN(SUBSTITUTE(#REF!,"- Preventivo","")))/LEN("- Preventivo")</f>
        <v>#REF!</v>
      </c>
      <c r="DR72" s="202" t="e">
        <f t="shared" si="74"/>
        <v>#REF!</v>
      </c>
      <c r="DS72" s="202" t="e">
        <f>SUM(LEN(#REF!)-LEN(SUBSTITUTE(#REF!,"- Detectivo","")))/LEN("- Detectivo")</f>
        <v>#REF!</v>
      </c>
      <c r="DT72" s="202" t="e">
        <f t="shared" si="75"/>
        <v>#REF!</v>
      </c>
      <c r="DU72" s="202" t="e">
        <f>SUM(LEN(#REF!)-LEN(SUBSTITUTE(#REF!,"- Correctivo","")))/LEN("- Correctivo")</f>
        <v>#REF!</v>
      </c>
      <c r="DV72" s="202" t="e">
        <f t="shared" si="76"/>
        <v>#REF!</v>
      </c>
      <c r="DW72" s="202" t="e">
        <f t="shared" si="77"/>
        <v>#REF!</v>
      </c>
      <c r="DX72" s="202" t="e">
        <f t="shared" si="78"/>
        <v>#REF!</v>
      </c>
      <c r="DY72" s="202" t="e">
        <f>SUM(LEN(#REF!)-LEN(SUBSTITUTE(#REF!,"- Documentado","")))/LEN("- Documentado")</f>
        <v>#REF!</v>
      </c>
      <c r="DZ72" s="202" t="e">
        <f>SUM(LEN(#REF!)-LEN(SUBSTITUTE(#REF!,"- Documentado","")))/LEN("- Documentado")</f>
        <v>#REF!</v>
      </c>
      <c r="EA72" s="202" t="e">
        <f t="shared" si="79"/>
        <v>#REF!</v>
      </c>
      <c r="EB72" s="202" t="e">
        <f>SUM(LEN(#REF!)-LEN(SUBSTITUTE(#REF!,"- Continua","")))/LEN("- Continua")</f>
        <v>#REF!</v>
      </c>
      <c r="EC72" s="202" t="e">
        <f>SUM(LEN(#REF!)-LEN(SUBSTITUTE(#REF!,"- Continua","")))/LEN("- Continua")</f>
        <v>#REF!</v>
      </c>
      <c r="ED72" s="202" t="e">
        <f t="shared" si="80"/>
        <v>#REF!</v>
      </c>
      <c r="EE72" s="202" t="e">
        <f>SUM(LEN(#REF!)-LEN(SUBSTITUTE(#REF!,"- Con registro","")))/LEN("- Con registro")</f>
        <v>#REF!</v>
      </c>
      <c r="EF72" s="202" t="e">
        <f>SUM(LEN(#REF!)-LEN(SUBSTITUTE(#REF!,"- Con registro","")))/LEN("- Con registro")</f>
        <v>#REF!</v>
      </c>
      <c r="EG72" s="202" t="e">
        <f t="shared" si="81"/>
        <v>#REF!</v>
      </c>
      <c r="EH72" s="206" t="e">
        <f t="shared" si="82"/>
        <v>#REF!</v>
      </c>
      <c r="EI72" s="206" t="e">
        <f t="shared" si="83"/>
        <v>#REF!</v>
      </c>
      <c r="EJ72" s="205" t="e">
        <f t="shared" si="84"/>
        <v>#REF!</v>
      </c>
      <c r="EK72" s="633" t="e">
        <f t="shared" si="85"/>
        <v>#REF!</v>
      </c>
      <c r="EL72" s="633"/>
      <c r="EM72" s="633"/>
      <c r="EN72" s="633"/>
      <c r="EO72" s="633"/>
      <c r="EP72" s="633"/>
      <c r="EQ72" s="633"/>
      <c r="ER72" s="633"/>
      <c r="ES72" s="633"/>
      <c r="ET72" s="633"/>
      <c r="EV72" s="204">
        <f t="shared" si="86"/>
        <v>45653</v>
      </c>
      <c r="EW72" s="203" t="str">
        <f t="shared" si="87"/>
        <v>Mapa de riesgos institucional 2025</v>
      </c>
      <c r="EX72" s="202" t="str">
        <f t="shared" si="88"/>
        <v>Riesgos</v>
      </c>
      <c r="EY72" s="202" t="str">
        <f t="shared" si="89"/>
        <v xml:space="preserve">ID_204: Posibilidad de afectación reputacional por hallazgos y sanciones impuestas por órganos de control, debido a realizar cobros indebidos en el pago de las cuentas de cobro, no realizar descuentos o pagar valores superiores en beneficio propio o de un tercero a que no hay lugar  </v>
      </c>
      <c r="EZ72" s="202" t="str">
        <f t="shared" si="90"/>
        <v>Ajuste en Identificación del riesgo
Tratamiento del riesgo en el Mapa de riesgos de Gestión Financiera</v>
      </c>
      <c r="FA72" s="202" t="str">
        <f t="shared" si="91"/>
        <v>Solicitud de cambio realizada y aprobada por la Subdirección Financiera a través del Aplicativo DARUMA</v>
      </c>
    </row>
    <row r="73" spans="1:157" ht="399.9" customHeight="1" x14ac:dyDescent="0.3">
      <c r="A73" s="329" t="s">
        <v>2355</v>
      </c>
      <c r="B73" s="60" t="s">
        <v>2356</v>
      </c>
      <c r="C73" s="60" t="s">
        <v>2357</v>
      </c>
      <c r="D73" s="329" t="s">
        <v>2358</v>
      </c>
      <c r="E73" s="333" t="s">
        <v>1790</v>
      </c>
      <c r="F73" s="60" t="s">
        <v>2406</v>
      </c>
      <c r="G73" s="333">
        <v>205</v>
      </c>
      <c r="H73" s="333" t="s">
        <v>2407</v>
      </c>
      <c r="I73" s="324" t="s">
        <v>2408</v>
      </c>
      <c r="J73" s="329" t="s">
        <v>1466</v>
      </c>
      <c r="K73" s="333" t="s">
        <v>1428</v>
      </c>
      <c r="L73" s="60" t="s">
        <v>817</v>
      </c>
      <c r="M73" s="61" t="s">
        <v>2362</v>
      </c>
      <c r="N73" s="60" t="s">
        <v>2377</v>
      </c>
      <c r="O73" s="60" t="s">
        <v>2364</v>
      </c>
      <c r="P73" s="60" t="s">
        <v>1797</v>
      </c>
      <c r="Q73" s="60" t="s">
        <v>1433</v>
      </c>
      <c r="R73" s="60" t="s">
        <v>2409</v>
      </c>
      <c r="S73" s="60" t="s">
        <v>1435</v>
      </c>
      <c r="T73" s="60" t="s">
        <v>43</v>
      </c>
      <c r="U73" s="331" t="s">
        <v>1472</v>
      </c>
      <c r="V73" s="332">
        <v>0.2</v>
      </c>
      <c r="W73" s="331" t="s">
        <v>1446</v>
      </c>
      <c r="X73" s="331" t="s">
        <v>1446</v>
      </c>
      <c r="Y73" s="331" t="s">
        <v>1446</v>
      </c>
      <c r="Z73" s="331" t="s">
        <v>1446</v>
      </c>
      <c r="AA73" s="331" t="s">
        <v>1446</v>
      </c>
      <c r="AB73" s="331" t="s">
        <v>1446</v>
      </c>
      <c r="AC73" s="331" t="s">
        <v>1798</v>
      </c>
      <c r="AD73" s="332">
        <v>1</v>
      </c>
      <c r="AE73" s="50" t="s">
        <v>1799</v>
      </c>
      <c r="AF73" s="60" t="s">
        <v>2394</v>
      </c>
      <c r="AG73" s="331" t="s">
        <v>1472</v>
      </c>
      <c r="AH73" s="330">
        <v>3.5279999999999992E-2</v>
      </c>
      <c r="AI73" s="331" t="s">
        <v>1798</v>
      </c>
      <c r="AJ73" s="330">
        <v>1</v>
      </c>
      <c r="AK73" s="50" t="s">
        <v>1799</v>
      </c>
      <c r="AL73" s="60" t="s">
        <v>2394</v>
      </c>
      <c r="AM73" s="329" t="s">
        <v>1630</v>
      </c>
      <c r="AN73" s="334" t="s">
        <v>2410</v>
      </c>
      <c r="AO73" s="334" t="s">
        <v>2411</v>
      </c>
      <c r="AP73" s="448" t="s">
        <v>2412</v>
      </c>
      <c r="AQ73" s="449" t="s">
        <v>2412</v>
      </c>
      <c r="AR73" s="334" t="s">
        <v>2413</v>
      </c>
      <c r="AS73" s="334" t="s">
        <v>2414</v>
      </c>
      <c r="AT73" s="60" t="s">
        <v>2415</v>
      </c>
      <c r="AU73" s="60" t="s">
        <v>2416</v>
      </c>
      <c r="AV73" s="60" t="s">
        <v>2417</v>
      </c>
      <c r="AW73" s="201">
        <v>45653</v>
      </c>
      <c r="AX73" s="187" t="s">
        <v>1640</v>
      </c>
      <c r="AY73" s="211" t="s">
        <v>2418</v>
      </c>
      <c r="AZ73" s="198"/>
      <c r="BA73" s="210"/>
      <c r="BB73" s="61"/>
      <c r="BC73" s="198"/>
      <c r="BD73" s="187"/>
      <c r="BE73" s="211"/>
      <c r="BF73" s="198"/>
      <c r="BG73" s="210"/>
      <c r="BH73" s="61"/>
      <c r="BI73" s="198"/>
      <c r="BJ73" s="187"/>
      <c r="BK73" s="211"/>
      <c r="BL73" s="198"/>
      <c r="BM73" s="210"/>
      <c r="BN73" s="61"/>
      <c r="BO73" s="198"/>
      <c r="BP73" s="187"/>
      <c r="BQ73" s="211"/>
      <c r="BR73" s="198"/>
      <c r="BS73" s="210"/>
      <c r="BT73" s="61"/>
      <c r="BU73" s="198"/>
      <c r="BV73" s="187"/>
      <c r="BW73" s="211"/>
      <c r="BX73" s="198"/>
      <c r="BY73" s="210"/>
      <c r="BZ73" s="61"/>
      <c r="CA73" s="198"/>
      <c r="CB73" s="187"/>
      <c r="CC73" s="211"/>
      <c r="CD73" s="198"/>
      <c r="CE73" s="210"/>
      <c r="CF73" s="209"/>
      <c r="CG73" s="182">
        <f t="shared" si="69"/>
        <v>33</v>
      </c>
      <c r="CH73" s="208" t="s">
        <v>2371</v>
      </c>
      <c r="CI73" s="208" t="s">
        <v>2372</v>
      </c>
      <c r="CJ73" s="208" t="s">
        <v>2373</v>
      </c>
      <c r="CK73" s="208" t="s">
        <v>1457</v>
      </c>
      <c r="CL73" s="208" t="s">
        <v>1458</v>
      </c>
      <c r="CM73" s="208" t="s">
        <v>1458</v>
      </c>
      <c r="CN73" s="208" t="s">
        <v>1459</v>
      </c>
      <c r="CO73" s="208" t="s">
        <v>1458</v>
      </c>
      <c r="CP73" s="208" t="s">
        <v>1461</v>
      </c>
      <c r="CQ73" s="208" t="s">
        <v>1773</v>
      </c>
      <c r="CR73" s="208" t="s">
        <v>1461</v>
      </c>
      <c r="CS73" s="208" t="s">
        <v>1564</v>
      </c>
      <c r="CT73" s="208" t="s">
        <v>1461</v>
      </c>
      <c r="CU73" s="208" t="s">
        <v>1461</v>
      </c>
      <c r="CV73" s="208" t="s">
        <v>1461</v>
      </c>
      <c r="CW73" s="208" t="s">
        <v>1461</v>
      </c>
      <c r="CX73" s="208" t="s">
        <v>2419</v>
      </c>
      <c r="CY73" s="208" t="s">
        <v>1461</v>
      </c>
      <c r="CZ73" s="208" t="s">
        <v>1461</v>
      </c>
      <c r="DA73" s="208" t="s">
        <v>1461</v>
      </c>
      <c r="DB73" s="208" t="s">
        <v>1461</v>
      </c>
      <c r="DC73" s="208" t="s">
        <v>1461</v>
      </c>
      <c r="DD73" s="208" t="s">
        <v>1461</v>
      </c>
      <c r="DF73" s="207" t="str">
        <f t="shared" si="70"/>
        <v>Corrupción</v>
      </c>
      <c r="DG73" s="632" t="str">
        <f t="shared" si="71"/>
        <v xml:space="preserve">Posibilidad de afectación reputacional por  hallazgos y sanciones impuestas por órganos de control, debido a uso indebido de información privilegiada para el inadecuado registro de los hechos económicos, con el fin de obtener beneficios propios o de terceros  </v>
      </c>
      <c r="DH73" s="632"/>
      <c r="DI73" s="632"/>
      <c r="DJ73" s="632"/>
      <c r="DK73" s="632"/>
      <c r="DL73" s="632"/>
      <c r="DM73" s="632"/>
      <c r="DN73" s="207" t="str">
        <f t="shared" si="72"/>
        <v>Extremo</v>
      </c>
      <c r="DO73" s="207" t="str">
        <f t="shared" si="73"/>
        <v>Extremo</v>
      </c>
      <c r="DQ73" s="202" t="e">
        <f>SUM(LEN(#REF!)-LEN(SUBSTITUTE(#REF!,"- Preventivo","")))/LEN("- Preventivo")</f>
        <v>#REF!</v>
      </c>
      <c r="DR73" s="202" t="e">
        <f t="shared" si="74"/>
        <v>#REF!</v>
      </c>
      <c r="DS73" s="202" t="e">
        <f>SUM(LEN(#REF!)-LEN(SUBSTITUTE(#REF!,"- Detectivo","")))/LEN("- Detectivo")</f>
        <v>#REF!</v>
      </c>
      <c r="DT73" s="202" t="e">
        <f t="shared" si="75"/>
        <v>#REF!</v>
      </c>
      <c r="DU73" s="202" t="e">
        <f>SUM(LEN(#REF!)-LEN(SUBSTITUTE(#REF!,"- Correctivo","")))/LEN("- Correctivo")</f>
        <v>#REF!</v>
      </c>
      <c r="DV73" s="202" t="e">
        <f t="shared" si="76"/>
        <v>#REF!</v>
      </c>
      <c r="DW73" s="202" t="e">
        <f t="shared" si="77"/>
        <v>#REF!</v>
      </c>
      <c r="DX73" s="202" t="e">
        <f t="shared" si="78"/>
        <v>#REF!</v>
      </c>
      <c r="DY73" s="202" t="e">
        <f>SUM(LEN(#REF!)-LEN(SUBSTITUTE(#REF!,"- Documentado","")))/LEN("- Documentado")</f>
        <v>#REF!</v>
      </c>
      <c r="DZ73" s="202" t="e">
        <f>SUM(LEN(#REF!)-LEN(SUBSTITUTE(#REF!,"- Documentado","")))/LEN("- Documentado")</f>
        <v>#REF!</v>
      </c>
      <c r="EA73" s="202" t="e">
        <f t="shared" si="79"/>
        <v>#REF!</v>
      </c>
      <c r="EB73" s="202" t="e">
        <f>SUM(LEN(#REF!)-LEN(SUBSTITUTE(#REF!,"- Continua","")))/LEN("- Continua")</f>
        <v>#REF!</v>
      </c>
      <c r="EC73" s="202" t="e">
        <f>SUM(LEN(#REF!)-LEN(SUBSTITUTE(#REF!,"- Continua","")))/LEN("- Continua")</f>
        <v>#REF!</v>
      </c>
      <c r="ED73" s="202" t="e">
        <f t="shared" si="80"/>
        <v>#REF!</v>
      </c>
      <c r="EE73" s="202" t="e">
        <f>SUM(LEN(#REF!)-LEN(SUBSTITUTE(#REF!,"- Con registro","")))/LEN("- Con registro")</f>
        <v>#REF!</v>
      </c>
      <c r="EF73" s="202" t="e">
        <f>SUM(LEN(#REF!)-LEN(SUBSTITUTE(#REF!,"- Con registro","")))/LEN("- Con registro")</f>
        <v>#REF!</v>
      </c>
      <c r="EG73" s="202" t="e">
        <f t="shared" si="81"/>
        <v>#REF!</v>
      </c>
      <c r="EH73" s="206" t="e">
        <f t="shared" si="82"/>
        <v>#REF!</v>
      </c>
      <c r="EI73" s="206" t="e">
        <f t="shared" si="83"/>
        <v>#REF!</v>
      </c>
      <c r="EJ73" s="205" t="e">
        <f t="shared" si="84"/>
        <v>#REF!</v>
      </c>
      <c r="EK73" s="633" t="e">
        <f t="shared" si="85"/>
        <v>#REF!</v>
      </c>
      <c r="EL73" s="633"/>
      <c r="EM73" s="633"/>
      <c r="EN73" s="633"/>
      <c r="EO73" s="633"/>
      <c r="EP73" s="633"/>
      <c r="EQ73" s="633"/>
      <c r="ER73" s="633"/>
      <c r="ES73" s="633"/>
      <c r="ET73" s="633"/>
      <c r="EV73" s="204">
        <f t="shared" si="86"/>
        <v>45653</v>
      </c>
      <c r="EW73" s="203" t="str">
        <f t="shared" si="87"/>
        <v>Mapa de riesgos institucional 2025</v>
      </c>
      <c r="EX73" s="202" t="str">
        <f t="shared" si="88"/>
        <v>Riesgos</v>
      </c>
      <c r="EY73" s="202" t="str">
        <f t="shared" si="89"/>
        <v xml:space="preserve">ID_205: Posibilidad de afectación reputacional por  hallazgos y sanciones impuestas por órganos de control, debido a uso indebido de información privilegiada para el inadecuado registro de los hechos económicos, con el fin de obtener beneficios propios o de terceros  </v>
      </c>
      <c r="EZ73" s="202" t="str">
        <f t="shared" si="90"/>
        <v>Ajuste en Identificación del riesgo
Tratamiento del riesgo en el Mapa de riesgos de Gestión Financiera</v>
      </c>
      <c r="FA73" s="202" t="str">
        <f t="shared" si="91"/>
        <v>Solicitud de cambio realizada y aprobada por la Subdirección Financiera a través del Aplicativo DARUMA</v>
      </c>
    </row>
    <row r="74" spans="1:157" ht="399.9" customHeight="1" x14ac:dyDescent="0.3">
      <c r="A74" s="329" t="s">
        <v>2420</v>
      </c>
      <c r="B74" s="60" t="s">
        <v>2421</v>
      </c>
      <c r="C74" s="60" t="s">
        <v>2422</v>
      </c>
      <c r="D74" s="329" t="s">
        <v>2423</v>
      </c>
      <c r="E74" s="333" t="s">
        <v>1790</v>
      </c>
      <c r="F74" s="60" t="s">
        <v>2424</v>
      </c>
      <c r="G74" s="333">
        <v>230</v>
      </c>
      <c r="H74" s="333" t="s">
        <v>2425</v>
      </c>
      <c r="I74" s="324" t="s">
        <v>2426</v>
      </c>
      <c r="J74" s="329" t="s">
        <v>1427</v>
      </c>
      <c r="K74" s="333" t="s">
        <v>1428</v>
      </c>
      <c r="L74" s="60" t="s">
        <v>2427</v>
      </c>
      <c r="M74" s="61" t="s">
        <v>2428</v>
      </c>
      <c r="N74" s="60" t="s">
        <v>2429</v>
      </c>
      <c r="O74" s="60" t="s">
        <v>2430</v>
      </c>
      <c r="P74" s="60" t="s">
        <v>1502</v>
      </c>
      <c r="Q74" s="60" t="s">
        <v>1433</v>
      </c>
      <c r="R74" s="60" t="s">
        <v>1503</v>
      </c>
      <c r="S74" s="60" t="s">
        <v>1435</v>
      </c>
      <c r="T74" s="60" t="s">
        <v>43</v>
      </c>
      <c r="U74" s="331" t="s">
        <v>1441</v>
      </c>
      <c r="V74" s="332">
        <v>0.4</v>
      </c>
      <c r="W74" s="331" t="s">
        <v>1438</v>
      </c>
      <c r="X74" s="331" t="s">
        <v>1438</v>
      </c>
      <c r="Y74" s="331" t="s">
        <v>1438</v>
      </c>
      <c r="Z74" s="331" t="s">
        <v>1437</v>
      </c>
      <c r="AA74" s="331" t="s">
        <v>1437</v>
      </c>
      <c r="AB74" s="331" t="s">
        <v>1437</v>
      </c>
      <c r="AC74" s="331" t="s">
        <v>1438</v>
      </c>
      <c r="AD74" s="332">
        <v>0.4</v>
      </c>
      <c r="AE74" s="50" t="s">
        <v>1439</v>
      </c>
      <c r="AF74" s="60" t="s">
        <v>2431</v>
      </c>
      <c r="AG74" s="331" t="s">
        <v>1472</v>
      </c>
      <c r="AH74" s="330">
        <v>0.1008</v>
      </c>
      <c r="AI74" s="331" t="s">
        <v>1438</v>
      </c>
      <c r="AJ74" s="330">
        <v>0.30000000000000004</v>
      </c>
      <c r="AK74" s="50" t="s">
        <v>1442</v>
      </c>
      <c r="AL74" s="60" t="s">
        <v>2432</v>
      </c>
      <c r="AM74" s="329" t="s">
        <v>1444</v>
      </c>
      <c r="AN74" s="60" t="s">
        <v>1445</v>
      </c>
      <c r="AO74" s="60" t="s">
        <v>1445</v>
      </c>
      <c r="AP74" s="60" t="s">
        <v>1445</v>
      </c>
      <c r="AQ74" s="60" t="s">
        <v>1446</v>
      </c>
      <c r="AR74" s="60" t="s">
        <v>1445</v>
      </c>
      <c r="AS74" s="60" t="s">
        <v>1445</v>
      </c>
      <c r="AT74" s="60" t="s">
        <v>2433</v>
      </c>
      <c r="AU74" s="60" t="s">
        <v>2434</v>
      </c>
      <c r="AV74" s="60" t="s">
        <v>2435</v>
      </c>
      <c r="AW74" s="201">
        <v>45645</v>
      </c>
      <c r="AX74" s="187" t="s">
        <v>1450</v>
      </c>
      <c r="AY74" s="211" t="s">
        <v>2436</v>
      </c>
      <c r="AZ74" s="198"/>
      <c r="BA74" s="210"/>
      <c r="BB74" s="61"/>
      <c r="BC74" s="198"/>
      <c r="BD74" s="187"/>
      <c r="BE74" s="211"/>
      <c r="BF74" s="198"/>
      <c r="BG74" s="210"/>
      <c r="BH74" s="61"/>
      <c r="BI74" s="198"/>
      <c r="BJ74" s="187"/>
      <c r="BK74" s="211"/>
      <c r="BL74" s="198"/>
      <c r="BM74" s="210"/>
      <c r="BN74" s="61"/>
      <c r="BO74" s="198"/>
      <c r="BP74" s="187"/>
      <c r="BQ74" s="211"/>
      <c r="BR74" s="198"/>
      <c r="BS74" s="210"/>
      <c r="BT74" s="61"/>
      <c r="BU74" s="198"/>
      <c r="BV74" s="187"/>
      <c r="BW74" s="211"/>
      <c r="BX74" s="198"/>
      <c r="BY74" s="210"/>
      <c r="BZ74" s="61"/>
      <c r="CA74" s="198"/>
      <c r="CB74" s="187"/>
      <c r="CC74" s="211"/>
      <c r="CD74" s="198"/>
      <c r="CE74" s="210"/>
      <c r="CF74" s="209"/>
      <c r="CG74" s="182">
        <f t="shared" si="69"/>
        <v>33</v>
      </c>
      <c r="CH74" s="208" t="s">
        <v>2437</v>
      </c>
      <c r="CI74" s="208" t="s">
        <v>2438</v>
      </c>
      <c r="CJ74" s="208" t="s">
        <v>2439</v>
      </c>
      <c r="CK74" s="208" t="s">
        <v>1461</v>
      </c>
      <c r="CL74" s="208" t="s">
        <v>1458</v>
      </c>
      <c r="CM74" s="208" t="s">
        <v>1458</v>
      </c>
      <c r="CN74" s="208" t="s">
        <v>1459</v>
      </c>
      <c r="CO74" s="208" t="s">
        <v>1458</v>
      </c>
      <c r="CP74" s="208" t="s">
        <v>1461</v>
      </c>
      <c r="CQ74" s="208"/>
      <c r="CR74" s="208" t="s">
        <v>1461</v>
      </c>
      <c r="CS74" s="208" t="s">
        <v>1461</v>
      </c>
      <c r="CT74" s="208" t="s">
        <v>1461</v>
      </c>
      <c r="CU74" s="208" t="s">
        <v>1461</v>
      </c>
      <c r="CV74" s="208" t="s">
        <v>1461</v>
      </c>
      <c r="CW74" s="208" t="s">
        <v>1461</v>
      </c>
      <c r="CX74" s="208" t="s">
        <v>2440</v>
      </c>
      <c r="CY74" s="208" t="s">
        <v>1461</v>
      </c>
      <c r="CZ74" s="208" t="s">
        <v>1461</v>
      </c>
      <c r="DA74" s="208" t="s">
        <v>1461</v>
      </c>
      <c r="DB74" s="208" t="s">
        <v>1461</v>
      </c>
      <c r="DC74" s="208" t="s">
        <v>1461</v>
      </c>
      <c r="DD74" s="208" t="s">
        <v>1461</v>
      </c>
      <c r="DF74" s="207" t="str">
        <f t="shared" si="70"/>
        <v>Gestión de procesos</v>
      </c>
      <c r="DG74" s="632" t="str">
        <f t="shared" si="71"/>
        <v>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v>
      </c>
      <c r="DH74" s="632"/>
      <c r="DI74" s="632"/>
      <c r="DJ74" s="632"/>
      <c r="DK74" s="632"/>
      <c r="DL74" s="632"/>
      <c r="DM74" s="632"/>
      <c r="DN74" s="207" t="str">
        <f t="shared" si="72"/>
        <v>Moderado</v>
      </c>
      <c r="DO74" s="207" t="str">
        <f t="shared" si="73"/>
        <v>Bajo</v>
      </c>
      <c r="DQ74" s="202" t="e">
        <f>SUM(LEN(#REF!)-LEN(SUBSTITUTE(#REF!,"- Preventivo","")))/LEN("- Preventivo")</f>
        <v>#REF!</v>
      </c>
      <c r="DR74" s="202" t="e">
        <f t="shared" si="74"/>
        <v>#REF!</v>
      </c>
      <c r="DS74" s="202" t="e">
        <f>SUM(LEN(#REF!)-LEN(SUBSTITUTE(#REF!,"- Detectivo","")))/LEN("- Detectivo")</f>
        <v>#REF!</v>
      </c>
      <c r="DT74" s="202" t="e">
        <f t="shared" si="75"/>
        <v>#REF!</v>
      </c>
      <c r="DU74" s="202" t="e">
        <f>SUM(LEN(#REF!)-LEN(SUBSTITUTE(#REF!,"- Correctivo","")))/LEN("- Correctivo")</f>
        <v>#REF!</v>
      </c>
      <c r="DV74" s="202" t="e">
        <f t="shared" si="76"/>
        <v>#REF!</v>
      </c>
      <c r="DW74" s="202" t="e">
        <f t="shared" si="77"/>
        <v>#REF!</v>
      </c>
      <c r="DX74" s="202" t="e">
        <f t="shared" si="78"/>
        <v>#REF!</v>
      </c>
      <c r="DY74" s="202" t="e">
        <f>SUM(LEN(#REF!)-LEN(SUBSTITUTE(#REF!,"- Documentado","")))/LEN("- Documentado")</f>
        <v>#REF!</v>
      </c>
      <c r="DZ74" s="202" t="e">
        <f>SUM(LEN(#REF!)-LEN(SUBSTITUTE(#REF!,"- Documentado","")))/LEN("- Documentado")</f>
        <v>#REF!</v>
      </c>
      <c r="EA74" s="202" t="e">
        <f t="shared" si="79"/>
        <v>#REF!</v>
      </c>
      <c r="EB74" s="202" t="e">
        <f>SUM(LEN(#REF!)-LEN(SUBSTITUTE(#REF!,"- Continua","")))/LEN("- Continua")</f>
        <v>#REF!</v>
      </c>
      <c r="EC74" s="202" t="e">
        <f>SUM(LEN(#REF!)-LEN(SUBSTITUTE(#REF!,"- Continua","")))/LEN("- Continua")</f>
        <v>#REF!</v>
      </c>
      <c r="ED74" s="202" t="e">
        <f t="shared" si="80"/>
        <v>#REF!</v>
      </c>
      <c r="EE74" s="202" t="e">
        <f>SUM(LEN(#REF!)-LEN(SUBSTITUTE(#REF!,"- Con registro","")))/LEN("- Con registro")</f>
        <v>#REF!</v>
      </c>
      <c r="EF74" s="202" t="e">
        <f>SUM(LEN(#REF!)-LEN(SUBSTITUTE(#REF!,"- Con registro","")))/LEN("- Con registro")</f>
        <v>#REF!</v>
      </c>
      <c r="EG74" s="202" t="e">
        <f t="shared" si="81"/>
        <v>#REF!</v>
      </c>
      <c r="EH74" s="206" t="e">
        <f t="shared" si="82"/>
        <v>#REF!</v>
      </c>
      <c r="EI74" s="206" t="e">
        <f t="shared" si="83"/>
        <v>#REF!</v>
      </c>
      <c r="EJ74" s="205" t="e">
        <f t="shared" si="84"/>
        <v>#REF!</v>
      </c>
      <c r="EK74" s="633" t="e">
        <f t="shared" si="85"/>
        <v>#REF!</v>
      </c>
      <c r="EL74" s="633"/>
      <c r="EM74" s="633"/>
      <c r="EN74" s="633"/>
      <c r="EO74" s="633"/>
      <c r="EP74" s="633"/>
      <c r="EQ74" s="633"/>
      <c r="ER74" s="633"/>
      <c r="ES74" s="633"/>
      <c r="ET74" s="633"/>
      <c r="EV74" s="204">
        <f t="shared" si="86"/>
        <v>45645</v>
      </c>
      <c r="EW74" s="203" t="str">
        <f t="shared" si="87"/>
        <v>Mapa de riesgos institucional 2025</v>
      </c>
      <c r="EX74" s="202" t="str">
        <f t="shared" si="88"/>
        <v>Riesgos</v>
      </c>
      <c r="EY74" s="202" t="str">
        <f t="shared" si="89"/>
        <v>ID_230: Posibilidad de afectación económica (o presupuestal)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v>
      </c>
      <c r="EZ74" s="202" t="str">
        <f t="shared" si="90"/>
        <v>Ajuste en Identificación del riesgo
 en el Mapa de riesgos de Gestión Jurídica</v>
      </c>
      <c r="FA74" s="202" t="str">
        <f t="shared" si="91"/>
        <v>Solicitud de cambio realizada y aprobada por la 
Oficina Jurídica a través del Aplicativo DARUMA</v>
      </c>
    </row>
    <row r="75" spans="1:157" ht="399.9" customHeight="1" x14ac:dyDescent="0.3">
      <c r="A75" s="329" t="s">
        <v>2420</v>
      </c>
      <c r="B75" s="60" t="s">
        <v>2421</v>
      </c>
      <c r="C75" s="60" t="s">
        <v>2422</v>
      </c>
      <c r="D75" s="329" t="s">
        <v>2423</v>
      </c>
      <c r="E75" s="333" t="s">
        <v>1790</v>
      </c>
      <c r="F75" s="60" t="s">
        <v>2441</v>
      </c>
      <c r="G75" s="333">
        <v>231</v>
      </c>
      <c r="H75" s="333" t="s">
        <v>2442</v>
      </c>
      <c r="I75" s="324" t="s">
        <v>2443</v>
      </c>
      <c r="J75" s="329" t="s">
        <v>1427</v>
      </c>
      <c r="K75" s="333" t="s">
        <v>1428</v>
      </c>
      <c r="L75" s="60" t="s">
        <v>856</v>
      </c>
      <c r="M75" s="61" t="s">
        <v>2444</v>
      </c>
      <c r="N75" s="60" t="s">
        <v>2445</v>
      </c>
      <c r="O75" s="60" t="s">
        <v>2446</v>
      </c>
      <c r="P75" s="60" t="s">
        <v>1502</v>
      </c>
      <c r="Q75" s="60" t="s">
        <v>1433</v>
      </c>
      <c r="R75" s="60" t="s">
        <v>1503</v>
      </c>
      <c r="S75" s="60" t="s">
        <v>1435</v>
      </c>
      <c r="T75" s="60" t="s">
        <v>43</v>
      </c>
      <c r="U75" s="331" t="s">
        <v>1668</v>
      </c>
      <c r="V75" s="332">
        <v>0.8</v>
      </c>
      <c r="W75" s="331" t="s">
        <v>1437</v>
      </c>
      <c r="X75" s="331" t="s">
        <v>1438</v>
      </c>
      <c r="Y75" s="331" t="s">
        <v>1437</v>
      </c>
      <c r="Z75" s="331" t="s">
        <v>1437</v>
      </c>
      <c r="AA75" s="331" t="s">
        <v>1437</v>
      </c>
      <c r="AB75" s="331" t="s">
        <v>1438</v>
      </c>
      <c r="AC75" s="331" t="s">
        <v>1438</v>
      </c>
      <c r="AD75" s="332">
        <v>0.4</v>
      </c>
      <c r="AE75" s="50" t="s">
        <v>1439</v>
      </c>
      <c r="AF75" s="60" t="s">
        <v>2447</v>
      </c>
      <c r="AG75" s="331" t="s">
        <v>1436</v>
      </c>
      <c r="AH75" s="330">
        <v>0.48</v>
      </c>
      <c r="AI75" s="331" t="s">
        <v>1438</v>
      </c>
      <c r="AJ75" s="330">
        <v>0.30000000000000004</v>
      </c>
      <c r="AK75" s="50" t="s">
        <v>1439</v>
      </c>
      <c r="AL75" s="60" t="s">
        <v>2448</v>
      </c>
      <c r="AM75" s="329" t="s">
        <v>1630</v>
      </c>
      <c r="AN75" s="60" t="s">
        <v>2449</v>
      </c>
      <c r="AO75" s="60" t="s">
        <v>2450</v>
      </c>
      <c r="AP75" s="328" t="s">
        <v>2451</v>
      </c>
      <c r="AQ75" s="328">
        <v>1339</v>
      </c>
      <c r="AR75" s="328" t="s">
        <v>2337</v>
      </c>
      <c r="AS75" s="328" t="s">
        <v>2177</v>
      </c>
      <c r="AT75" s="60" t="s">
        <v>2452</v>
      </c>
      <c r="AU75" s="60" t="s">
        <v>2453</v>
      </c>
      <c r="AV75" s="60" t="s">
        <v>2454</v>
      </c>
      <c r="AW75" s="201">
        <v>45645</v>
      </c>
      <c r="AX75" s="187" t="s">
        <v>1487</v>
      </c>
      <c r="AY75" s="211" t="s">
        <v>2455</v>
      </c>
      <c r="AZ75" s="198">
        <v>45828</v>
      </c>
      <c r="BA75" s="210" t="s">
        <v>2456</v>
      </c>
      <c r="BB75" s="61" t="s">
        <v>2457</v>
      </c>
      <c r="BC75" s="198"/>
      <c r="BD75" s="187"/>
      <c r="BE75" s="211"/>
      <c r="BF75" s="198"/>
      <c r="BG75" s="210"/>
      <c r="BH75" s="61"/>
      <c r="BI75" s="198"/>
      <c r="BJ75" s="187"/>
      <c r="BK75" s="211"/>
      <c r="BL75" s="198"/>
      <c r="BM75" s="210"/>
      <c r="BN75" s="61"/>
      <c r="BO75" s="198"/>
      <c r="BP75" s="187"/>
      <c r="BQ75" s="211"/>
      <c r="BR75" s="198"/>
      <c r="BS75" s="210"/>
      <c r="BT75" s="61"/>
      <c r="BU75" s="198"/>
      <c r="BV75" s="187"/>
      <c r="BW75" s="211"/>
      <c r="BX75" s="198"/>
      <c r="BY75" s="187"/>
      <c r="BZ75" s="61"/>
      <c r="CA75" s="198"/>
      <c r="CB75" s="187"/>
      <c r="CC75" s="211"/>
      <c r="CD75" s="198"/>
      <c r="CE75" s="210"/>
      <c r="CF75" s="209"/>
      <c r="CG75" s="182">
        <f t="shared" si="69"/>
        <v>30</v>
      </c>
      <c r="CH75" s="208" t="s">
        <v>2437</v>
      </c>
      <c r="CI75" s="208" t="s">
        <v>2438</v>
      </c>
      <c r="CJ75" s="208" t="s">
        <v>2439</v>
      </c>
      <c r="CK75" s="208" t="s">
        <v>1461</v>
      </c>
      <c r="CL75" s="208" t="s">
        <v>1458</v>
      </c>
      <c r="CM75" s="208" t="s">
        <v>1458</v>
      </c>
      <c r="CN75" s="208" t="s">
        <v>1459</v>
      </c>
      <c r="CO75" s="208" t="s">
        <v>1458</v>
      </c>
      <c r="CP75" s="208" t="s">
        <v>1461</v>
      </c>
      <c r="CQ75" s="208"/>
      <c r="CR75" s="208" t="s">
        <v>1461</v>
      </c>
      <c r="CS75" s="208" t="s">
        <v>1461</v>
      </c>
      <c r="CT75" s="208" t="s">
        <v>1461</v>
      </c>
      <c r="CU75" s="208" t="s">
        <v>1461</v>
      </c>
      <c r="CV75" s="208" t="s">
        <v>1461</v>
      </c>
      <c r="CW75" s="208" t="s">
        <v>1461</v>
      </c>
      <c r="CX75" s="208" t="s">
        <v>2458</v>
      </c>
      <c r="CY75" s="208" t="s">
        <v>1461</v>
      </c>
      <c r="CZ75" s="208" t="s">
        <v>1461</v>
      </c>
      <c r="DA75" s="208" t="s">
        <v>1461</v>
      </c>
      <c r="DB75" s="208" t="s">
        <v>1461</v>
      </c>
      <c r="DC75" s="208" t="s">
        <v>1461</v>
      </c>
      <c r="DD75" s="208" t="s">
        <v>1461</v>
      </c>
      <c r="DF75" s="207" t="str">
        <f t="shared" si="70"/>
        <v>Gestión de procesos</v>
      </c>
      <c r="DG75" s="632" t="str">
        <f t="shared" si="71"/>
        <v>Posibilidad de afectación reputacional por interposición de demandas y emisión de decisiones contrarias a los intereses de la Secretaría General, debido a errores (fallas o deficiencias) en la emisión de actos administrativos de carácter general</v>
      </c>
      <c r="DH75" s="632"/>
      <c r="DI75" s="632"/>
      <c r="DJ75" s="632"/>
      <c r="DK75" s="632"/>
      <c r="DL75" s="632"/>
      <c r="DM75" s="632"/>
      <c r="DN75" s="207" t="str">
        <f t="shared" si="72"/>
        <v>Moderado</v>
      </c>
      <c r="DO75" s="207" t="str">
        <f t="shared" si="73"/>
        <v>Moderado</v>
      </c>
      <c r="DQ75" s="202" t="e">
        <f>SUM(LEN(#REF!)-LEN(SUBSTITUTE(#REF!,"- Preventivo","")))/LEN("- Preventivo")</f>
        <v>#REF!</v>
      </c>
      <c r="DR75" s="202" t="e">
        <f t="shared" si="74"/>
        <v>#REF!</v>
      </c>
      <c r="DS75" s="202" t="e">
        <f>SUM(LEN(#REF!)-LEN(SUBSTITUTE(#REF!,"- Detectivo","")))/LEN("- Detectivo")</f>
        <v>#REF!</v>
      </c>
      <c r="DT75" s="202" t="e">
        <f t="shared" si="75"/>
        <v>#REF!</v>
      </c>
      <c r="DU75" s="202" t="e">
        <f>SUM(LEN(#REF!)-LEN(SUBSTITUTE(#REF!,"- Correctivo","")))/LEN("- Correctivo")</f>
        <v>#REF!</v>
      </c>
      <c r="DV75" s="202" t="e">
        <f t="shared" si="76"/>
        <v>#REF!</v>
      </c>
      <c r="DW75" s="202" t="e">
        <f t="shared" si="77"/>
        <v>#REF!</v>
      </c>
      <c r="DX75" s="202" t="e">
        <f t="shared" si="78"/>
        <v>#REF!</v>
      </c>
      <c r="DY75" s="202" t="e">
        <f>SUM(LEN(#REF!)-LEN(SUBSTITUTE(#REF!,"- Documentado","")))/LEN("- Documentado")</f>
        <v>#REF!</v>
      </c>
      <c r="DZ75" s="202" t="e">
        <f>SUM(LEN(#REF!)-LEN(SUBSTITUTE(#REF!,"- Documentado","")))/LEN("- Documentado")</f>
        <v>#REF!</v>
      </c>
      <c r="EA75" s="202" t="e">
        <f t="shared" si="79"/>
        <v>#REF!</v>
      </c>
      <c r="EB75" s="202" t="e">
        <f>SUM(LEN(#REF!)-LEN(SUBSTITUTE(#REF!,"- Continua","")))/LEN("- Continua")</f>
        <v>#REF!</v>
      </c>
      <c r="EC75" s="202" t="e">
        <f>SUM(LEN(#REF!)-LEN(SUBSTITUTE(#REF!,"- Continua","")))/LEN("- Continua")</f>
        <v>#REF!</v>
      </c>
      <c r="ED75" s="202" t="e">
        <f t="shared" si="80"/>
        <v>#REF!</v>
      </c>
      <c r="EE75" s="202" t="e">
        <f>SUM(LEN(#REF!)-LEN(SUBSTITUTE(#REF!,"- Con registro","")))/LEN("- Con registro")</f>
        <v>#REF!</v>
      </c>
      <c r="EF75" s="202" t="e">
        <f>SUM(LEN(#REF!)-LEN(SUBSTITUTE(#REF!,"- Con registro","")))/LEN("- Con registro")</f>
        <v>#REF!</v>
      </c>
      <c r="EG75" s="202" t="e">
        <f t="shared" si="81"/>
        <v>#REF!</v>
      </c>
      <c r="EH75" s="206" t="e">
        <f t="shared" si="82"/>
        <v>#REF!</v>
      </c>
      <c r="EI75" s="206" t="e">
        <f t="shared" si="83"/>
        <v>#REF!</v>
      </c>
      <c r="EJ75" s="205" t="e">
        <f t="shared" si="84"/>
        <v>#REF!</v>
      </c>
      <c r="EK75" s="633" t="e">
        <f t="shared" si="85"/>
        <v>#REF!</v>
      </c>
      <c r="EL75" s="633"/>
      <c r="EM75" s="633"/>
      <c r="EN75" s="633"/>
      <c r="EO75" s="633"/>
      <c r="EP75" s="633"/>
      <c r="EQ75" s="633"/>
      <c r="ER75" s="633"/>
      <c r="ES75" s="633"/>
      <c r="ET75" s="633"/>
      <c r="EV75" s="204">
        <f t="shared" si="86"/>
        <v>45645</v>
      </c>
      <c r="EW75" s="203" t="str">
        <f t="shared" si="87"/>
        <v>Mapa de riesgos institucional 2025</v>
      </c>
      <c r="EX75" s="202" t="str">
        <f t="shared" si="88"/>
        <v>Riesgos</v>
      </c>
      <c r="EY75" s="202" t="str">
        <f t="shared" si="89"/>
        <v>ID_231: Posibilidad de afectación reputacional por interposición de demandas y emisión de decisiones contrarias a los intereses de la Secretaría General, debido a errores (fallas o deficiencias) en la emisión de actos administrativos de carácter general</v>
      </c>
      <c r="EZ75" s="202" t="str">
        <f t="shared" si="90"/>
        <v>Ajuste en Identificación del riesgo
Análisis antes de controles
Establecimiento de controles
Evaluación de controles
Tratamiento del riesgo en el Mapa de riesgos de Gestión Jurídica</v>
      </c>
      <c r="FA75" s="202" t="str">
        <f t="shared" si="91"/>
        <v>Solicitud de cambio realizada y aprobada por la Oficina Jurídica a través del Aplicativo DARUMA</v>
      </c>
    </row>
    <row r="76" spans="1:157" ht="399.9" customHeight="1" x14ac:dyDescent="0.3">
      <c r="A76" s="329" t="s">
        <v>2420</v>
      </c>
      <c r="B76" s="60" t="s">
        <v>2421</v>
      </c>
      <c r="C76" s="60" t="s">
        <v>2422</v>
      </c>
      <c r="D76" s="329" t="s">
        <v>2423</v>
      </c>
      <c r="E76" s="333" t="s">
        <v>1790</v>
      </c>
      <c r="F76" s="60" t="s">
        <v>2459</v>
      </c>
      <c r="G76" s="333">
        <v>232</v>
      </c>
      <c r="H76" s="333" t="s">
        <v>2460</v>
      </c>
      <c r="I76" s="324" t="s">
        <v>2461</v>
      </c>
      <c r="J76" s="329" t="s">
        <v>1427</v>
      </c>
      <c r="K76" s="333" t="s">
        <v>1428</v>
      </c>
      <c r="L76" s="60" t="s">
        <v>856</v>
      </c>
      <c r="M76" s="61" t="s">
        <v>2462</v>
      </c>
      <c r="N76" s="60" t="s">
        <v>2463</v>
      </c>
      <c r="O76" s="60" t="s">
        <v>2464</v>
      </c>
      <c r="P76" s="60" t="s">
        <v>1502</v>
      </c>
      <c r="Q76" s="60" t="s">
        <v>1433</v>
      </c>
      <c r="R76" s="60" t="s">
        <v>1503</v>
      </c>
      <c r="S76" s="60" t="s">
        <v>1435</v>
      </c>
      <c r="T76" s="60" t="s">
        <v>43</v>
      </c>
      <c r="U76" s="331" t="s">
        <v>1441</v>
      </c>
      <c r="V76" s="332">
        <v>0.4</v>
      </c>
      <c r="W76" s="331" t="s">
        <v>1437</v>
      </c>
      <c r="X76" s="331" t="s">
        <v>1438</v>
      </c>
      <c r="Y76" s="331" t="s">
        <v>1438</v>
      </c>
      <c r="Z76" s="331" t="s">
        <v>1437</v>
      </c>
      <c r="AA76" s="331" t="s">
        <v>1438</v>
      </c>
      <c r="AB76" s="331" t="s">
        <v>1437</v>
      </c>
      <c r="AC76" s="331" t="s">
        <v>1438</v>
      </c>
      <c r="AD76" s="332">
        <v>0.4</v>
      </c>
      <c r="AE76" s="50" t="s">
        <v>1439</v>
      </c>
      <c r="AF76" s="60" t="s">
        <v>2465</v>
      </c>
      <c r="AG76" s="331" t="s">
        <v>1441</v>
      </c>
      <c r="AH76" s="330">
        <v>0.24</v>
      </c>
      <c r="AI76" s="331" t="s">
        <v>1438</v>
      </c>
      <c r="AJ76" s="330">
        <v>0.30000000000000004</v>
      </c>
      <c r="AK76" s="50" t="s">
        <v>1439</v>
      </c>
      <c r="AL76" s="60" t="s">
        <v>2466</v>
      </c>
      <c r="AM76" s="329" t="s">
        <v>1630</v>
      </c>
      <c r="AN76" s="60" t="s">
        <v>2467</v>
      </c>
      <c r="AO76" s="60" t="s">
        <v>2450</v>
      </c>
      <c r="AP76" s="328" t="s">
        <v>2468</v>
      </c>
      <c r="AQ76" s="328">
        <v>1340</v>
      </c>
      <c r="AR76" s="328" t="s">
        <v>2337</v>
      </c>
      <c r="AS76" s="328" t="s">
        <v>2177</v>
      </c>
      <c r="AT76" s="60" t="s">
        <v>2469</v>
      </c>
      <c r="AU76" s="60" t="s">
        <v>2470</v>
      </c>
      <c r="AV76" s="60" t="s">
        <v>2471</v>
      </c>
      <c r="AW76" s="201">
        <v>45645</v>
      </c>
      <c r="AX76" s="187" t="s">
        <v>1487</v>
      </c>
      <c r="AY76" s="211" t="s">
        <v>2472</v>
      </c>
      <c r="AZ76" s="198"/>
      <c r="BA76" s="210"/>
      <c r="BB76" s="61"/>
      <c r="BC76" s="198"/>
      <c r="BD76" s="187"/>
      <c r="BE76" s="211"/>
      <c r="BF76" s="198"/>
      <c r="BG76" s="210"/>
      <c r="BH76" s="61"/>
      <c r="BI76" s="198"/>
      <c r="BJ76" s="187"/>
      <c r="BK76" s="211"/>
      <c r="BL76" s="198"/>
      <c r="BM76" s="210"/>
      <c r="BN76" s="61"/>
      <c r="BO76" s="198"/>
      <c r="BP76" s="187"/>
      <c r="BQ76" s="211"/>
      <c r="BR76" s="198"/>
      <c r="BS76" s="210"/>
      <c r="BT76" s="61"/>
      <c r="BU76" s="198"/>
      <c r="BV76" s="187"/>
      <c r="BW76" s="211"/>
      <c r="BX76" s="198"/>
      <c r="BY76" s="187"/>
      <c r="BZ76" s="61"/>
      <c r="CA76" s="198"/>
      <c r="CB76" s="187"/>
      <c r="CC76" s="211"/>
      <c r="CD76" s="198"/>
      <c r="CE76" s="210"/>
      <c r="CF76" s="209"/>
      <c r="CG76" s="182">
        <f t="shared" si="69"/>
        <v>33</v>
      </c>
      <c r="CH76" s="208" t="s">
        <v>2437</v>
      </c>
      <c r="CI76" s="208" t="s">
        <v>2438</v>
      </c>
      <c r="CJ76" s="208" t="s">
        <v>2439</v>
      </c>
      <c r="CK76" s="208" t="s">
        <v>1461</v>
      </c>
      <c r="CL76" s="208" t="s">
        <v>1458</v>
      </c>
      <c r="CM76" s="208" t="s">
        <v>1458</v>
      </c>
      <c r="CN76" s="208" t="s">
        <v>1459</v>
      </c>
      <c r="CO76" s="208" t="s">
        <v>1458</v>
      </c>
      <c r="CP76" s="208" t="s">
        <v>1461</v>
      </c>
      <c r="CQ76" s="208"/>
      <c r="CR76" s="208" t="s">
        <v>1461</v>
      </c>
      <c r="CS76" s="208" t="s">
        <v>1563</v>
      </c>
      <c r="CT76" s="208" t="s">
        <v>1461</v>
      </c>
      <c r="CU76" s="208" t="s">
        <v>1461</v>
      </c>
      <c r="CV76" s="208" t="s">
        <v>1461</v>
      </c>
      <c r="CW76" s="208" t="s">
        <v>1461</v>
      </c>
      <c r="CX76" s="208" t="s">
        <v>2473</v>
      </c>
      <c r="CY76" s="208" t="s">
        <v>1461</v>
      </c>
      <c r="CZ76" s="208" t="s">
        <v>1461</v>
      </c>
      <c r="DA76" s="208" t="s">
        <v>1461</v>
      </c>
      <c r="DB76" s="208" t="s">
        <v>1461</v>
      </c>
      <c r="DC76" s="208" t="s">
        <v>1461</v>
      </c>
      <c r="DD76" s="208" t="s">
        <v>1461</v>
      </c>
      <c r="DF76" s="207" t="str">
        <f t="shared" si="70"/>
        <v>Gestión de procesos</v>
      </c>
      <c r="DG76" s="632" t="str">
        <f t="shared" si="71"/>
        <v xml:space="preserve">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v>
      </c>
      <c r="DH76" s="632"/>
      <c r="DI76" s="632"/>
      <c r="DJ76" s="632"/>
      <c r="DK76" s="632"/>
      <c r="DL76" s="632"/>
      <c r="DM76" s="632"/>
      <c r="DN76" s="207" t="str">
        <f t="shared" si="72"/>
        <v>Moderado</v>
      </c>
      <c r="DO76" s="207" t="str">
        <f t="shared" si="73"/>
        <v>Moderado</v>
      </c>
      <c r="DQ76" s="202" t="e">
        <f>SUM(LEN(#REF!)-LEN(SUBSTITUTE(#REF!,"- Preventivo","")))/LEN("- Preventivo")</f>
        <v>#REF!</v>
      </c>
      <c r="DR76" s="202" t="e">
        <f t="shared" si="74"/>
        <v>#REF!</v>
      </c>
      <c r="DS76" s="202" t="e">
        <f>SUM(LEN(#REF!)-LEN(SUBSTITUTE(#REF!,"- Detectivo","")))/LEN("- Detectivo")</f>
        <v>#REF!</v>
      </c>
      <c r="DT76" s="202" t="e">
        <f t="shared" si="75"/>
        <v>#REF!</v>
      </c>
      <c r="DU76" s="202" t="e">
        <f>SUM(LEN(#REF!)-LEN(SUBSTITUTE(#REF!,"- Correctivo","")))/LEN("- Correctivo")</f>
        <v>#REF!</v>
      </c>
      <c r="DV76" s="202" t="e">
        <f t="shared" si="76"/>
        <v>#REF!</v>
      </c>
      <c r="DW76" s="202" t="e">
        <f t="shared" si="77"/>
        <v>#REF!</v>
      </c>
      <c r="DX76" s="202" t="e">
        <f t="shared" si="78"/>
        <v>#REF!</v>
      </c>
      <c r="DY76" s="202" t="e">
        <f>SUM(LEN(#REF!)-LEN(SUBSTITUTE(#REF!,"- Documentado","")))/LEN("- Documentado")</f>
        <v>#REF!</v>
      </c>
      <c r="DZ76" s="202" t="e">
        <f>SUM(LEN(#REF!)-LEN(SUBSTITUTE(#REF!,"- Documentado","")))/LEN("- Documentado")</f>
        <v>#REF!</v>
      </c>
      <c r="EA76" s="202" t="e">
        <f t="shared" si="79"/>
        <v>#REF!</v>
      </c>
      <c r="EB76" s="202" t="e">
        <f>SUM(LEN(#REF!)-LEN(SUBSTITUTE(#REF!,"- Continua","")))/LEN("- Continua")</f>
        <v>#REF!</v>
      </c>
      <c r="EC76" s="202" t="e">
        <f>SUM(LEN(#REF!)-LEN(SUBSTITUTE(#REF!,"- Continua","")))/LEN("- Continua")</f>
        <v>#REF!</v>
      </c>
      <c r="ED76" s="202" t="e">
        <f t="shared" si="80"/>
        <v>#REF!</v>
      </c>
      <c r="EE76" s="202" t="e">
        <f>SUM(LEN(#REF!)-LEN(SUBSTITUTE(#REF!,"- Con registro","")))/LEN("- Con registro")</f>
        <v>#REF!</v>
      </c>
      <c r="EF76" s="202" t="e">
        <f>SUM(LEN(#REF!)-LEN(SUBSTITUTE(#REF!,"- Con registro","")))/LEN("- Con registro")</f>
        <v>#REF!</v>
      </c>
      <c r="EG76" s="202" t="e">
        <f t="shared" si="81"/>
        <v>#REF!</v>
      </c>
      <c r="EH76" s="206" t="e">
        <f t="shared" si="82"/>
        <v>#REF!</v>
      </c>
      <c r="EI76" s="206" t="e">
        <f t="shared" si="83"/>
        <v>#REF!</v>
      </c>
      <c r="EJ76" s="205" t="e">
        <f t="shared" si="84"/>
        <v>#REF!</v>
      </c>
      <c r="EK76" s="633" t="e">
        <f t="shared" si="85"/>
        <v>#REF!</v>
      </c>
      <c r="EL76" s="633"/>
      <c r="EM76" s="633"/>
      <c r="EN76" s="633"/>
      <c r="EO76" s="633"/>
      <c r="EP76" s="633"/>
      <c r="EQ76" s="633"/>
      <c r="ER76" s="633"/>
      <c r="ES76" s="633"/>
      <c r="ET76" s="633"/>
      <c r="EV76" s="204">
        <f t="shared" si="86"/>
        <v>45645</v>
      </c>
      <c r="EW76" s="203" t="str">
        <f t="shared" si="87"/>
        <v>Mapa de riesgos institucional 2025</v>
      </c>
      <c r="EX76" s="202" t="str">
        <f t="shared" si="88"/>
        <v>Riesgos</v>
      </c>
      <c r="EY76" s="202" t="str">
        <f t="shared" si="89"/>
        <v xml:space="preserve">ID_232: Posibilidad de afectación reputacional por diversas interpretaciones en la emisión de conceptos jurídicos y/o consultas, debido a errores (fallas o deficiencias) en el análisis de la documentación que se aporta y/o en la identificación de la normatividad, jurisprudencia o doctrina aplicable al caso concreto </v>
      </c>
      <c r="EZ76" s="202" t="str">
        <f t="shared" si="90"/>
        <v>Ajuste en Identificación del riesgo
Análisis antes de controles
Establecimiento de controles
Evaluación de controles
Tratamiento del riesgo en el Mapa de riesgos de Gestión Jurídica</v>
      </c>
      <c r="FA76" s="202" t="str">
        <f t="shared" si="91"/>
        <v>Solicitud de cambio realizada y aprobada por la Oficina Jurídica a través del Aplicativo DARUMA</v>
      </c>
    </row>
    <row r="77" spans="1:157" ht="399.9" customHeight="1" x14ac:dyDescent="0.3">
      <c r="A77" s="329" t="s">
        <v>2420</v>
      </c>
      <c r="B77" s="60" t="s">
        <v>2421</v>
      </c>
      <c r="C77" s="60" t="s">
        <v>2422</v>
      </c>
      <c r="D77" s="329" t="s">
        <v>2423</v>
      </c>
      <c r="E77" s="333" t="s">
        <v>1790</v>
      </c>
      <c r="F77" s="60" t="s">
        <v>2424</v>
      </c>
      <c r="G77" s="333">
        <v>219</v>
      </c>
      <c r="H77" s="333" t="s">
        <v>2474</v>
      </c>
      <c r="I77" s="324" t="s">
        <v>2475</v>
      </c>
      <c r="J77" s="329" t="s">
        <v>1466</v>
      </c>
      <c r="K77" s="333" t="s">
        <v>1428</v>
      </c>
      <c r="L77" s="60" t="s">
        <v>2476</v>
      </c>
      <c r="M77" s="61" t="s">
        <v>2477</v>
      </c>
      <c r="N77" s="60" t="s">
        <v>2478</v>
      </c>
      <c r="O77" s="60" t="s">
        <v>2479</v>
      </c>
      <c r="P77" s="60" t="s">
        <v>1502</v>
      </c>
      <c r="Q77" s="60" t="s">
        <v>1433</v>
      </c>
      <c r="R77" s="60" t="s">
        <v>1503</v>
      </c>
      <c r="S77" s="60" t="s">
        <v>1435</v>
      </c>
      <c r="T77" s="60" t="s">
        <v>43</v>
      </c>
      <c r="U77" s="331" t="s">
        <v>1472</v>
      </c>
      <c r="V77" s="332">
        <v>0.2</v>
      </c>
      <c r="W77" s="331" t="s">
        <v>1446</v>
      </c>
      <c r="X77" s="331" t="s">
        <v>1446</v>
      </c>
      <c r="Y77" s="331" t="s">
        <v>1446</v>
      </c>
      <c r="Z77" s="331" t="s">
        <v>1446</v>
      </c>
      <c r="AA77" s="331" t="s">
        <v>1446</v>
      </c>
      <c r="AB77" s="331" t="s">
        <v>1446</v>
      </c>
      <c r="AC77" s="331" t="s">
        <v>1474</v>
      </c>
      <c r="AD77" s="332">
        <v>0.8</v>
      </c>
      <c r="AE77" s="50" t="s">
        <v>1475</v>
      </c>
      <c r="AF77" s="60" t="s">
        <v>1476</v>
      </c>
      <c r="AG77" s="331" t="s">
        <v>1472</v>
      </c>
      <c r="AH77" s="330">
        <v>5.04E-2</v>
      </c>
      <c r="AI77" s="331" t="s">
        <v>1474</v>
      </c>
      <c r="AJ77" s="330">
        <v>0.8</v>
      </c>
      <c r="AK77" s="50" t="s">
        <v>1475</v>
      </c>
      <c r="AL77" s="60" t="s">
        <v>1477</v>
      </c>
      <c r="AM77" s="329" t="s">
        <v>1630</v>
      </c>
      <c r="AN77" s="334" t="s">
        <v>2480</v>
      </c>
      <c r="AO77" s="334" t="s">
        <v>2481</v>
      </c>
      <c r="AP77" s="328" t="s">
        <v>2482</v>
      </c>
      <c r="AQ77" s="335">
        <v>1341</v>
      </c>
      <c r="AR77" s="335" t="s">
        <v>2113</v>
      </c>
      <c r="AS77" s="335" t="s">
        <v>2483</v>
      </c>
      <c r="AT77" s="60" t="s">
        <v>2484</v>
      </c>
      <c r="AU77" s="60" t="s">
        <v>2485</v>
      </c>
      <c r="AV77" s="60" t="s">
        <v>2486</v>
      </c>
      <c r="AW77" s="201">
        <v>45645</v>
      </c>
      <c r="AX77" s="187" t="s">
        <v>1655</v>
      </c>
      <c r="AY77" s="211" t="s">
        <v>2487</v>
      </c>
      <c r="AZ77" s="198"/>
      <c r="BA77" s="210"/>
      <c r="BB77" s="61"/>
      <c r="BC77" s="198"/>
      <c r="BD77" s="187"/>
      <c r="BE77" s="211"/>
      <c r="BF77" s="198"/>
      <c r="BG77" s="210"/>
      <c r="BH77" s="61"/>
      <c r="BI77" s="198"/>
      <c r="BJ77" s="187"/>
      <c r="BK77" s="211"/>
      <c r="BL77" s="198"/>
      <c r="BM77" s="210"/>
      <c r="BN77" s="61"/>
      <c r="BO77" s="198"/>
      <c r="BP77" s="187"/>
      <c r="BQ77" s="211"/>
      <c r="BR77" s="198"/>
      <c r="BS77" s="210"/>
      <c r="BT77" s="61"/>
      <c r="BU77" s="198"/>
      <c r="BV77" s="187"/>
      <c r="BW77" s="211"/>
      <c r="BX77" s="198"/>
      <c r="BY77" s="210"/>
      <c r="BZ77" s="61"/>
      <c r="CA77" s="198"/>
      <c r="CB77" s="187"/>
      <c r="CC77" s="211"/>
      <c r="CD77" s="198"/>
      <c r="CE77" s="187"/>
      <c r="CF77" s="209"/>
      <c r="CG77" s="182">
        <f t="shared" si="69"/>
        <v>33</v>
      </c>
      <c r="CH77" s="208" t="s">
        <v>2437</v>
      </c>
      <c r="CI77" s="208" t="s">
        <v>2438</v>
      </c>
      <c r="CJ77" s="208" t="s">
        <v>2439</v>
      </c>
      <c r="CK77" s="208" t="s">
        <v>1461</v>
      </c>
      <c r="CL77" s="208" t="s">
        <v>1458</v>
      </c>
      <c r="CM77" s="208" t="s">
        <v>1458</v>
      </c>
      <c r="CN77" s="208" t="s">
        <v>1459</v>
      </c>
      <c r="CO77" s="208" t="s">
        <v>1458</v>
      </c>
      <c r="CP77" s="208" t="s">
        <v>1461</v>
      </c>
      <c r="CQ77" s="208"/>
      <c r="CR77" s="208" t="s">
        <v>1461</v>
      </c>
      <c r="CS77" s="208" t="s">
        <v>1564</v>
      </c>
      <c r="CT77" s="208" t="s">
        <v>1461</v>
      </c>
      <c r="CU77" s="208" t="s">
        <v>1461</v>
      </c>
      <c r="CV77" s="208" t="s">
        <v>1461</v>
      </c>
      <c r="CW77" s="208" t="s">
        <v>1461</v>
      </c>
      <c r="CX77" s="208" t="s">
        <v>2488</v>
      </c>
      <c r="CY77" s="208" t="s">
        <v>1461</v>
      </c>
      <c r="CZ77" s="208" t="s">
        <v>1461</v>
      </c>
      <c r="DA77" s="208" t="s">
        <v>1461</v>
      </c>
      <c r="DB77" s="208" t="s">
        <v>1461</v>
      </c>
      <c r="DC77" s="208" t="s">
        <v>1461</v>
      </c>
      <c r="DD77" s="208" t="s">
        <v>1461</v>
      </c>
      <c r="DF77" s="207" t="str">
        <f t="shared" si="70"/>
        <v>Corrupción</v>
      </c>
      <c r="DG77" s="632" t="str">
        <f t="shared" si="71"/>
        <v>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v>
      </c>
      <c r="DH77" s="632"/>
      <c r="DI77" s="632"/>
      <c r="DJ77" s="632"/>
      <c r="DK77" s="632"/>
      <c r="DL77" s="632"/>
      <c r="DM77" s="632"/>
      <c r="DN77" s="207" t="str">
        <f t="shared" si="72"/>
        <v>Alto</v>
      </c>
      <c r="DO77" s="207" t="str">
        <f t="shared" si="73"/>
        <v>Alto</v>
      </c>
      <c r="DQ77" s="202" t="e">
        <f>SUM(LEN(#REF!)-LEN(SUBSTITUTE(#REF!,"- Preventivo","")))/LEN("- Preventivo")</f>
        <v>#REF!</v>
      </c>
      <c r="DR77" s="202" t="e">
        <f t="shared" si="74"/>
        <v>#REF!</v>
      </c>
      <c r="DS77" s="202" t="e">
        <f>SUM(LEN(#REF!)-LEN(SUBSTITUTE(#REF!,"- Detectivo","")))/LEN("- Detectivo")</f>
        <v>#REF!</v>
      </c>
      <c r="DT77" s="202" t="e">
        <f t="shared" si="75"/>
        <v>#REF!</v>
      </c>
      <c r="DU77" s="202" t="e">
        <f>SUM(LEN(#REF!)-LEN(SUBSTITUTE(#REF!,"- Correctivo","")))/LEN("- Correctivo")</f>
        <v>#REF!</v>
      </c>
      <c r="DV77" s="202" t="e">
        <f t="shared" si="76"/>
        <v>#REF!</v>
      </c>
      <c r="DW77" s="202" t="e">
        <f t="shared" si="77"/>
        <v>#REF!</v>
      </c>
      <c r="DX77" s="202" t="e">
        <f t="shared" si="78"/>
        <v>#REF!</v>
      </c>
      <c r="DY77" s="202" t="e">
        <f>SUM(LEN(#REF!)-LEN(SUBSTITUTE(#REF!,"- Documentado","")))/LEN("- Documentado")</f>
        <v>#REF!</v>
      </c>
      <c r="DZ77" s="202" t="e">
        <f>SUM(LEN(#REF!)-LEN(SUBSTITUTE(#REF!,"- Documentado","")))/LEN("- Documentado")</f>
        <v>#REF!</v>
      </c>
      <c r="EA77" s="202" t="e">
        <f t="shared" si="79"/>
        <v>#REF!</v>
      </c>
      <c r="EB77" s="202" t="e">
        <f>SUM(LEN(#REF!)-LEN(SUBSTITUTE(#REF!,"- Continua","")))/LEN("- Continua")</f>
        <v>#REF!</v>
      </c>
      <c r="EC77" s="202" t="e">
        <f>SUM(LEN(#REF!)-LEN(SUBSTITUTE(#REF!,"- Continua","")))/LEN("- Continua")</f>
        <v>#REF!</v>
      </c>
      <c r="ED77" s="202" t="e">
        <f t="shared" si="80"/>
        <v>#REF!</v>
      </c>
      <c r="EE77" s="202" t="e">
        <f>SUM(LEN(#REF!)-LEN(SUBSTITUTE(#REF!,"- Con registro","")))/LEN("- Con registro")</f>
        <v>#REF!</v>
      </c>
      <c r="EF77" s="202" t="e">
        <f>SUM(LEN(#REF!)-LEN(SUBSTITUTE(#REF!,"- Con registro","")))/LEN("- Con registro")</f>
        <v>#REF!</v>
      </c>
      <c r="EG77" s="202" t="e">
        <f t="shared" si="81"/>
        <v>#REF!</v>
      </c>
      <c r="EH77" s="206" t="e">
        <f t="shared" si="82"/>
        <v>#REF!</v>
      </c>
      <c r="EI77" s="206" t="e">
        <f t="shared" si="83"/>
        <v>#REF!</v>
      </c>
      <c r="EJ77" s="205" t="e">
        <f t="shared" si="84"/>
        <v>#REF!</v>
      </c>
      <c r="EK77" s="633" t="e">
        <f t="shared" si="85"/>
        <v>#REF!</v>
      </c>
      <c r="EL77" s="633"/>
      <c r="EM77" s="633"/>
      <c r="EN77" s="633"/>
      <c r="EO77" s="633"/>
      <c r="EP77" s="633"/>
      <c r="EQ77" s="633"/>
      <c r="ER77" s="633"/>
      <c r="ES77" s="633"/>
      <c r="ET77" s="633"/>
      <c r="EV77" s="204">
        <f t="shared" si="86"/>
        <v>45645</v>
      </c>
      <c r="EW77" s="203" t="str">
        <f t="shared" si="87"/>
        <v>Mapa de riesgos institucional 2025</v>
      </c>
      <c r="EX77" s="202" t="str">
        <f t="shared" si="88"/>
        <v>Riesgos</v>
      </c>
      <c r="EY77" s="202" t="str">
        <f t="shared" si="89"/>
        <v>ID_219: 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v>
      </c>
      <c r="EZ77" s="202" t="str">
        <f t="shared" si="90"/>
        <v>Ajuste en Identificación del riesgo
Establecimiento de controles
Tratamiento del riesgo en el Mapa de riesgos de Gestión Jurídica</v>
      </c>
      <c r="FA77" s="202" t="str">
        <f t="shared" si="91"/>
        <v>Solicitud de cambio realizada y aprobada por la Oficina Jurídica  a través del Aplicativo DARUMA</v>
      </c>
    </row>
    <row r="78" spans="1:157" ht="399.9" customHeight="1" x14ac:dyDescent="0.3">
      <c r="A78" s="329" t="s">
        <v>2489</v>
      </c>
      <c r="B78" s="441" t="s">
        <v>2490</v>
      </c>
      <c r="C78" s="441" t="s">
        <v>2491</v>
      </c>
      <c r="D78" s="444" t="s">
        <v>2492</v>
      </c>
      <c r="E78" s="447" t="s">
        <v>1570</v>
      </c>
      <c r="F78" s="441" t="s">
        <v>2493</v>
      </c>
      <c r="G78" s="447">
        <v>281</v>
      </c>
      <c r="H78" s="447" t="s">
        <v>2494</v>
      </c>
      <c r="I78" s="437" t="s">
        <v>2495</v>
      </c>
      <c r="J78" s="444" t="s">
        <v>1427</v>
      </c>
      <c r="K78" s="447" t="s">
        <v>1949</v>
      </c>
      <c r="L78" s="441" t="s">
        <v>2496</v>
      </c>
      <c r="M78" s="446" t="s">
        <v>2497</v>
      </c>
      <c r="N78" s="441" t="s">
        <v>2498</v>
      </c>
      <c r="O78" s="441" t="s">
        <v>2499</v>
      </c>
      <c r="P78" s="441" t="s">
        <v>2500</v>
      </c>
      <c r="Q78" s="441" t="s">
        <v>2501</v>
      </c>
      <c r="R78" s="441" t="s">
        <v>1682</v>
      </c>
      <c r="S78" s="434" t="s">
        <v>1740</v>
      </c>
      <c r="T78" s="434" t="s">
        <v>2502</v>
      </c>
      <c r="U78" s="445" t="s">
        <v>1436</v>
      </c>
      <c r="V78" s="431">
        <v>0.6</v>
      </c>
      <c r="W78" s="445" t="s">
        <v>1437</v>
      </c>
      <c r="X78" s="445" t="s">
        <v>1473</v>
      </c>
      <c r="Y78" s="445" t="s">
        <v>1438</v>
      </c>
      <c r="Z78" s="445" t="s">
        <v>1438</v>
      </c>
      <c r="AA78" s="445" t="s">
        <v>1438</v>
      </c>
      <c r="AB78" s="445" t="s">
        <v>1437</v>
      </c>
      <c r="AC78" s="445" t="s">
        <v>1473</v>
      </c>
      <c r="AD78" s="431">
        <v>0.6</v>
      </c>
      <c r="AE78" s="50" t="s">
        <v>1439</v>
      </c>
      <c r="AF78" s="60" t="s">
        <v>2503</v>
      </c>
      <c r="AG78" s="331" t="s">
        <v>1472</v>
      </c>
      <c r="AH78" s="330">
        <v>0.12959999999999999</v>
      </c>
      <c r="AI78" s="331" t="s">
        <v>1473</v>
      </c>
      <c r="AJ78" s="330">
        <v>0.44999999999999996</v>
      </c>
      <c r="AK78" s="50" t="s">
        <v>1439</v>
      </c>
      <c r="AL78" s="441" t="s">
        <v>2504</v>
      </c>
      <c r="AM78" s="444" t="s">
        <v>1630</v>
      </c>
      <c r="AN78" s="441" t="s">
        <v>2505</v>
      </c>
      <c r="AO78" s="441" t="s">
        <v>2506</v>
      </c>
      <c r="AP78" s="448" t="s">
        <v>2507</v>
      </c>
      <c r="AQ78" s="448" t="s">
        <v>2507</v>
      </c>
      <c r="AR78" s="442" t="s">
        <v>2337</v>
      </c>
      <c r="AS78" s="442" t="s">
        <v>1807</v>
      </c>
      <c r="AT78" s="441" t="s">
        <v>2508</v>
      </c>
      <c r="AU78" s="441" t="s">
        <v>2509</v>
      </c>
      <c r="AV78" s="441" t="s">
        <v>2510</v>
      </c>
      <c r="AW78" s="201">
        <v>45652</v>
      </c>
      <c r="AX78" s="187" t="s">
        <v>2511</v>
      </c>
      <c r="AY78" s="211" t="s">
        <v>2512</v>
      </c>
      <c r="AZ78" s="198"/>
      <c r="BA78" s="210"/>
      <c r="BB78" s="61"/>
      <c r="BC78" s="198"/>
      <c r="BD78" s="187"/>
      <c r="BE78" s="211"/>
      <c r="BF78" s="198"/>
      <c r="BG78" s="210"/>
      <c r="BH78" s="61"/>
      <c r="BI78" s="198"/>
      <c r="BJ78" s="187"/>
      <c r="BK78" s="211"/>
      <c r="BL78" s="198"/>
      <c r="BM78" s="210"/>
      <c r="BN78" s="61"/>
      <c r="BO78" s="198"/>
      <c r="BP78" s="187"/>
      <c r="BQ78" s="211"/>
      <c r="BR78" s="198"/>
      <c r="BS78" s="210"/>
      <c r="BT78" s="61"/>
      <c r="BU78" s="198"/>
      <c r="BV78" s="187"/>
      <c r="BW78" s="211"/>
      <c r="BX78" s="198"/>
      <c r="BY78" s="210"/>
      <c r="BZ78" s="61"/>
      <c r="CA78" s="198"/>
      <c r="CB78" s="187"/>
      <c r="CC78" s="211"/>
      <c r="CD78" s="198"/>
      <c r="CE78" s="210"/>
      <c r="CF78" s="209"/>
      <c r="CG78" s="182">
        <f t="shared" si="69"/>
        <v>33</v>
      </c>
      <c r="CH78" s="208" t="s">
        <v>2513</v>
      </c>
      <c r="CI78" s="208" t="s">
        <v>2514</v>
      </c>
      <c r="CJ78" s="208" t="s">
        <v>2515</v>
      </c>
      <c r="CK78" s="208" t="s">
        <v>1457</v>
      </c>
      <c r="CL78" s="208" t="s">
        <v>1458</v>
      </c>
      <c r="CM78" s="208" t="s">
        <v>1458</v>
      </c>
      <c r="CN78" s="208" t="s">
        <v>1459</v>
      </c>
      <c r="CO78" s="208" t="s">
        <v>1458</v>
      </c>
      <c r="CP78" s="208" t="s">
        <v>1461</v>
      </c>
      <c r="CQ78" s="208"/>
      <c r="CR78" s="208" t="s">
        <v>1461</v>
      </c>
      <c r="CS78" s="208" t="s">
        <v>1563</v>
      </c>
      <c r="CT78" s="208" t="s">
        <v>1461</v>
      </c>
      <c r="CU78" s="208" t="s">
        <v>1461</v>
      </c>
      <c r="CV78" s="208" t="s">
        <v>1461</v>
      </c>
      <c r="CW78" s="208" t="s">
        <v>1461</v>
      </c>
      <c r="CX78" s="208" t="s">
        <v>2516</v>
      </c>
      <c r="CY78" s="208" t="s">
        <v>1461</v>
      </c>
      <c r="CZ78" s="208" t="s">
        <v>1461</v>
      </c>
      <c r="DA78" s="208" t="s">
        <v>1461</v>
      </c>
      <c r="DB78" s="208" t="s">
        <v>1461</v>
      </c>
      <c r="DC78" s="208" t="s">
        <v>1461</v>
      </c>
      <c r="DD78" s="208" t="s">
        <v>1461</v>
      </c>
      <c r="DF78" s="207" t="str">
        <f t="shared" si="70"/>
        <v>Gestión de procesos</v>
      </c>
      <c r="DG78" s="632" t="str">
        <f t="shared" si="71"/>
        <v>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v>
      </c>
      <c r="DH78" s="632"/>
      <c r="DI78" s="632"/>
      <c r="DJ78" s="632"/>
      <c r="DK78" s="632"/>
      <c r="DL78" s="632"/>
      <c r="DM78" s="632"/>
      <c r="DN78" s="207" t="str">
        <f t="shared" si="72"/>
        <v>Moderado</v>
      </c>
      <c r="DO78" s="207" t="str">
        <f t="shared" si="73"/>
        <v>Moderado</v>
      </c>
      <c r="DQ78" s="202" t="e">
        <f>SUM(LEN(#REF!)-LEN(SUBSTITUTE(#REF!,"- Preventivo","")))/LEN("- Preventivo")</f>
        <v>#REF!</v>
      </c>
      <c r="DR78" s="202" t="e">
        <f t="shared" si="74"/>
        <v>#REF!</v>
      </c>
      <c r="DS78" s="202" t="e">
        <f>SUM(LEN(#REF!)-LEN(SUBSTITUTE(#REF!,"- Detectivo","")))/LEN("- Detectivo")</f>
        <v>#REF!</v>
      </c>
      <c r="DT78" s="202" t="e">
        <f t="shared" si="75"/>
        <v>#REF!</v>
      </c>
      <c r="DU78" s="202" t="e">
        <f>SUM(LEN(#REF!)-LEN(SUBSTITUTE(#REF!,"- Correctivo","")))/LEN("- Correctivo")</f>
        <v>#REF!</v>
      </c>
      <c r="DV78" s="202" t="e">
        <f t="shared" si="76"/>
        <v>#REF!</v>
      </c>
      <c r="DW78" s="202" t="e">
        <f t="shared" si="77"/>
        <v>#REF!</v>
      </c>
      <c r="DX78" s="202" t="e">
        <f t="shared" si="78"/>
        <v>#REF!</v>
      </c>
      <c r="DY78" s="202" t="e">
        <f>SUM(LEN(#REF!)-LEN(SUBSTITUTE(#REF!,"- Documentado","")))/LEN("- Documentado")</f>
        <v>#REF!</v>
      </c>
      <c r="DZ78" s="202" t="e">
        <f>SUM(LEN(#REF!)-LEN(SUBSTITUTE(#REF!,"- Documentado","")))/LEN("- Documentado")</f>
        <v>#REF!</v>
      </c>
      <c r="EA78" s="202" t="e">
        <f t="shared" si="79"/>
        <v>#REF!</v>
      </c>
      <c r="EB78" s="202" t="e">
        <f>SUM(LEN(#REF!)-LEN(SUBSTITUTE(#REF!,"- Continua","")))/LEN("- Continua")</f>
        <v>#REF!</v>
      </c>
      <c r="EC78" s="202" t="e">
        <f>SUM(LEN(#REF!)-LEN(SUBSTITUTE(#REF!,"- Continua","")))/LEN("- Continua")</f>
        <v>#REF!</v>
      </c>
      <c r="ED78" s="202" t="e">
        <f t="shared" si="80"/>
        <v>#REF!</v>
      </c>
      <c r="EE78" s="202" t="e">
        <f>SUM(LEN(#REF!)-LEN(SUBSTITUTE(#REF!,"- Con registro","")))/LEN("- Con registro")</f>
        <v>#REF!</v>
      </c>
      <c r="EF78" s="202" t="e">
        <f>SUM(LEN(#REF!)-LEN(SUBSTITUTE(#REF!,"- Con registro","")))/LEN("- Con registro")</f>
        <v>#REF!</v>
      </c>
      <c r="EG78" s="202" t="e">
        <f t="shared" si="81"/>
        <v>#REF!</v>
      </c>
      <c r="EH78" s="206" t="e">
        <f t="shared" si="82"/>
        <v>#REF!</v>
      </c>
      <c r="EI78" s="206" t="e">
        <f t="shared" si="83"/>
        <v>#REF!</v>
      </c>
      <c r="EJ78" s="205" t="e">
        <f t="shared" si="84"/>
        <v>#REF!</v>
      </c>
      <c r="EK78" s="633" t="e">
        <f t="shared" si="85"/>
        <v>#REF!</v>
      </c>
      <c r="EL78" s="633"/>
      <c r="EM78" s="633"/>
      <c r="EN78" s="633"/>
      <c r="EO78" s="633"/>
      <c r="EP78" s="633"/>
      <c r="EQ78" s="633"/>
      <c r="ER78" s="633"/>
      <c r="ES78" s="633"/>
      <c r="ET78" s="633"/>
      <c r="EV78" s="204">
        <f t="shared" si="86"/>
        <v>45652</v>
      </c>
      <c r="EW78" s="203" t="str">
        <f t="shared" si="87"/>
        <v>Mapa de riesgos institucional 2025</v>
      </c>
      <c r="EX78" s="202" t="str">
        <f t="shared" si="88"/>
        <v>Riesgos</v>
      </c>
      <c r="EY78" s="202" t="str">
        <f t="shared" si="89"/>
        <v>ID_281: Posibilidad de afectación reputacional por no prestación del servicio, debido a interrupciones en los canales de atención de la Red CADE que impidan a la ciudadanía acceder a la prestación de trámites, Otros Procedimientos Administrativos -OPA-, consultas de acceso a la información pública y otros servicios.</v>
      </c>
      <c r="EZ78" s="202" t="str">
        <f t="shared" si="90"/>
        <v>Ajuste en Identificación del riesgo
Establecimiento de controles
Evaluación de controles
Tratamiento del riesgo en el Mapa de riesgos de Gobierno Abierto y Relacionamiento con la Ciudadanía</v>
      </c>
      <c r="FA78" s="202" t="str">
        <f t="shared" si="91"/>
        <v>Solicitud de cambio realizada y aprobada por la Dirección del Sistema Distrital de Servicio a la Ciudadanía a través del Aplicativo DARUMA</v>
      </c>
    </row>
    <row r="79" spans="1:157" ht="399.9" customHeight="1" x14ac:dyDescent="0.3">
      <c r="A79" s="329" t="s">
        <v>2489</v>
      </c>
      <c r="B79" s="441" t="s">
        <v>2490</v>
      </c>
      <c r="C79" s="441" t="s">
        <v>2491</v>
      </c>
      <c r="D79" s="444" t="s">
        <v>2492</v>
      </c>
      <c r="E79" s="447" t="s">
        <v>1570</v>
      </c>
      <c r="F79" s="441" t="s">
        <v>2517</v>
      </c>
      <c r="G79" s="447">
        <v>211</v>
      </c>
      <c r="H79" s="447" t="s">
        <v>2518</v>
      </c>
      <c r="I79" s="437" t="s">
        <v>2519</v>
      </c>
      <c r="J79" s="444" t="s">
        <v>1466</v>
      </c>
      <c r="K79" s="447" t="s">
        <v>1467</v>
      </c>
      <c r="L79" s="441" t="s">
        <v>2496</v>
      </c>
      <c r="M79" s="446" t="s">
        <v>2520</v>
      </c>
      <c r="N79" s="441" t="s">
        <v>2521</v>
      </c>
      <c r="O79" s="441" t="s">
        <v>2522</v>
      </c>
      <c r="P79" s="441" t="s">
        <v>2500</v>
      </c>
      <c r="Q79" s="441" t="s">
        <v>2523</v>
      </c>
      <c r="R79" s="441" t="s">
        <v>1682</v>
      </c>
      <c r="S79" s="434" t="s">
        <v>1435</v>
      </c>
      <c r="T79" s="434" t="s">
        <v>43</v>
      </c>
      <c r="U79" s="445" t="s">
        <v>1436</v>
      </c>
      <c r="V79" s="431">
        <v>0.6</v>
      </c>
      <c r="W79" s="445" t="s">
        <v>1438</v>
      </c>
      <c r="X79" s="445" t="s">
        <v>1473</v>
      </c>
      <c r="Y79" s="445" t="s">
        <v>1438</v>
      </c>
      <c r="Z79" s="445" t="s">
        <v>1438</v>
      </c>
      <c r="AA79" s="445" t="s">
        <v>1438</v>
      </c>
      <c r="AB79" s="445" t="s">
        <v>1473</v>
      </c>
      <c r="AC79" s="445" t="s">
        <v>1474</v>
      </c>
      <c r="AD79" s="431">
        <v>0.8</v>
      </c>
      <c r="AE79" s="50" t="s">
        <v>1475</v>
      </c>
      <c r="AF79" s="60" t="s">
        <v>2524</v>
      </c>
      <c r="AG79" s="331" t="s">
        <v>1441</v>
      </c>
      <c r="AH79" s="330">
        <v>0.29399999999999998</v>
      </c>
      <c r="AI79" s="331" t="s">
        <v>1474</v>
      </c>
      <c r="AJ79" s="330">
        <v>0.8</v>
      </c>
      <c r="AK79" s="50" t="s">
        <v>1475</v>
      </c>
      <c r="AL79" s="441" t="s">
        <v>2525</v>
      </c>
      <c r="AM79" s="444" t="s">
        <v>1630</v>
      </c>
      <c r="AN79" s="441" t="s">
        <v>2526</v>
      </c>
      <c r="AO79" s="441" t="s">
        <v>2527</v>
      </c>
      <c r="AP79" s="443" t="s">
        <v>2528</v>
      </c>
      <c r="AQ79" s="443" t="s">
        <v>2528</v>
      </c>
      <c r="AR79" s="442" t="s">
        <v>2529</v>
      </c>
      <c r="AS79" s="442" t="s">
        <v>1828</v>
      </c>
      <c r="AT79" s="441" t="s">
        <v>2530</v>
      </c>
      <c r="AU79" s="441" t="s">
        <v>2531</v>
      </c>
      <c r="AV79" s="441" t="s">
        <v>2532</v>
      </c>
      <c r="AW79" s="201">
        <v>45652</v>
      </c>
      <c r="AX79" s="187" t="s">
        <v>1655</v>
      </c>
      <c r="AY79" s="211" t="s">
        <v>2533</v>
      </c>
      <c r="AZ79" s="440">
        <v>45756</v>
      </c>
      <c r="BA79" s="210" t="s">
        <v>2534</v>
      </c>
      <c r="BB79" s="61" t="s">
        <v>2535</v>
      </c>
      <c r="BC79" s="198"/>
      <c r="BD79" s="187"/>
      <c r="BE79" s="211"/>
      <c r="BF79" s="198"/>
      <c r="BG79" s="210"/>
      <c r="BH79" s="61"/>
      <c r="BI79" s="198"/>
      <c r="BJ79" s="187"/>
      <c r="BK79" s="211"/>
      <c r="BL79" s="198"/>
      <c r="BM79" s="210"/>
      <c r="BN79" s="61"/>
      <c r="BO79" s="198"/>
      <c r="BP79" s="187"/>
      <c r="BQ79" s="211"/>
      <c r="BR79" s="198"/>
      <c r="BS79" s="210"/>
      <c r="BT79" s="61"/>
      <c r="BU79" s="198"/>
      <c r="BV79" s="187"/>
      <c r="BW79" s="211"/>
      <c r="BX79" s="198"/>
      <c r="BY79" s="210"/>
      <c r="BZ79" s="61"/>
      <c r="CA79" s="198"/>
      <c r="CB79" s="187"/>
      <c r="CC79" s="211"/>
      <c r="CD79" s="198"/>
      <c r="CE79" s="210"/>
      <c r="CF79" s="209"/>
      <c r="CG79" s="182">
        <f t="shared" si="69"/>
        <v>30</v>
      </c>
      <c r="CH79" s="208" t="s">
        <v>2513</v>
      </c>
      <c r="CI79" s="208" t="s">
        <v>2514</v>
      </c>
      <c r="CJ79" s="208" t="s">
        <v>2515</v>
      </c>
      <c r="CK79" s="208" t="s">
        <v>1457</v>
      </c>
      <c r="CL79" s="208" t="s">
        <v>1458</v>
      </c>
      <c r="CM79" s="208" t="s">
        <v>1458</v>
      </c>
      <c r="CN79" s="208" t="s">
        <v>1459</v>
      </c>
      <c r="CO79" s="208" t="s">
        <v>1458</v>
      </c>
      <c r="CP79" s="208" t="s">
        <v>1461</v>
      </c>
      <c r="CQ79" s="208"/>
      <c r="CR79" s="208" t="s">
        <v>1461</v>
      </c>
      <c r="CS79" s="208" t="s">
        <v>1461</v>
      </c>
      <c r="CT79" s="208" t="s">
        <v>1461</v>
      </c>
      <c r="CU79" s="208" t="s">
        <v>1461</v>
      </c>
      <c r="CV79" s="208" t="s">
        <v>1461</v>
      </c>
      <c r="CW79" s="208" t="s">
        <v>1461</v>
      </c>
      <c r="CX79" s="208" t="s">
        <v>2536</v>
      </c>
      <c r="CY79" s="208" t="s">
        <v>1461</v>
      </c>
      <c r="CZ79" s="208" t="s">
        <v>1461</v>
      </c>
      <c r="DA79" s="208" t="s">
        <v>1461</v>
      </c>
      <c r="DB79" s="208" t="s">
        <v>1461</v>
      </c>
      <c r="DC79" s="208" t="s">
        <v>1461</v>
      </c>
      <c r="DD79" s="208" t="s">
        <v>1461</v>
      </c>
      <c r="DF79" s="207" t="str">
        <f t="shared" si="70"/>
        <v>Corrupción</v>
      </c>
      <c r="DG79" s="632" t="str">
        <f t="shared" si="71"/>
        <v>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v>
      </c>
      <c r="DH79" s="632"/>
      <c r="DI79" s="632"/>
      <c r="DJ79" s="632"/>
      <c r="DK79" s="632"/>
      <c r="DL79" s="632"/>
      <c r="DM79" s="632"/>
      <c r="DN79" s="207" t="str">
        <f t="shared" si="72"/>
        <v>Alto</v>
      </c>
      <c r="DO79" s="207" t="str">
        <f t="shared" si="73"/>
        <v>Alto</v>
      </c>
      <c r="DQ79" s="202" t="e">
        <f>SUM(LEN(#REF!)-LEN(SUBSTITUTE(#REF!,"- Preventivo","")))/LEN("- Preventivo")</f>
        <v>#REF!</v>
      </c>
      <c r="DR79" s="202" t="e">
        <f t="shared" si="74"/>
        <v>#REF!</v>
      </c>
      <c r="DS79" s="202" t="e">
        <f>SUM(LEN(#REF!)-LEN(SUBSTITUTE(#REF!,"- Detectivo","")))/LEN("- Detectivo")</f>
        <v>#REF!</v>
      </c>
      <c r="DT79" s="202" t="e">
        <f t="shared" si="75"/>
        <v>#REF!</v>
      </c>
      <c r="DU79" s="202" t="e">
        <f>SUM(LEN(#REF!)-LEN(SUBSTITUTE(#REF!,"- Correctivo","")))/LEN("- Correctivo")</f>
        <v>#REF!</v>
      </c>
      <c r="DV79" s="202" t="e">
        <f t="shared" si="76"/>
        <v>#REF!</v>
      </c>
      <c r="DW79" s="202" t="e">
        <f t="shared" si="77"/>
        <v>#REF!</v>
      </c>
      <c r="DX79" s="202" t="e">
        <f t="shared" si="78"/>
        <v>#REF!</v>
      </c>
      <c r="DY79" s="202" t="e">
        <f>SUM(LEN(#REF!)-LEN(SUBSTITUTE(#REF!,"- Documentado","")))/LEN("- Documentado")</f>
        <v>#REF!</v>
      </c>
      <c r="DZ79" s="202" t="e">
        <f>SUM(LEN(#REF!)-LEN(SUBSTITUTE(#REF!,"- Documentado","")))/LEN("- Documentado")</f>
        <v>#REF!</v>
      </c>
      <c r="EA79" s="202" t="e">
        <f t="shared" si="79"/>
        <v>#REF!</v>
      </c>
      <c r="EB79" s="202" t="e">
        <f>SUM(LEN(#REF!)-LEN(SUBSTITUTE(#REF!,"- Continua","")))/LEN("- Continua")</f>
        <v>#REF!</v>
      </c>
      <c r="EC79" s="202" t="e">
        <f>SUM(LEN(#REF!)-LEN(SUBSTITUTE(#REF!,"- Continua","")))/LEN("- Continua")</f>
        <v>#REF!</v>
      </c>
      <c r="ED79" s="202" t="e">
        <f t="shared" si="80"/>
        <v>#REF!</v>
      </c>
      <c r="EE79" s="202" t="e">
        <f>SUM(LEN(#REF!)-LEN(SUBSTITUTE(#REF!,"- Con registro","")))/LEN("- Con registro")</f>
        <v>#REF!</v>
      </c>
      <c r="EF79" s="202" t="e">
        <f>SUM(LEN(#REF!)-LEN(SUBSTITUTE(#REF!,"- Con registro","")))/LEN("- Con registro")</f>
        <v>#REF!</v>
      </c>
      <c r="EG79" s="202" t="e">
        <f t="shared" si="81"/>
        <v>#REF!</v>
      </c>
      <c r="EH79" s="206" t="e">
        <f t="shared" si="82"/>
        <v>#REF!</v>
      </c>
      <c r="EI79" s="206" t="e">
        <f t="shared" si="83"/>
        <v>#REF!</v>
      </c>
      <c r="EJ79" s="205" t="e">
        <f t="shared" si="84"/>
        <v>#REF!</v>
      </c>
      <c r="EK79" s="633" t="e">
        <f t="shared" si="85"/>
        <v>#REF!</v>
      </c>
      <c r="EL79" s="633"/>
      <c r="EM79" s="633"/>
      <c r="EN79" s="633"/>
      <c r="EO79" s="633"/>
      <c r="EP79" s="633"/>
      <c r="EQ79" s="633"/>
      <c r="ER79" s="633"/>
      <c r="ES79" s="633"/>
      <c r="ET79" s="633"/>
      <c r="EV79" s="204">
        <f t="shared" si="86"/>
        <v>45652</v>
      </c>
      <c r="EW79" s="203" t="str">
        <f t="shared" si="87"/>
        <v>Mapa de riesgos institucional 2025</v>
      </c>
      <c r="EX79" s="202" t="str">
        <f t="shared" si="88"/>
        <v>Riesgos</v>
      </c>
      <c r="EY79" s="202" t="str">
        <f t="shared" si="89"/>
        <v>ID_211: Posibilidad de afectación reputacional por desconocimiento en los límites de las acciones y decisiones debido a la exigencia o aceptación por parte de un servidor(a) público de la Secretaría General de la Alcaldía Mayor de Bogotá de un beneficio económico personal para la prestación del servicio de Información general y orientación a la ciudadanía en Trámites y Servicios disponibles en los canales de atención de la Red CADE.</v>
      </c>
      <c r="EZ79" s="202" t="str">
        <f t="shared" si="90"/>
        <v>Ajuste en Identificación del riesgo
Establecimiento de controles
Tratamiento del riesgo en el Mapa de riesgos de Gobierno Abierto y Relacionamiento con la Ciudadanía</v>
      </c>
      <c r="FA79" s="202" t="str">
        <f t="shared" si="91"/>
        <v>Solicitud de cambio realizada y aprobada por la Dirección del Sistema Distrital de Servicio a la Ciudadanía a través del Aplicativo DARUMA</v>
      </c>
    </row>
    <row r="80" spans="1:157" ht="399.9" customHeight="1" x14ac:dyDescent="0.3">
      <c r="A80" s="50" t="s">
        <v>2489</v>
      </c>
      <c r="B80" s="434" t="s">
        <v>2490</v>
      </c>
      <c r="C80" s="434" t="s">
        <v>2491</v>
      </c>
      <c r="D80" s="435" t="s">
        <v>2492</v>
      </c>
      <c r="E80" s="439" t="s">
        <v>1570</v>
      </c>
      <c r="F80" s="438" t="s">
        <v>2537</v>
      </c>
      <c r="G80" s="435">
        <v>282</v>
      </c>
      <c r="H80" s="434" t="s">
        <v>2538</v>
      </c>
      <c r="I80" s="437" t="s">
        <v>2539</v>
      </c>
      <c r="J80" s="435" t="s">
        <v>1427</v>
      </c>
      <c r="K80" s="435" t="s">
        <v>1428</v>
      </c>
      <c r="L80" s="435" t="s">
        <v>2496</v>
      </c>
      <c r="M80" s="434" t="s">
        <v>2540</v>
      </c>
      <c r="N80" s="434" t="s">
        <v>2541</v>
      </c>
      <c r="O80" s="434" t="s">
        <v>2542</v>
      </c>
      <c r="P80" s="434" t="s">
        <v>2500</v>
      </c>
      <c r="Q80" s="434" t="s">
        <v>2523</v>
      </c>
      <c r="R80" s="434" t="s">
        <v>2543</v>
      </c>
      <c r="S80" s="434" t="s">
        <v>1740</v>
      </c>
      <c r="T80" s="434" t="s">
        <v>2502</v>
      </c>
      <c r="U80" s="436" t="s">
        <v>1441</v>
      </c>
      <c r="V80" s="427">
        <v>0.4</v>
      </c>
      <c r="W80" s="436" t="s">
        <v>1437</v>
      </c>
      <c r="X80" s="436" t="s">
        <v>1437</v>
      </c>
      <c r="Y80" s="436" t="s">
        <v>1438</v>
      </c>
      <c r="Z80" s="436" t="s">
        <v>1437</v>
      </c>
      <c r="AA80" s="436" t="s">
        <v>1437</v>
      </c>
      <c r="AB80" s="436" t="s">
        <v>1437</v>
      </c>
      <c r="AC80" s="436" t="s">
        <v>1438</v>
      </c>
      <c r="AD80" s="427">
        <v>0.4</v>
      </c>
      <c r="AE80" s="188" t="s">
        <v>1439</v>
      </c>
      <c r="AF80" s="208" t="s">
        <v>2544</v>
      </c>
      <c r="AG80" s="322" t="s">
        <v>1472</v>
      </c>
      <c r="AH80" s="321">
        <v>0.16799999999999998</v>
      </c>
      <c r="AI80" s="322" t="s">
        <v>1438</v>
      </c>
      <c r="AJ80" s="321">
        <v>0.30000000000000004</v>
      </c>
      <c r="AK80" s="50" t="s">
        <v>1442</v>
      </c>
      <c r="AL80" s="434" t="s">
        <v>2545</v>
      </c>
      <c r="AM80" s="435" t="s">
        <v>1444</v>
      </c>
      <c r="AN80" s="434" t="s">
        <v>1445</v>
      </c>
      <c r="AO80" s="434" t="s">
        <v>1445</v>
      </c>
      <c r="AP80" s="434" t="s">
        <v>1445</v>
      </c>
      <c r="AQ80" s="434" t="s">
        <v>1446</v>
      </c>
      <c r="AR80" s="434" t="s">
        <v>1445</v>
      </c>
      <c r="AS80" s="434" t="s">
        <v>1445</v>
      </c>
      <c r="AT80" s="434" t="s">
        <v>2546</v>
      </c>
      <c r="AU80" s="434" t="s">
        <v>2547</v>
      </c>
      <c r="AV80" s="433" t="s">
        <v>2548</v>
      </c>
      <c r="AW80" s="201">
        <v>45652</v>
      </c>
      <c r="AX80" s="187" t="s">
        <v>1450</v>
      </c>
      <c r="AY80" s="211" t="s">
        <v>2549</v>
      </c>
      <c r="AZ80" s="198"/>
      <c r="BA80" s="60"/>
      <c r="BB80" s="60"/>
      <c r="BC80" s="198"/>
      <c r="BD80" s="187"/>
      <c r="BE80" s="211"/>
      <c r="BF80" s="198"/>
      <c r="BG80" s="210"/>
      <c r="BH80" s="61"/>
      <c r="BI80" s="198"/>
      <c r="BJ80" s="187"/>
      <c r="BK80" s="211"/>
      <c r="BL80" s="198"/>
      <c r="BM80" s="210"/>
      <c r="BN80" s="61"/>
      <c r="BO80" s="198"/>
      <c r="BP80" s="187"/>
      <c r="BQ80" s="211"/>
      <c r="BR80" s="198"/>
      <c r="BS80" s="210"/>
      <c r="BT80" s="61"/>
      <c r="BU80" s="198"/>
      <c r="BV80" s="187"/>
      <c r="BW80" s="211"/>
      <c r="BX80" s="198"/>
      <c r="BY80" s="210"/>
      <c r="BZ80" s="61"/>
      <c r="CA80" s="198"/>
      <c r="CB80" s="187"/>
      <c r="CC80" s="211"/>
      <c r="CD80" s="198"/>
      <c r="CE80" s="210"/>
      <c r="CF80" s="209"/>
      <c r="CG80" s="182">
        <f t="shared" si="69"/>
        <v>33</v>
      </c>
      <c r="CH80" s="208" t="s">
        <v>2513</v>
      </c>
      <c r="CI80" s="208" t="s">
        <v>2514</v>
      </c>
      <c r="CJ80" s="208" t="s">
        <v>2515</v>
      </c>
      <c r="CK80" s="208" t="s">
        <v>1457</v>
      </c>
      <c r="CL80" s="208" t="s">
        <v>1458</v>
      </c>
      <c r="CM80" s="208" t="s">
        <v>1458</v>
      </c>
      <c r="CN80" s="208" t="s">
        <v>1459</v>
      </c>
      <c r="CO80" s="208" t="s">
        <v>1458</v>
      </c>
      <c r="CP80" s="208" t="s">
        <v>1460</v>
      </c>
      <c r="CQ80" s="208"/>
      <c r="CR80" s="208" t="s">
        <v>1461</v>
      </c>
      <c r="CS80" s="208" t="s">
        <v>1461</v>
      </c>
      <c r="CT80" s="208" t="s">
        <v>1461</v>
      </c>
      <c r="CU80" s="208" t="s">
        <v>1461</v>
      </c>
      <c r="CV80" s="208" t="s">
        <v>1461</v>
      </c>
      <c r="CW80" s="208" t="s">
        <v>1461</v>
      </c>
      <c r="CX80" s="208" t="s">
        <v>2550</v>
      </c>
      <c r="CY80" s="208" t="s">
        <v>1461</v>
      </c>
      <c r="CZ80" s="208" t="s">
        <v>1461</v>
      </c>
      <c r="DA80" s="208" t="s">
        <v>1461</v>
      </c>
      <c r="DB80" s="208" t="s">
        <v>1461</v>
      </c>
      <c r="DC80" s="208" t="s">
        <v>1461</v>
      </c>
      <c r="DD80" s="208" t="s">
        <v>1461</v>
      </c>
      <c r="DF80" s="207" t="str">
        <f t="shared" si="70"/>
        <v>Gestión de procesos</v>
      </c>
      <c r="DG80" s="632" t="str">
        <f t="shared" si="71"/>
        <v>Posibilidad de afectación reputacional por información inconsistente, debido a errores (fallas o deficiencias) en el seguimiento a la gestión de las entidades participantes en los medios de interacción de la Red CADE.</v>
      </c>
      <c r="DH80" s="632"/>
      <c r="DI80" s="632"/>
      <c r="DJ80" s="632"/>
      <c r="DK80" s="632"/>
      <c r="DL80" s="632"/>
      <c r="DM80" s="632"/>
      <c r="DN80" s="207" t="str">
        <f t="shared" si="72"/>
        <v>Moderado</v>
      </c>
      <c r="DO80" s="207" t="str">
        <f t="shared" si="73"/>
        <v>Bajo</v>
      </c>
      <c r="DQ80" s="202" t="e">
        <f>SUM(LEN(#REF!)-LEN(SUBSTITUTE(#REF!,"- Preventivo","")))/LEN("- Preventivo")</f>
        <v>#REF!</v>
      </c>
      <c r="DR80" s="202" t="e">
        <f t="shared" si="74"/>
        <v>#REF!</v>
      </c>
      <c r="DS80" s="202" t="e">
        <f>SUM(LEN(#REF!)-LEN(SUBSTITUTE(#REF!,"- Detectivo","")))/LEN("- Detectivo")</f>
        <v>#REF!</v>
      </c>
      <c r="DT80" s="202" t="e">
        <f t="shared" si="75"/>
        <v>#REF!</v>
      </c>
      <c r="DU80" s="202" t="e">
        <f>SUM(LEN(#REF!)-LEN(SUBSTITUTE(#REF!,"- Correctivo","")))/LEN("- Correctivo")</f>
        <v>#REF!</v>
      </c>
      <c r="DV80" s="202" t="e">
        <f t="shared" si="76"/>
        <v>#REF!</v>
      </c>
      <c r="DW80" s="202" t="e">
        <f t="shared" si="77"/>
        <v>#REF!</v>
      </c>
      <c r="DX80" s="202" t="e">
        <f t="shared" si="78"/>
        <v>#REF!</v>
      </c>
      <c r="DY80" s="202" t="e">
        <f>SUM(LEN(#REF!)-LEN(SUBSTITUTE(#REF!,"- Documentado","")))/LEN("- Documentado")</f>
        <v>#REF!</v>
      </c>
      <c r="DZ80" s="202" t="e">
        <f>SUM(LEN(#REF!)-LEN(SUBSTITUTE(#REF!,"- Documentado","")))/LEN("- Documentado")</f>
        <v>#REF!</v>
      </c>
      <c r="EA80" s="202" t="e">
        <f t="shared" si="79"/>
        <v>#REF!</v>
      </c>
      <c r="EB80" s="202" t="e">
        <f>SUM(LEN(#REF!)-LEN(SUBSTITUTE(#REF!,"- Continua","")))/LEN("- Continua")</f>
        <v>#REF!</v>
      </c>
      <c r="EC80" s="202" t="e">
        <f>SUM(LEN(#REF!)-LEN(SUBSTITUTE(#REF!,"- Continua","")))/LEN("- Continua")</f>
        <v>#REF!</v>
      </c>
      <c r="ED80" s="202" t="e">
        <f t="shared" si="80"/>
        <v>#REF!</v>
      </c>
      <c r="EE80" s="202" t="e">
        <f>SUM(LEN(#REF!)-LEN(SUBSTITUTE(#REF!,"- Con registro","")))/LEN("- Con registro")</f>
        <v>#REF!</v>
      </c>
      <c r="EF80" s="202" t="e">
        <f>SUM(LEN(#REF!)-LEN(SUBSTITUTE(#REF!,"- Con registro","")))/LEN("- Con registro")</f>
        <v>#REF!</v>
      </c>
      <c r="EG80" s="202" t="e">
        <f t="shared" si="81"/>
        <v>#REF!</v>
      </c>
      <c r="EH80" s="206" t="e">
        <f t="shared" si="82"/>
        <v>#REF!</v>
      </c>
      <c r="EI80" s="206" t="e">
        <f t="shared" si="83"/>
        <v>#REF!</v>
      </c>
      <c r="EJ80" s="205" t="e">
        <f t="shared" si="84"/>
        <v>#REF!</v>
      </c>
      <c r="EK80" s="633" t="e">
        <f t="shared" si="85"/>
        <v>#REF!</v>
      </c>
      <c r="EL80" s="633"/>
      <c r="EM80" s="633"/>
      <c r="EN80" s="633"/>
      <c r="EO80" s="633"/>
      <c r="EP80" s="633"/>
      <c r="EQ80" s="633"/>
      <c r="ER80" s="633"/>
      <c r="ES80" s="633"/>
      <c r="ET80" s="633"/>
      <c r="EV80" s="204">
        <f t="shared" si="86"/>
        <v>45652</v>
      </c>
      <c r="EW80" s="203" t="str">
        <f t="shared" si="87"/>
        <v>Mapa de riesgos institucional 2025</v>
      </c>
      <c r="EX80" s="202" t="str">
        <f t="shared" si="88"/>
        <v>Riesgos</v>
      </c>
      <c r="EY80" s="202" t="str">
        <f t="shared" si="89"/>
        <v>ID_282: Posibilidad de afectación reputacional por información inconsistente, debido a errores (fallas o deficiencias) en el seguimiento a la gestión de las entidades participantes en los medios de interacción de la Red CADE.</v>
      </c>
      <c r="EZ80" s="202" t="str">
        <f t="shared" si="90"/>
        <v>Ajuste en Identificación del riesgo
 en el Mapa de riesgos de Gobierno Abierto y Relacionamiento con la Ciudadanía</v>
      </c>
      <c r="FA80" s="202" t="str">
        <f t="shared" si="91"/>
        <v>Solicitud de cambio realizada y aprobada por la Dirección del Sistema Distrital de Servicio a la Ciudadanía a través del Aplicativo DARUMA</v>
      </c>
    </row>
    <row r="81" spans="1:157" ht="399.9" customHeight="1" x14ac:dyDescent="0.3">
      <c r="A81" s="329" t="s">
        <v>2489</v>
      </c>
      <c r="B81" s="60" t="s">
        <v>2490</v>
      </c>
      <c r="C81" s="60" t="s">
        <v>2491</v>
      </c>
      <c r="D81" s="329" t="s">
        <v>2492</v>
      </c>
      <c r="E81" s="333" t="s">
        <v>1570</v>
      </c>
      <c r="F81" s="60" t="s">
        <v>2551</v>
      </c>
      <c r="G81" s="333">
        <v>284</v>
      </c>
      <c r="H81" s="333" t="s">
        <v>2552</v>
      </c>
      <c r="I81" s="324" t="s">
        <v>2553</v>
      </c>
      <c r="J81" s="329" t="s">
        <v>1427</v>
      </c>
      <c r="K81" s="333" t="s">
        <v>2554</v>
      </c>
      <c r="L81" s="60" t="s">
        <v>2555</v>
      </c>
      <c r="M81" s="61" t="s">
        <v>2540</v>
      </c>
      <c r="N81" s="60" t="s">
        <v>2541</v>
      </c>
      <c r="O81" s="60" t="s">
        <v>2542</v>
      </c>
      <c r="P81" s="60" t="s">
        <v>2500</v>
      </c>
      <c r="Q81" s="60" t="s">
        <v>2523</v>
      </c>
      <c r="R81" s="60" t="s">
        <v>2543</v>
      </c>
      <c r="S81" s="60" t="s">
        <v>1740</v>
      </c>
      <c r="T81" s="60" t="s">
        <v>2502</v>
      </c>
      <c r="U81" s="331" t="s">
        <v>1436</v>
      </c>
      <c r="V81" s="332">
        <v>0.6</v>
      </c>
      <c r="W81" s="331" t="s">
        <v>1437</v>
      </c>
      <c r="X81" s="331" t="s">
        <v>1437</v>
      </c>
      <c r="Y81" s="331" t="s">
        <v>1437</v>
      </c>
      <c r="Z81" s="331" t="s">
        <v>1437</v>
      </c>
      <c r="AA81" s="331" t="s">
        <v>1437</v>
      </c>
      <c r="AB81" s="331" t="s">
        <v>1437</v>
      </c>
      <c r="AC81" s="331" t="s">
        <v>1437</v>
      </c>
      <c r="AD81" s="332">
        <v>0.2</v>
      </c>
      <c r="AE81" s="50" t="s">
        <v>1439</v>
      </c>
      <c r="AF81" s="60" t="s">
        <v>2556</v>
      </c>
      <c r="AG81" s="331" t="s">
        <v>1441</v>
      </c>
      <c r="AH81" s="330">
        <v>0.216</v>
      </c>
      <c r="AI81" s="331" t="s">
        <v>1437</v>
      </c>
      <c r="AJ81" s="330">
        <v>0.15000000000000002</v>
      </c>
      <c r="AK81" s="50" t="s">
        <v>1442</v>
      </c>
      <c r="AL81" s="60" t="s">
        <v>2557</v>
      </c>
      <c r="AM81" s="329" t="s">
        <v>1444</v>
      </c>
      <c r="AN81" s="60" t="s">
        <v>1445</v>
      </c>
      <c r="AO81" s="60" t="s">
        <v>1445</v>
      </c>
      <c r="AP81" s="60" t="s">
        <v>1445</v>
      </c>
      <c r="AQ81" s="60" t="s">
        <v>1446</v>
      </c>
      <c r="AR81" s="60" t="s">
        <v>1445</v>
      </c>
      <c r="AS81" s="60" t="s">
        <v>1445</v>
      </c>
      <c r="AT81" s="60" t="s">
        <v>2558</v>
      </c>
      <c r="AU81" s="60" t="s">
        <v>2559</v>
      </c>
      <c r="AV81" s="60" t="s">
        <v>2560</v>
      </c>
      <c r="AW81" s="201">
        <v>45652</v>
      </c>
      <c r="AX81" s="187" t="s">
        <v>1509</v>
      </c>
      <c r="AY81" s="211" t="s">
        <v>2561</v>
      </c>
      <c r="AZ81" s="198"/>
      <c r="BA81" s="210"/>
      <c r="BB81" s="61"/>
      <c r="BC81" s="198"/>
      <c r="BD81" s="187"/>
      <c r="BE81" s="211"/>
      <c r="BF81" s="198"/>
      <c r="BG81" s="210"/>
      <c r="BH81" s="61"/>
      <c r="BI81" s="198"/>
      <c r="BJ81" s="187"/>
      <c r="BK81" s="211"/>
      <c r="BL81" s="198"/>
      <c r="BM81" s="210"/>
      <c r="BN81" s="61"/>
      <c r="BO81" s="198"/>
      <c r="BP81" s="187"/>
      <c r="BQ81" s="211"/>
      <c r="BR81" s="198"/>
      <c r="BS81" s="210"/>
      <c r="BT81" s="61"/>
      <c r="BU81" s="198"/>
      <c r="BV81" s="187"/>
      <c r="BW81" s="211"/>
      <c r="BX81" s="198"/>
      <c r="BY81" s="210"/>
      <c r="BZ81" s="61"/>
      <c r="CA81" s="198"/>
      <c r="CB81" s="187"/>
      <c r="CC81" s="211"/>
      <c r="CD81" s="198"/>
      <c r="CE81" s="210"/>
      <c r="CF81" s="209"/>
      <c r="CG81" s="182">
        <f t="shared" si="69"/>
        <v>33</v>
      </c>
      <c r="CH81" s="208" t="s">
        <v>2513</v>
      </c>
      <c r="CI81" s="208" t="s">
        <v>2514</v>
      </c>
      <c r="CJ81" s="208" t="s">
        <v>2515</v>
      </c>
      <c r="CK81" s="208" t="s">
        <v>1457</v>
      </c>
      <c r="CL81" s="208" t="s">
        <v>1458</v>
      </c>
      <c r="CM81" s="208" t="s">
        <v>1458</v>
      </c>
      <c r="CN81" s="208" t="s">
        <v>1459</v>
      </c>
      <c r="CO81" s="208" t="s">
        <v>1458</v>
      </c>
      <c r="CP81" s="208" t="s">
        <v>1461</v>
      </c>
      <c r="CQ81" s="208"/>
      <c r="CR81" s="208" t="s">
        <v>1461</v>
      </c>
      <c r="CS81" s="208" t="s">
        <v>1461</v>
      </c>
      <c r="CT81" s="208" t="s">
        <v>1461</v>
      </c>
      <c r="CU81" s="208" t="s">
        <v>1461</v>
      </c>
      <c r="CV81" s="208" t="s">
        <v>1461</v>
      </c>
      <c r="CW81" s="208" t="s">
        <v>1461</v>
      </c>
      <c r="CX81" s="208" t="s">
        <v>2550</v>
      </c>
      <c r="CY81" s="208" t="s">
        <v>1461</v>
      </c>
      <c r="CZ81" s="208" t="s">
        <v>1461</v>
      </c>
      <c r="DA81" s="208" t="s">
        <v>1461</v>
      </c>
      <c r="DB81" s="208" t="s">
        <v>1461</v>
      </c>
      <c r="DC81" s="208" t="s">
        <v>1461</v>
      </c>
      <c r="DD81" s="208" t="s">
        <v>1461</v>
      </c>
      <c r="DF81" s="207" t="str">
        <f t="shared" si="70"/>
        <v>Gestión de procesos</v>
      </c>
      <c r="DG81" s="632" t="str">
        <f t="shared" si="71"/>
        <v>Posibilidad de afectación reputacional por inconformidad de las partes interesadas objeto de medición, debido a errores (fallas o deficiencias) en la medición y análisis de la calidad en la prestación de los servicios en los diferentes canales de servicio a la Ciudadanía.</v>
      </c>
      <c r="DH81" s="632"/>
      <c r="DI81" s="632"/>
      <c r="DJ81" s="632"/>
      <c r="DK81" s="632"/>
      <c r="DL81" s="632"/>
      <c r="DM81" s="632"/>
      <c r="DN81" s="207" t="str">
        <f t="shared" si="72"/>
        <v>Moderado</v>
      </c>
      <c r="DO81" s="207" t="str">
        <f t="shared" si="73"/>
        <v>Bajo</v>
      </c>
      <c r="DQ81" s="202" t="e">
        <f>SUM(LEN(#REF!)-LEN(SUBSTITUTE(#REF!,"- Preventivo","")))/LEN("- Preventivo")</f>
        <v>#REF!</v>
      </c>
      <c r="DR81" s="202" t="e">
        <f t="shared" si="74"/>
        <v>#REF!</v>
      </c>
      <c r="DS81" s="202" t="e">
        <f>SUM(LEN(#REF!)-LEN(SUBSTITUTE(#REF!,"- Detectivo","")))/LEN("- Detectivo")</f>
        <v>#REF!</v>
      </c>
      <c r="DT81" s="202" t="e">
        <f t="shared" si="75"/>
        <v>#REF!</v>
      </c>
      <c r="DU81" s="202" t="e">
        <f>SUM(LEN(#REF!)-LEN(SUBSTITUTE(#REF!,"- Correctivo","")))/LEN("- Correctivo")</f>
        <v>#REF!</v>
      </c>
      <c r="DV81" s="202" t="e">
        <f t="shared" si="76"/>
        <v>#REF!</v>
      </c>
      <c r="DW81" s="202" t="e">
        <f t="shared" si="77"/>
        <v>#REF!</v>
      </c>
      <c r="DX81" s="202" t="e">
        <f t="shared" si="78"/>
        <v>#REF!</v>
      </c>
      <c r="DY81" s="202" t="e">
        <f>SUM(LEN(#REF!)-LEN(SUBSTITUTE(#REF!,"- Documentado","")))/LEN("- Documentado")</f>
        <v>#REF!</v>
      </c>
      <c r="DZ81" s="202" t="e">
        <f>SUM(LEN(#REF!)-LEN(SUBSTITUTE(#REF!,"- Documentado","")))/LEN("- Documentado")</f>
        <v>#REF!</v>
      </c>
      <c r="EA81" s="202" t="e">
        <f t="shared" si="79"/>
        <v>#REF!</v>
      </c>
      <c r="EB81" s="202" t="e">
        <f>SUM(LEN(#REF!)-LEN(SUBSTITUTE(#REF!,"- Continua","")))/LEN("- Continua")</f>
        <v>#REF!</v>
      </c>
      <c r="EC81" s="202" t="e">
        <f>SUM(LEN(#REF!)-LEN(SUBSTITUTE(#REF!,"- Continua","")))/LEN("- Continua")</f>
        <v>#REF!</v>
      </c>
      <c r="ED81" s="202" t="e">
        <f t="shared" si="80"/>
        <v>#REF!</v>
      </c>
      <c r="EE81" s="202" t="e">
        <f>SUM(LEN(#REF!)-LEN(SUBSTITUTE(#REF!,"- Con registro","")))/LEN("- Con registro")</f>
        <v>#REF!</v>
      </c>
      <c r="EF81" s="202" t="e">
        <f>SUM(LEN(#REF!)-LEN(SUBSTITUTE(#REF!,"- Con registro","")))/LEN("- Con registro")</f>
        <v>#REF!</v>
      </c>
      <c r="EG81" s="202" t="e">
        <f t="shared" si="81"/>
        <v>#REF!</v>
      </c>
      <c r="EH81" s="206" t="e">
        <f t="shared" si="82"/>
        <v>#REF!</v>
      </c>
      <c r="EI81" s="206" t="e">
        <f t="shared" si="83"/>
        <v>#REF!</v>
      </c>
      <c r="EJ81" s="205" t="e">
        <f t="shared" si="84"/>
        <v>#REF!</v>
      </c>
      <c r="EK81" s="633" t="e">
        <f t="shared" si="85"/>
        <v>#REF!</v>
      </c>
      <c r="EL81" s="633"/>
      <c r="EM81" s="633"/>
      <c r="EN81" s="633"/>
      <c r="EO81" s="633"/>
      <c r="EP81" s="633"/>
      <c r="EQ81" s="633"/>
      <c r="ER81" s="633"/>
      <c r="ES81" s="633"/>
      <c r="ET81" s="633"/>
      <c r="EV81" s="204">
        <f t="shared" si="86"/>
        <v>45652</v>
      </c>
      <c r="EW81" s="203" t="str">
        <f t="shared" si="87"/>
        <v>Mapa de riesgos institucional 2025</v>
      </c>
      <c r="EX81" s="202" t="str">
        <f t="shared" si="88"/>
        <v>Riesgos</v>
      </c>
      <c r="EY81" s="202" t="str">
        <f t="shared" si="89"/>
        <v>ID_284: Posibilidad de afectación reputacional por inconformidad de las partes interesadas objeto de medición, debido a errores (fallas o deficiencias) en la medición y análisis de la calidad en la prestación de los servicios en los diferentes canales de servicio a la Ciudadanía.</v>
      </c>
      <c r="EZ81" s="202" t="str">
        <f t="shared" si="90"/>
        <v>Ajuste en Identificación del riesgo
Establecimiento de controles
 en el Mapa de riesgos de Gobierno Abierto y Relacionamiento con la Ciudadanía</v>
      </c>
      <c r="FA81" s="202" t="str">
        <f t="shared" si="91"/>
        <v>Solicitud de cambio realizada y aprobada por la Dirección Distrital de Calidad del Servicio  a través del Aplicativo DARUMA</v>
      </c>
    </row>
    <row r="82" spans="1:157" ht="399.9" customHeight="1" x14ac:dyDescent="0.3">
      <c r="A82" s="329" t="s">
        <v>2489</v>
      </c>
      <c r="B82" s="60" t="s">
        <v>2490</v>
      </c>
      <c r="C82" s="60" t="s">
        <v>2491</v>
      </c>
      <c r="D82" s="329" t="s">
        <v>2492</v>
      </c>
      <c r="E82" s="333" t="s">
        <v>1570</v>
      </c>
      <c r="F82" s="60" t="s">
        <v>2562</v>
      </c>
      <c r="G82" s="333">
        <v>285</v>
      </c>
      <c r="H82" s="333" t="s">
        <v>2563</v>
      </c>
      <c r="I82" s="324" t="s">
        <v>2564</v>
      </c>
      <c r="J82" s="329" t="s">
        <v>1427</v>
      </c>
      <c r="K82" s="333" t="s">
        <v>2554</v>
      </c>
      <c r="L82" s="60" t="s">
        <v>2555</v>
      </c>
      <c r="M82" s="61" t="s">
        <v>2565</v>
      </c>
      <c r="N82" s="60" t="s">
        <v>2566</v>
      </c>
      <c r="O82" s="60" t="s">
        <v>2567</v>
      </c>
      <c r="P82" s="60" t="s">
        <v>2500</v>
      </c>
      <c r="Q82" s="60" t="s">
        <v>2568</v>
      </c>
      <c r="R82" s="60" t="s">
        <v>1503</v>
      </c>
      <c r="S82" s="60" t="s">
        <v>1435</v>
      </c>
      <c r="T82" s="60" t="s">
        <v>43</v>
      </c>
      <c r="U82" s="331" t="s">
        <v>1436</v>
      </c>
      <c r="V82" s="332">
        <v>0.6</v>
      </c>
      <c r="W82" s="331" t="s">
        <v>1437</v>
      </c>
      <c r="X82" s="331" t="s">
        <v>1437</v>
      </c>
      <c r="Y82" s="331" t="s">
        <v>1437</v>
      </c>
      <c r="Z82" s="331" t="s">
        <v>1437</v>
      </c>
      <c r="AA82" s="331" t="s">
        <v>1437</v>
      </c>
      <c r="AB82" s="331" t="s">
        <v>1437</v>
      </c>
      <c r="AC82" s="331" t="s">
        <v>1437</v>
      </c>
      <c r="AD82" s="332">
        <v>0.2</v>
      </c>
      <c r="AE82" s="50" t="s">
        <v>1439</v>
      </c>
      <c r="AF82" s="60" t="s">
        <v>2569</v>
      </c>
      <c r="AG82" s="331" t="s">
        <v>1441</v>
      </c>
      <c r="AH82" s="330">
        <v>0.252</v>
      </c>
      <c r="AI82" s="331" t="s">
        <v>1437</v>
      </c>
      <c r="AJ82" s="330">
        <v>0.15000000000000002</v>
      </c>
      <c r="AK82" s="50" t="s">
        <v>1442</v>
      </c>
      <c r="AL82" s="60" t="s">
        <v>2081</v>
      </c>
      <c r="AM82" s="329" t="s">
        <v>1444</v>
      </c>
      <c r="AN82" s="60" t="s">
        <v>1445</v>
      </c>
      <c r="AO82" s="60" t="s">
        <v>1445</v>
      </c>
      <c r="AP82" s="60" t="s">
        <v>1445</v>
      </c>
      <c r="AQ82" s="60" t="s">
        <v>1446</v>
      </c>
      <c r="AR82" s="60" t="s">
        <v>1445</v>
      </c>
      <c r="AS82" s="60" t="s">
        <v>1445</v>
      </c>
      <c r="AT82" s="60" t="s">
        <v>2570</v>
      </c>
      <c r="AU82" s="60" t="s">
        <v>2571</v>
      </c>
      <c r="AV82" s="60" t="s">
        <v>2572</v>
      </c>
      <c r="AW82" s="201">
        <v>45652</v>
      </c>
      <c r="AX82" s="187" t="s">
        <v>2573</v>
      </c>
      <c r="AY82" s="211" t="s">
        <v>2574</v>
      </c>
      <c r="AZ82" s="198"/>
      <c r="BA82" s="210"/>
      <c r="BB82" s="61"/>
      <c r="BC82" s="198"/>
      <c r="BD82" s="187"/>
      <c r="BE82" s="211"/>
      <c r="BF82" s="198"/>
      <c r="BG82" s="210"/>
      <c r="BH82" s="61"/>
      <c r="BI82" s="198"/>
      <c r="BJ82" s="187"/>
      <c r="BK82" s="211"/>
      <c r="BL82" s="198"/>
      <c r="BM82" s="210"/>
      <c r="BN82" s="61"/>
      <c r="BO82" s="198"/>
      <c r="BP82" s="187"/>
      <c r="BQ82" s="211"/>
      <c r="BR82" s="198"/>
      <c r="BS82" s="210"/>
      <c r="BT82" s="61"/>
      <c r="BU82" s="198"/>
      <c r="BV82" s="187"/>
      <c r="BW82" s="211"/>
      <c r="BX82" s="198"/>
      <c r="BY82" s="210"/>
      <c r="BZ82" s="61"/>
      <c r="CA82" s="198"/>
      <c r="CB82" s="187"/>
      <c r="CC82" s="211"/>
      <c r="CD82" s="198"/>
      <c r="CE82" s="210"/>
      <c r="CF82" s="209"/>
      <c r="CG82" s="182">
        <f t="shared" si="69"/>
        <v>33</v>
      </c>
      <c r="CH82" s="208" t="s">
        <v>2513</v>
      </c>
      <c r="CI82" s="208" t="s">
        <v>2514</v>
      </c>
      <c r="CJ82" s="208" t="s">
        <v>2515</v>
      </c>
      <c r="CK82" s="208" t="s">
        <v>1457</v>
      </c>
      <c r="CL82" s="208" t="s">
        <v>1458</v>
      </c>
      <c r="CM82" s="208" t="s">
        <v>1458</v>
      </c>
      <c r="CN82" s="208" t="s">
        <v>1459</v>
      </c>
      <c r="CO82" s="208" t="s">
        <v>1458</v>
      </c>
      <c r="CP82" s="208" t="s">
        <v>1461</v>
      </c>
      <c r="CQ82" s="208"/>
      <c r="CR82" s="208" t="s">
        <v>1461</v>
      </c>
      <c r="CS82" s="208" t="s">
        <v>1461</v>
      </c>
      <c r="CT82" s="208" t="s">
        <v>1461</v>
      </c>
      <c r="CU82" s="208" t="s">
        <v>1461</v>
      </c>
      <c r="CV82" s="208" t="s">
        <v>1461</v>
      </c>
      <c r="CW82" s="208" t="s">
        <v>1461</v>
      </c>
      <c r="CX82" s="208" t="s">
        <v>2575</v>
      </c>
      <c r="CY82" s="208" t="s">
        <v>1461</v>
      </c>
      <c r="CZ82" s="208" t="s">
        <v>1461</v>
      </c>
      <c r="DA82" s="208" t="s">
        <v>1461</v>
      </c>
      <c r="DB82" s="208" t="s">
        <v>1461</v>
      </c>
      <c r="DC82" s="208" t="s">
        <v>1461</v>
      </c>
      <c r="DD82" s="208" t="s">
        <v>1461</v>
      </c>
      <c r="DF82" s="207" t="str">
        <f t="shared" si="70"/>
        <v>Gestión de procesos</v>
      </c>
      <c r="DG82" s="632" t="str">
        <f t="shared" si="71"/>
        <v>Posibilidad de afectación reputacional por inconformidad de las partes interesadas objeto de cualificación, debido a la calidad de los contenidos y temáticas de las cualificaciones en cuanto a la prestación del servicio a la ciudadanía de la Administración Distrital.</v>
      </c>
      <c r="DH82" s="632"/>
      <c r="DI82" s="632"/>
      <c r="DJ82" s="632"/>
      <c r="DK82" s="632"/>
      <c r="DL82" s="632"/>
      <c r="DM82" s="632"/>
      <c r="DN82" s="207" t="str">
        <f t="shared" si="72"/>
        <v>Moderado</v>
      </c>
      <c r="DO82" s="207" t="str">
        <f t="shared" si="73"/>
        <v>Bajo</v>
      </c>
      <c r="DQ82" s="202" t="e">
        <f>SUM(LEN(#REF!)-LEN(SUBSTITUTE(#REF!,"- Preventivo","")))/LEN("- Preventivo")</f>
        <v>#REF!</v>
      </c>
      <c r="DR82" s="202" t="e">
        <f t="shared" si="74"/>
        <v>#REF!</v>
      </c>
      <c r="DS82" s="202" t="e">
        <f>SUM(LEN(#REF!)-LEN(SUBSTITUTE(#REF!,"- Detectivo","")))/LEN("- Detectivo")</f>
        <v>#REF!</v>
      </c>
      <c r="DT82" s="202" t="e">
        <f t="shared" si="75"/>
        <v>#REF!</v>
      </c>
      <c r="DU82" s="202" t="e">
        <f>SUM(LEN(#REF!)-LEN(SUBSTITUTE(#REF!,"- Correctivo","")))/LEN("- Correctivo")</f>
        <v>#REF!</v>
      </c>
      <c r="DV82" s="202" t="e">
        <f t="shared" si="76"/>
        <v>#REF!</v>
      </c>
      <c r="DW82" s="202" t="e">
        <f t="shared" si="77"/>
        <v>#REF!</v>
      </c>
      <c r="DX82" s="202" t="e">
        <f t="shared" si="78"/>
        <v>#REF!</v>
      </c>
      <c r="DY82" s="202" t="e">
        <f>SUM(LEN(#REF!)-LEN(SUBSTITUTE(#REF!,"- Documentado","")))/LEN("- Documentado")</f>
        <v>#REF!</v>
      </c>
      <c r="DZ82" s="202" t="e">
        <f>SUM(LEN(#REF!)-LEN(SUBSTITUTE(#REF!,"- Documentado","")))/LEN("- Documentado")</f>
        <v>#REF!</v>
      </c>
      <c r="EA82" s="202" t="e">
        <f t="shared" si="79"/>
        <v>#REF!</v>
      </c>
      <c r="EB82" s="202" t="e">
        <f>SUM(LEN(#REF!)-LEN(SUBSTITUTE(#REF!,"- Continua","")))/LEN("- Continua")</f>
        <v>#REF!</v>
      </c>
      <c r="EC82" s="202" t="e">
        <f>SUM(LEN(#REF!)-LEN(SUBSTITUTE(#REF!,"- Continua","")))/LEN("- Continua")</f>
        <v>#REF!</v>
      </c>
      <c r="ED82" s="202" t="e">
        <f t="shared" si="80"/>
        <v>#REF!</v>
      </c>
      <c r="EE82" s="202" t="e">
        <f>SUM(LEN(#REF!)-LEN(SUBSTITUTE(#REF!,"- Con registro","")))/LEN("- Con registro")</f>
        <v>#REF!</v>
      </c>
      <c r="EF82" s="202" t="e">
        <f>SUM(LEN(#REF!)-LEN(SUBSTITUTE(#REF!,"- Con registro","")))/LEN("- Con registro")</f>
        <v>#REF!</v>
      </c>
      <c r="EG82" s="202" t="e">
        <f t="shared" si="81"/>
        <v>#REF!</v>
      </c>
      <c r="EH82" s="206" t="e">
        <f t="shared" si="82"/>
        <v>#REF!</v>
      </c>
      <c r="EI82" s="206" t="e">
        <f t="shared" si="83"/>
        <v>#REF!</v>
      </c>
      <c r="EJ82" s="205" t="e">
        <f t="shared" si="84"/>
        <v>#REF!</v>
      </c>
      <c r="EK82" s="633" t="e">
        <f t="shared" si="85"/>
        <v>#REF!</v>
      </c>
      <c r="EL82" s="633"/>
      <c r="EM82" s="633"/>
      <c r="EN82" s="633"/>
      <c r="EO82" s="633"/>
      <c r="EP82" s="633"/>
      <c r="EQ82" s="633"/>
      <c r="ER82" s="633"/>
      <c r="ES82" s="633"/>
      <c r="ET82" s="633"/>
      <c r="EV82" s="204">
        <f t="shared" si="86"/>
        <v>45652</v>
      </c>
      <c r="EW82" s="203" t="str">
        <f t="shared" si="87"/>
        <v>Mapa de riesgos institucional 2025</v>
      </c>
      <c r="EX82" s="202" t="str">
        <f t="shared" si="88"/>
        <v>Riesgos</v>
      </c>
      <c r="EY82" s="202" t="str">
        <f t="shared" si="89"/>
        <v>ID_285: Posibilidad de afectación reputacional por inconformidad de las partes interesadas objeto de cualificación, debido a la calidad de los contenidos y temáticas de las cualificaciones en cuanto a la prestación del servicio a la ciudadanía de la Administración Distrital.</v>
      </c>
      <c r="EZ82" s="202" t="str">
        <f t="shared" si="90"/>
        <v>Ajuste en Identificación del riesgo
Establecimiento de controles
Evaluación de controles
 en el Mapa de riesgos de Gobierno Abierto y Relacionamiento con la Ciudadanía</v>
      </c>
      <c r="FA82" s="202" t="str">
        <f t="shared" si="91"/>
        <v>Solicitud de cambio realizada y aprobada por la Dirección Distrital de Calidad del Servicio  a través del Aplicativo DARUMA</v>
      </c>
    </row>
    <row r="83" spans="1:157" ht="399.9" customHeight="1" x14ac:dyDescent="0.3">
      <c r="A83" s="329" t="s">
        <v>2489</v>
      </c>
      <c r="B83" s="60" t="s">
        <v>2490</v>
      </c>
      <c r="C83" s="60" t="s">
        <v>2491</v>
      </c>
      <c r="D83" s="329" t="s">
        <v>2492</v>
      </c>
      <c r="E83" s="333" t="s">
        <v>1570</v>
      </c>
      <c r="F83" s="60" t="s">
        <v>2562</v>
      </c>
      <c r="G83" s="432">
        <v>286</v>
      </c>
      <c r="H83" s="333" t="s">
        <v>2576</v>
      </c>
      <c r="I83" s="324" t="s">
        <v>2577</v>
      </c>
      <c r="J83" s="329" t="s">
        <v>1427</v>
      </c>
      <c r="K83" s="333" t="s">
        <v>2554</v>
      </c>
      <c r="L83" s="60" t="s">
        <v>2555</v>
      </c>
      <c r="M83" s="61" t="s">
        <v>2565</v>
      </c>
      <c r="N83" s="60" t="s">
        <v>2578</v>
      </c>
      <c r="O83" s="60" t="s">
        <v>2579</v>
      </c>
      <c r="P83" s="60" t="s">
        <v>2500</v>
      </c>
      <c r="Q83" s="60" t="s">
        <v>1433</v>
      </c>
      <c r="R83" s="60" t="s">
        <v>1503</v>
      </c>
      <c r="S83" s="60" t="s">
        <v>1435</v>
      </c>
      <c r="T83" s="60" t="s">
        <v>43</v>
      </c>
      <c r="U83" s="331" t="s">
        <v>1668</v>
      </c>
      <c r="V83" s="332">
        <v>0.8</v>
      </c>
      <c r="W83" s="331" t="s">
        <v>1437</v>
      </c>
      <c r="X83" s="331" t="s">
        <v>1437</v>
      </c>
      <c r="Y83" s="331" t="s">
        <v>1437</v>
      </c>
      <c r="Z83" s="331" t="s">
        <v>1437</v>
      </c>
      <c r="AA83" s="331" t="s">
        <v>1437</v>
      </c>
      <c r="AB83" s="331" t="s">
        <v>1437</v>
      </c>
      <c r="AC83" s="331" t="s">
        <v>1437</v>
      </c>
      <c r="AD83" s="332">
        <v>0.2</v>
      </c>
      <c r="AE83" s="50" t="s">
        <v>1439</v>
      </c>
      <c r="AF83" s="60" t="s">
        <v>2580</v>
      </c>
      <c r="AG83" s="331" t="s">
        <v>1441</v>
      </c>
      <c r="AH83" s="330">
        <v>0.28799999999999998</v>
      </c>
      <c r="AI83" s="331" t="s">
        <v>1437</v>
      </c>
      <c r="AJ83" s="330">
        <v>0.15000000000000002</v>
      </c>
      <c r="AK83" s="50" t="s">
        <v>1442</v>
      </c>
      <c r="AL83" s="60" t="s">
        <v>2081</v>
      </c>
      <c r="AM83" s="329" t="s">
        <v>1444</v>
      </c>
      <c r="AN83" s="334" t="s">
        <v>1445</v>
      </c>
      <c r="AO83" s="334" t="s">
        <v>1445</v>
      </c>
      <c r="AP83" s="335" t="s">
        <v>1445</v>
      </c>
      <c r="AQ83" s="335" t="s">
        <v>1446</v>
      </c>
      <c r="AR83" s="334" t="s">
        <v>1445</v>
      </c>
      <c r="AS83" s="334" t="s">
        <v>1445</v>
      </c>
      <c r="AT83" s="60" t="s">
        <v>2581</v>
      </c>
      <c r="AU83" s="60" t="s">
        <v>2582</v>
      </c>
      <c r="AV83" s="60" t="s">
        <v>2583</v>
      </c>
      <c r="AW83" s="201">
        <v>45652</v>
      </c>
      <c r="AX83" s="187" t="s">
        <v>1509</v>
      </c>
      <c r="AY83" s="211" t="s">
        <v>2584</v>
      </c>
      <c r="AZ83" s="198"/>
      <c r="BA83" s="210"/>
      <c r="BB83" s="61"/>
      <c r="BC83" s="198"/>
      <c r="BD83" s="187"/>
      <c r="BE83" s="211"/>
      <c r="BF83" s="198"/>
      <c r="BG83" s="210"/>
      <c r="BH83" s="61"/>
      <c r="BI83" s="198"/>
      <c r="BJ83" s="187"/>
      <c r="BK83" s="211"/>
      <c r="BL83" s="198"/>
      <c r="BM83" s="210"/>
      <c r="BN83" s="61"/>
      <c r="BO83" s="198"/>
      <c r="BP83" s="187"/>
      <c r="BQ83" s="211"/>
      <c r="BR83" s="198"/>
      <c r="BS83" s="210"/>
      <c r="BT83" s="61"/>
      <c r="BU83" s="198"/>
      <c r="BV83" s="187"/>
      <c r="BW83" s="211"/>
      <c r="BX83" s="198"/>
      <c r="BY83" s="210"/>
      <c r="BZ83" s="61"/>
      <c r="CA83" s="198"/>
      <c r="CB83" s="187"/>
      <c r="CC83" s="211"/>
      <c r="CD83" s="198"/>
      <c r="CE83" s="210"/>
      <c r="CF83" s="209"/>
      <c r="CG83" s="182">
        <f t="shared" si="69"/>
        <v>33</v>
      </c>
      <c r="CH83" s="208" t="s">
        <v>2513</v>
      </c>
      <c r="CI83" s="208" t="s">
        <v>2514</v>
      </c>
      <c r="CJ83" s="208" t="s">
        <v>2515</v>
      </c>
      <c r="CK83" s="208" t="s">
        <v>1461</v>
      </c>
      <c r="CL83" s="208" t="s">
        <v>1458</v>
      </c>
      <c r="CM83" s="208" t="s">
        <v>1458</v>
      </c>
      <c r="CN83" s="208" t="s">
        <v>1459</v>
      </c>
      <c r="CO83" s="208" t="s">
        <v>1458</v>
      </c>
      <c r="CP83" s="208" t="s">
        <v>1461</v>
      </c>
      <c r="CQ83" s="208"/>
      <c r="CR83" s="208" t="s">
        <v>1461</v>
      </c>
      <c r="CS83" s="208" t="s">
        <v>1564</v>
      </c>
      <c r="CT83" s="208" t="s">
        <v>1461</v>
      </c>
      <c r="CU83" s="208" t="s">
        <v>1461</v>
      </c>
      <c r="CV83" s="208" t="s">
        <v>1461</v>
      </c>
      <c r="CW83" s="208" t="s">
        <v>1461</v>
      </c>
      <c r="CX83" s="208" t="s">
        <v>2585</v>
      </c>
      <c r="CY83" s="208" t="s">
        <v>1461</v>
      </c>
      <c r="CZ83" s="208" t="s">
        <v>1461</v>
      </c>
      <c r="DA83" s="208" t="s">
        <v>1461</v>
      </c>
      <c r="DB83" s="208" t="s">
        <v>1461</v>
      </c>
      <c r="DC83" s="208" t="s">
        <v>1461</v>
      </c>
      <c r="DD83" s="208" t="s">
        <v>1461</v>
      </c>
      <c r="DF83" s="207" t="str">
        <f t="shared" si="70"/>
        <v>Gestión de procesos</v>
      </c>
      <c r="DG83" s="632" t="str">
        <f t="shared" si="71"/>
        <v>Posibilidad de afectación reputacional por inconformidad de los usuarios del sistema, debido a errores (fallas o deficiencias) en el análisis y direccionamiento a las peticiones ciudadanas</v>
      </c>
      <c r="DH83" s="632"/>
      <c r="DI83" s="632"/>
      <c r="DJ83" s="632"/>
      <c r="DK83" s="632"/>
      <c r="DL83" s="632"/>
      <c r="DM83" s="632"/>
      <c r="DN83" s="207" t="str">
        <f t="shared" si="72"/>
        <v>Moderado</v>
      </c>
      <c r="DO83" s="207" t="str">
        <f t="shared" si="73"/>
        <v>Bajo</v>
      </c>
      <c r="DQ83" s="202" t="e">
        <f>SUM(LEN(#REF!)-LEN(SUBSTITUTE(#REF!,"- Preventivo","")))/LEN("- Preventivo")</f>
        <v>#REF!</v>
      </c>
      <c r="DR83" s="202" t="e">
        <f t="shared" si="74"/>
        <v>#REF!</v>
      </c>
      <c r="DS83" s="202" t="e">
        <f>SUM(LEN(#REF!)-LEN(SUBSTITUTE(#REF!,"- Detectivo","")))/LEN("- Detectivo")</f>
        <v>#REF!</v>
      </c>
      <c r="DT83" s="202" t="e">
        <f t="shared" si="75"/>
        <v>#REF!</v>
      </c>
      <c r="DU83" s="202" t="e">
        <f>SUM(LEN(#REF!)-LEN(SUBSTITUTE(#REF!,"- Correctivo","")))/LEN("- Correctivo")</f>
        <v>#REF!</v>
      </c>
      <c r="DV83" s="202" t="e">
        <f t="shared" si="76"/>
        <v>#REF!</v>
      </c>
      <c r="DW83" s="202" t="e">
        <f t="shared" si="77"/>
        <v>#REF!</v>
      </c>
      <c r="DX83" s="202" t="e">
        <f t="shared" si="78"/>
        <v>#REF!</v>
      </c>
      <c r="DY83" s="202" t="e">
        <f>SUM(LEN(#REF!)-LEN(SUBSTITUTE(#REF!,"- Documentado","")))/LEN("- Documentado")</f>
        <v>#REF!</v>
      </c>
      <c r="DZ83" s="202" t="e">
        <f>SUM(LEN(#REF!)-LEN(SUBSTITUTE(#REF!,"- Documentado","")))/LEN("- Documentado")</f>
        <v>#REF!</v>
      </c>
      <c r="EA83" s="202" t="e">
        <f t="shared" si="79"/>
        <v>#REF!</v>
      </c>
      <c r="EB83" s="202" t="e">
        <f>SUM(LEN(#REF!)-LEN(SUBSTITUTE(#REF!,"- Continua","")))/LEN("- Continua")</f>
        <v>#REF!</v>
      </c>
      <c r="EC83" s="202" t="e">
        <f>SUM(LEN(#REF!)-LEN(SUBSTITUTE(#REF!,"- Continua","")))/LEN("- Continua")</f>
        <v>#REF!</v>
      </c>
      <c r="ED83" s="202" t="e">
        <f t="shared" si="80"/>
        <v>#REF!</v>
      </c>
      <c r="EE83" s="202" t="e">
        <f>SUM(LEN(#REF!)-LEN(SUBSTITUTE(#REF!,"- Con registro","")))/LEN("- Con registro")</f>
        <v>#REF!</v>
      </c>
      <c r="EF83" s="202" t="e">
        <f>SUM(LEN(#REF!)-LEN(SUBSTITUTE(#REF!,"- Con registro","")))/LEN("- Con registro")</f>
        <v>#REF!</v>
      </c>
      <c r="EG83" s="202" t="e">
        <f t="shared" si="81"/>
        <v>#REF!</v>
      </c>
      <c r="EH83" s="206" t="e">
        <f t="shared" si="82"/>
        <v>#REF!</v>
      </c>
      <c r="EI83" s="206" t="e">
        <f t="shared" si="83"/>
        <v>#REF!</v>
      </c>
      <c r="EJ83" s="205" t="e">
        <f t="shared" si="84"/>
        <v>#REF!</v>
      </c>
      <c r="EK83" s="633" t="e">
        <f t="shared" si="85"/>
        <v>#REF!</v>
      </c>
      <c r="EL83" s="633"/>
      <c r="EM83" s="633"/>
      <c r="EN83" s="633"/>
      <c r="EO83" s="633"/>
      <c r="EP83" s="633"/>
      <c r="EQ83" s="633"/>
      <c r="ER83" s="633"/>
      <c r="ES83" s="633"/>
      <c r="ET83" s="633"/>
      <c r="EV83" s="204">
        <f t="shared" si="86"/>
        <v>45652</v>
      </c>
      <c r="EW83" s="203" t="str">
        <f t="shared" si="87"/>
        <v>Mapa de riesgos institucional 2025</v>
      </c>
      <c r="EX83" s="202" t="str">
        <f t="shared" si="88"/>
        <v>Riesgos</v>
      </c>
      <c r="EY83" s="202" t="str">
        <f t="shared" si="89"/>
        <v>ID_286: Posibilidad de afectación reputacional por inconformidad de los usuarios del sistema, debido a errores (fallas o deficiencias) en el análisis y direccionamiento a las peticiones ciudadanas</v>
      </c>
      <c r="EZ83" s="202" t="str">
        <f t="shared" si="90"/>
        <v>Ajuste en Identificación del riesgo
Establecimiento de controles
 en el Mapa de riesgos de Gobierno Abierto y Relacionamiento con la Ciudadanía</v>
      </c>
      <c r="FA83" s="202" t="str">
        <f t="shared" si="91"/>
        <v>Solicitud de cambio realizada y aprobada por la Dirección Distrital de Calidad del Servicio  a través del Aplicativo DARUMA</v>
      </c>
    </row>
    <row r="84" spans="1:157" ht="399.9" customHeight="1" x14ac:dyDescent="0.3">
      <c r="A84" s="329" t="s">
        <v>2489</v>
      </c>
      <c r="B84" s="60" t="s">
        <v>2490</v>
      </c>
      <c r="C84" s="60" t="s">
        <v>2491</v>
      </c>
      <c r="D84" s="329" t="s">
        <v>2492</v>
      </c>
      <c r="E84" s="333" t="s">
        <v>1570</v>
      </c>
      <c r="F84" s="60" t="s">
        <v>2586</v>
      </c>
      <c r="G84" s="333">
        <v>289</v>
      </c>
      <c r="H84" s="333" t="s">
        <v>2587</v>
      </c>
      <c r="I84" s="324" t="s">
        <v>2588</v>
      </c>
      <c r="J84" s="329" t="s">
        <v>1427</v>
      </c>
      <c r="K84" s="333" t="s">
        <v>1428</v>
      </c>
      <c r="L84" s="60" t="s">
        <v>2589</v>
      </c>
      <c r="M84" s="61" t="s">
        <v>2590</v>
      </c>
      <c r="N84" s="60" t="s">
        <v>2591</v>
      </c>
      <c r="O84" s="60" t="s">
        <v>2592</v>
      </c>
      <c r="P84" s="60" t="s">
        <v>2593</v>
      </c>
      <c r="Q84" s="60" t="s">
        <v>2594</v>
      </c>
      <c r="R84" s="60" t="s">
        <v>2595</v>
      </c>
      <c r="S84" s="60" t="s">
        <v>1579</v>
      </c>
      <c r="T84" s="60" t="s">
        <v>2596</v>
      </c>
      <c r="U84" s="331" t="s">
        <v>1441</v>
      </c>
      <c r="V84" s="332">
        <v>0.4</v>
      </c>
      <c r="W84" s="331" t="s">
        <v>1437</v>
      </c>
      <c r="X84" s="331" t="s">
        <v>1438</v>
      </c>
      <c r="Y84" s="331" t="s">
        <v>1437</v>
      </c>
      <c r="Z84" s="331" t="s">
        <v>1438</v>
      </c>
      <c r="AA84" s="331" t="s">
        <v>1438</v>
      </c>
      <c r="AB84" s="331" t="s">
        <v>1438</v>
      </c>
      <c r="AC84" s="331" t="s">
        <v>1438</v>
      </c>
      <c r="AD84" s="332">
        <v>0.4</v>
      </c>
      <c r="AE84" s="50" t="s">
        <v>1439</v>
      </c>
      <c r="AF84" s="60" t="s">
        <v>2597</v>
      </c>
      <c r="AG84" s="331" t="s">
        <v>1472</v>
      </c>
      <c r="AH84" s="330">
        <v>0.19600000000000001</v>
      </c>
      <c r="AI84" s="331" t="s">
        <v>1438</v>
      </c>
      <c r="AJ84" s="330">
        <v>0.22500000000000003</v>
      </c>
      <c r="AK84" s="50" t="s">
        <v>1442</v>
      </c>
      <c r="AL84" s="60" t="s">
        <v>2598</v>
      </c>
      <c r="AM84" s="329" t="s">
        <v>1444</v>
      </c>
      <c r="AN84" s="60" t="s">
        <v>1445</v>
      </c>
      <c r="AO84" s="60" t="s">
        <v>1445</v>
      </c>
      <c r="AP84" s="60" t="s">
        <v>1445</v>
      </c>
      <c r="AQ84" s="60" t="s">
        <v>1446</v>
      </c>
      <c r="AR84" s="60" t="s">
        <v>1445</v>
      </c>
      <c r="AS84" s="60" t="s">
        <v>1445</v>
      </c>
      <c r="AT84" s="60" t="s">
        <v>2599</v>
      </c>
      <c r="AU84" s="60" t="s">
        <v>2600</v>
      </c>
      <c r="AV84" s="60" t="s">
        <v>2601</v>
      </c>
      <c r="AW84" s="201">
        <v>45639</v>
      </c>
      <c r="AX84" s="187" t="s">
        <v>1487</v>
      </c>
      <c r="AY84" s="211" t="s">
        <v>2602</v>
      </c>
      <c r="AZ84" s="214"/>
      <c r="BA84" s="60"/>
      <c r="BB84" s="60"/>
      <c r="BC84" s="201"/>
      <c r="BD84" s="187"/>
      <c r="BE84" s="211"/>
      <c r="BF84" s="198"/>
      <c r="BG84" s="210"/>
      <c r="BH84" s="61"/>
      <c r="BI84" s="198"/>
      <c r="BJ84" s="187"/>
      <c r="BK84" s="211"/>
      <c r="BL84" s="198"/>
      <c r="BM84" s="210"/>
      <c r="BN84" s="61"/>
      <c r="BO84" s="198"/>
      <c r="BP84" s="187"/>
      <c r="BQ84" s="211"/>
      <c r="BR84" s="198"/>
      <c r="BS84" s="210"/>
      <c r="BT84" s="61"/>
      <c r="BU84" s="198"/>
      <c r="BV84" s="187"/>
      <c r="BW84" s="211"/>
      <c r="BX84" s="198"/>
      <c r="BY84" s="210"/>
      <c r="BZ84" s="61"/>
      <c r="CA84" s="198"/>
      <c r="CB84" s="187"/>
      <c r="CC84" s="211"/>
      <c r="CD84" s="198"/>
      <c r="CE84" s="210"/>
      <c r="CF84" s="209"/>
      <c r="CG84" s="182">
        <f t="shared" si="69"/>
        <v>33</v>
      </c>
      <c r="CH84" s="208" t="s">
        <v>2603</v>
      </c>
      <c r="CI84" s="208" t="s">
        <v>2604</v>
      </c>
      <c r="CJ84" s="208" t="s">
        <v>2515</v>
      </c>
      <c r="CK84" s="208" t="s">
        <v>1457</v>
      </c>
      <c r="CL84" s="208" t="s">
        <v>1458</v>
      </c>
      <c r="CM84" s="208" t="s">
        <v>1458</v>
      </c>
      <c r="CN84" s="208" t="s">
        <v>1459</v>
      </c>
      <c r="CO84" s="208" t="s">
        <v>1458</v>
      </c>
      <c r="CP84" s="208" t="s">
        <v>1461</v>
      </c>
      <c r="CQ84" s="208"/>
      <c r="CR84" s="208" t="s">
        <v>1461</v>
      </c>
      <c r="CS84" s="208" t="s">
        <v>1563</v>
      </c>
      <c r="CT84" s="208" t="s">
        <v>1461</v>
      </c>
      <c r="CU84" s="208" t="s">
        <v>1461</v>
      </c>
      <c r="CV84" s="208" t="s">
        <v>1461</v>
      </c>
      <c r="CW84" s="208" t="s">
        <v>1461</v>
      </c>
      <c r="CX84" s="208" t="s">
        <v>2550</v>
      </c>
      <c r="CY84" s="208" t="s">
        <v>1461</v>
      </c>
      <c r="CZ84" s="208" t="s">
        <v>1461</v>
      </c>
      <c r="DA84" s="208" t="s">
        <v>1461</v>
      </c>
      <c r="DB84" s="208" t="s">
        <v>1461</v>
      </c>
      <c r="DC84" s="208" t="s">
        <v>1461</v>
      </c>
      <c r="DD84" s="208" t="s">
        <v>1461</v>
      </c>
      <c r="DF84" s="207" t="str">
        <f t="shared" si="70"/>
        <v>Gestión de procesos</v>
      </c>
      <c r="DG84" s="632" t="str">
        <f t="shared" si="71"/>
        <v>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v>
      </c>
      <c r="DH84" s="632"/>
      <c r="DI84" s="632"/>
      <c r="DJ84" s="632"/>
      <c r="DK84" s="632"/>
      <c r="DL84" s="632"/>
      <c r="DM84" s="632"/>
      <c r="DN84" s="207" t="str">
        <f t="shared" si="72"/>
        <v>Moderado</v>
      </c>
      <c r="DO84" s="207" t="str">
        <f t="shared" si="73"/>
        <v>Bajo</v>
      </c>
      <c r="DQ84" s="202" t="e">
        <f>SUM(LEN(#REF!)-LEN(SUBSTITUTE(#REF!,"- Preventivo","")))/LEN("- Preventivo")</f>
        <v>#REF!</v>
      </c>
      <c r="DR84" s="202" t="e">
        <f t="shared" si="74"/>
        <v>#REF!</v>
      </c>
      <c r="DS84" s="202" t="e">
        <f>SUM(LEN(#REF!)-LEN(SUBSTITUTE(#REF!,"- Detectivo","")))/LEN("- Detectivo")</f>
        <v>#REF!</v>
      </c>
      <c r="DT84" s="202" t="e">
        <f t="shared" si="75"/>
        <v>#REF!</v>
      </c>
      <c r="DU84" s="202" t="e">
        <f>SUM(LEN(#REF!)-LEN(SUBSTITUTE(#REF!,"- Correctivo","")))/LEN("- Correctivo")</f>
        <v>#REF!</v>
      </c>
      <c r="DV84" s="202" t="e">
        <f t="shared" si="76"/>
        <v>#REF!</v>
      </c>
      <c r="DW84" s="202" t="e">
        <f t="shared" si="77"/>
        <v>#REF!</v>
      </c>
      <c r="DX84" s="202" t="e">
        <f t="shared" si="78"/>
        <v>#REF!</v>
      </c>
      <c r="DY84" s="202" t="e">
        <f>SUM(LEN(#REF!)-LEN(SUBSTITUTE(#REF!,"- Documentado","")))/LEN("- Documentado")</f>
        <v>#REF!</v>
      </c>
      <c r="DZ84" s="202" t="e">
        <f>SUM(LEN(#REF!)-LEN(SUBSTITUTE(#REF!,"- Documentado","")))/LEN("- Documentado")</f>
        <v>#REF!</v>
      </c>
      <c r="EA84" s="202" t="e">
        <f t="shared" si="79"/>
        <v>#REF!</v>
      </c>
      <c r="EB84" s="202" t="e">
        <f>SUM(LEN(#REF!)-LEN(SUBSTITUTE(#REF!,"- Continua","")))/LEN("- Continua")</f>
        <v>#REF!</v>
      </c>
      <c r="EC84" s="202" t="e">
        <f>SUM(LEN(#REF!)-LEN(SUBSTITUTE(#REF!,"- Continua","")))/LEN("- Continua")</f>
        <v>#REF!</v>
      </c>
      <c r="ED84" s="202" t="e">
        <f t="shared" si="80"/>
        <v>#REF!</v>
      </c>
      <c r="EE84" s="202" t="e">
        <f>SUM(LEN(#REF!)-LEN(SUBSTITUTE(#REF!,"- Con registro","")))/LEN("- Con registro")</f>
        <v>#REF!</v>
      </c>
      <c r="EF84" s="202" t="e">
        <f>SUM(LEN(#REF!)-LEN(SUBSTITUTE(#REF!,"- Con registro","")))/LEN("- Con registro")</f>
        <v>#REF!</v>
      </c>
      <c r="EG84" s="202" t="e">
        <f t="shared" si="81"/>
        <v>#REF!</v>
      </c>
      <c r="EH84" s="206" t="e">
        <f t="shared" si="82"/>
        <v>#REF!</v>
      </c>
      <c r="EI84" s="206" t="e">
        <f t="shared" si="83"/>
        <v>#REF!</v>
      </c>
      <c r="EJ84" s="205" t="e">
        <f t="shared" si="84"/>
        <v>#REF!</v>
      </c>
      <c r="EK84" s="633" t="e">
        <f t="shared" si="85"/>
        <v>#REF!</v>
      </c>
      <c r="EL84" s="633"/>
      <c r="EM84" s="633"/>
      <c r="EN84" s="633"/>
      <c r="EO84" s="633"/>
      <c r="EP84" s="633"/>
      <c r="EQ84" s="633"/>
      <c r="ER84" s="633"/>
      <c r="ES84" s="633"/>
      <c r="ET84" s="633"/>
      <c r="EV84" s="204">
        <f t="shared" si="86"/>
        <v>45639</v>
      </c>
      <c r="EW84" s="203" t="str">
        <f t="shared" si="87"/>
        <v>Mapa de riesgos institucional 2025</v>
      </c>
      <c r="EX84" s="202" t="str">
        <f t="shared" si="88"/>
        <v>Riesgos</v>
      </c>
      <c r="EY84" s="202" t="str">
        <f t="shared" si="89"/>
        <v>ID_289: Posibilidad de afectación reputacional por perdida de credibilidad y confianza de las entidades distritales y la ciudadanía, debido a incumplimiento de compromisos en la gestión de asesorías técnicas en materia TIC y formulación e implementación de proyectos de transformación digital</v>
      </c>
      <c r="EZ84" s="202" t="str">
        <f t="shared" si="90"/>
        <v>Ajuste en Identificación del riesgo
Análisis antes de controles
Establecimiento de controles
Evaluación de controles
Tratamiento del riesgo en el Mapa de riesgos de Gobierno Abierto y Relacionamiento con la Ciudadanía</v>
      </c>
      <c r="FA84" s="202" t="str">
        <f t="shared" si="91"/>
        <v>Solicitud de cambio realizada y aprobada por la Oficina de Consejería Distrital de Tecnologías de Información y Comunicaciones –TIC a través del Aplicativo DARUMA</v>
      </c>
    </row>
    <row r="85" spans="1:157" ht="399.9" customHeight="1" x14ac:dyDescent="0.3">
      <c r="A85" s="50" t="s">
        <v>2489</v>
      </c>
      <c r="B85" s="208" t="s">
        <v>2490</v>
      </c>
      <c r="C85" s="208" t="s">
        <v>2491</v>
      </c>
      <c r="D85" s="50" t="s">
        <v>2492</v>
      </c>
      <c r="E85" s="336" t="s">
        <v>1570</v>
      </c>
      <c r="F85" s="208" t="s">
        <v>2605</v>
      </c>
      <c r="G85" s="50">
        <v>288</v>
      </c>
      <c r="H85" s="50" t="s">
        <v>2606</v>
      </c>
      <c r="I85" s="324" t="s">
        <v>2607</v>
      </c>
      <c r="J85" s="50" t="s">
        <v>1427</v>
      </c>
      <c r="K85" s="50" t="s">
        <v>1428</v>
      </c>
      <c r="L85" s="60" t="s">
        <v>2589</v>
      </c>
      <c r="M85" s="208" t="s">
        <v>2608</v>
      </c>
      <c r="N85" s="208" t="s">
        <v>2609</v>
      </c>
      <c r="O85" s="208" t="s">
        <v>2610</v>
      </c>
      <c r="P85" s="208" t="s">
        <v>2593</v>
      </c>
      <c r="Q85" s="208" t="s">
        <v>2594</v>
      </c>
      <c r="R85" s="208" t="s">
        <v>2595</v>
      </c>
      <c r="S85" s="208" t="s">
        <v>1446</v>
      </c>
      <c r="T85" s="208" t="s">
        <v>1446</v>
      </c>
      <c r="U85" s="322" t="s">
        <v>1441</v>
      </c>
      <c r="V85" s="323">
        <v>0.4</v>
      </c>
      <c r="W85" s="322" t="s">
        <v>1437</v>
      </c>
      <c r="X85" s="322" t="s">
        <v>1438</v>
      </c>
      <c r="Y85" s="322" t="s">
        <v>1437</v>
      </c>
      <c r="Z85" s="322" t="s">
        <v>1438</v>
      </c>
      <c r="AA85" s="322" t="s">
        <v>1438</v>
      </c>
      <c r="AB85" s="322" t="s">
        <v>1438</v>
      </c>
      <c r="AC85" s="322" t="s">
        <v>1438</v>
      </c>
      <c r="AD85" s="427">
        <v>0.4</v>
      </c>
      <c r="AE85" s="188" t="s">
        <v>1439</v>
      </c>
      <c r="AF85" s="208" t="s">
        <v>2611</v>
      </c>
      <c r="AG85" s="322" t="s">
        <v>1472</v>
      </c>
      <c r="AH85" s="321">
        <v>0.1008</v>
      </c>
      <c r="AI85" s="322" t="s">
        <v>1438</v>
      </c>
      <c r="AJ85" s="321">
        <v>0.22500000000000003</v>
      </c>
      <c r="AK85" s="50" t="s">
        <v>1442</v>
      </c>
      <c r="AL85" s="208" t="s">
        <v>2612</v>
      </c>
      <c r="AM85" s="50" t="s">
        <v>1444</v>
      </c>
      <c r="AN85" s="208" t="s">
        <v>1445</v>
      </c>
      <c r="AO85" s="208" t="s">
        <v>1445</v>
      </c>
      <c r="AP85" s="208" t="s">
        <v>1445</v>
      </c>
      <c r="AQ85" s="208" t="s">
        <v>1446</v>
      </c>
      <c r="AR85" s="208" t="s">
        <v>1445</v>
      </c>
      <c r="AS85" s="208" t="s">
        <v>1445</v>
      </c>
      <c r="AT85" s="208" t="s">
        <v>2613</v>
      </c>
      <c r="AU85" s="208" t="s">
        <v>2614</v>
      </c>
      <c r="AV85" s="327" t="s">
        <v>2615</v>
      </c>
      <c r="AW85" s="201">
        <v>45639</v>
      </c>
      <c r="AX85" s="187" t="s">
        <v>1487</v>
      </c>
      <c r="AY85" s="211" t="s">
        <v>2616</v>
      </c>
      <c r="AZ85" s="214"/>
      <c r="BA85" s="198"/>
      <c r="BB85" s="198"/>
      <c r="BC85" s="201"/>
      <c r="BD85" s="187"/>
      <c r="BE85" s="211"/>
      <c r="BF85" s="198"/>
      <c r="BG85" s="210"/>
      <c r="BH85" s="61"/>
      <c r="BI85" s="198"/>
      <c r="BJ85" s="187"/>
      <c r="BK85" s="211"/>
      <c r="BL85" s="198"/>
      <c r="BM85" s="210"/>
      <c r="BN85" s="61"/>
      <c r="BO85" s="198"/>
      <c r="BP85" s="187"/>
      <c r="BQ85" s="211"/>
      <c r="BR85" s="198"/>
      <c r="BS85" s="210"/>
      <c r="BT85" s="61"/>
      <c r="BU85" s="198"/>
      <c r="BV85" s="187"/>
      <c r="BW85" s="211"/>
      <c r="BX85" s="198"/>
      <c r="BY85" s="210"/>
      <c r="BZ85" s="61"/>
      <c r="CA85" s="198"/>
      <c r="CB85" s="187"/>
      <c r="CC85" s="211"/>
      <c r="CD85" s="198"/>
      <c r="CE85" s="210"/>
      <c r="CF85" s="209"/>
      <c r="CG85" s="182">
        <f t="shared" si="69"/>
        <v>33</v>
      </c>
      <c r="CH85" s="208" t="s">
        <v>2603</v>
      </c>
      <c r="CI85" s="208" t="s">
        <v>2604</v>
      </c>
      <c r="CJ85" s="208" t="s">
        <v>2515</v>
      </c>
      <c r="CK85" s="208" t="s">
        <v>1457</v>
      </c>
      <c r="CL85" s="208" t="s">
        <v>1458</v>
      </c>
      <c r="CM85" s="208" t="s">
        <v>1458</v>
      </c>
      <c r="CN85" s="208" t="s">
        <v>1459</v>
      </c>
      <c r="CO85" s="208" t="s">
        <v>1458</v>
      </c>
      <c r="CP85" s="208" t="s">
        <v>1518</v>
      </c>
      <c r="CQ85" s="208"/>
      <c r="CR85" s="208" t="s">
        <v>1461</v>
      </c>
      <c r="CS85" s="208" t="s">
        <v>1461</v>
      </c>
      <c r="CT85" s="208" t="s">
        <v>1461</v>
      </c>
      <c r="CU85" s="208" t="s">
        <v>1461</v>
      </c>
      <c r="CV85" s="208" t="s">
        <v>1461</v>
      </c>
      <c r="CW85" s="208" t="s">
        <v>1461</v>
      </c>
      <c r="CX85" s="208" t="s">
        <v>2550</v>
      </c>
      <c r="CY85" s="208" t="s">
        <v>1461</v>
      </c>
      <c r="CZ85" s="208" t="s">
        <v>1461</v>
      </c>
      <c r="DA85" s="208" t="s">
        <v>1461</v>
      </c>
      <c r="DB85" s="208" t="s">
        <v>1461</v>
      </c>
      <c r="DC85" s="208" t="s">
        <v>1461</v>
      </c>
      <c r="DD85" s="208" t="s">
        <v>1461</v>
      </c>
      <c r="DF85" s="207" t="str">
        <f t="shared" si="70"/>
        <v>Gestión de procesos</v>
      </c>
      <c r="DG85" s="632" t="str">
        <f t="shared" si="71"/>
        <v>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v>
      </c>
      <c r="DH85" s="632"/>
      <c r="DI85" s="632"/>
      <c r="DJ85" s="632"/>
      <c r="DK85" s="632"/>
      <c r="DL85" s="632"/>
      <c r="DM85" s="632"/>
      <c r="DN85" s="207" t="str">
        <f t="shared" si="72"/>
        <v>Moderado</v>
      </c>
      <c r="DO85" s="207" t="str">
        <f t="shared" si="73"/>
        <v>Bajo</v>
      </c>
      <c r="DQ85" s="202" t="e">
        <f>SUM(LEN(#REF!)-LEN(SUBSTITUTE(#REF!,"- Preventivo","")))/LEN("- Preventivo")</f>
        <v>#REF!</v>
      </c>
      <c r="DR85" s="202" t="e">
        <f t="shared" si="74"/>
        <v>#REF!</v>
      </c>
      <c r="DS85" s="202" t="e">
        <f>SUM(LEN(#REF!)-LEN(SUBSTITUTE(#REF!,"- Detectivo","")))/LEN("- Detectivo")</f>
        <v>#REF!</v>
      </c>
      <c r="DT85" s="202" t="e">
        <f t="shared" si="75"/>
        <v>#REF!</v>
      </c>
      <c r="DU85" s="202" t="e">
        <f>SUM(LEN(#REF!)-LEN(SUBSTITUTE(#REF!,"- Correctivo","")))/LEN("- Correctivo")</f>
        <v>#REF!</v>
      </c>
      <c r="DV85" s="202" t="e">
        <f t="shared" si="76"/>
        <v>#REF!</v>
      </c>
      <c r="DW85" s="202" t="e">
        <f t="shared" si="77"/>
        <v>#REF!</v>
      </c>
      <c r="DX85" s="202" t="e">
        <f t="shared" si="78"/>
        <v>#REF!</v>
      </c>
      <c r="DY85" s="202" t="e">
        <f>SUM(LEN(#REF!)-LEN(SUBSTITUTE(#REF!,"- Documentado","")))/LEN("- Documentado")</f>
        <v>#REF!</v>
      </c>
      <c r="DZ85" s="202" t="e">
        <f>SUM(LEN(#REF!)-LEN(SUBSTITUTE(#REF!,"- Documentado","")))/LEN("- Documentado")</f>
        <v>#REF!</v>
      </c>
      <c r="EA85" s="202" t="e">
        <f t="shared" si="79"/>
        <v>#REF!</v>
      </c>
      <c r="EB85" s="202" t="e">
        <f>SUM(LEN(#REF!)-LEN(SUBSTITUTE(#REF!,"- Continua","")))/LEN("- Continua")</f>
        <v>#REF!</v>
      </c>
      <c r="EC85" s="202" t="e">
        <f>SUM(LEN(#REF!)-LEN(SUBSTITUTE(#REF!,"- Continua","")))/LEN("- Continua")</f>
        <v>#REF!</v>
      </c>
      <c r="ED85" s="202" t="e">
        <f t="shared" si="80"/>
        <v>#REF!</v>
      </c>
      <c r="EE85" s="202" t="e">
        <f>SUM(LEN(#REF!)-LEN(SUBSTITUTE(#REF!,"- Con registro","")))/LEN("- Con registro")</f>
        <v>#REF!</v>
      </c>
      <c r="EF85" s="202" t="e">
        <f>SUM(LEN(#REF!)-LEN(SUBSTITUTE(#REF!,"- Con registro","")))/LEN("- Con registro")</f>
        <v>#REF!</v>
      </c>
      <c r="EG85" s="202" t="e">
        <f t="shared" si="81"/>
        <v>#REF!</v>
      </c>
      <c r="EH85" s="206" t="e">
        <f t="shared" si="82"/>
        <v>#REF!</v>
      </c>
      <c r="EI85" s="206" t="e">
        <f t="shared" si="83"/>
        <v>#REF!</v>
      </c>
      <c r="EJ85" s="205" t="e">
        <f t="shared" si="84"/>
        <v>#REF!</v>
      </c>
      <c r="EK85" s="633" t="e">
        <f t="shared" si="85"/>
        <v>#REF!</v>
      </c>
      <c r="EL85" s="633"/>
      <c r="EM85" s="633"/>
      <c r="EN85" s="633"/>
      <c r="EO85" s="633"/>
      <c r="EP85" s="633"/>
      <c r="EQ85" s="633"/>
      <c r="ER85" s="633"/>
      <c r="ES85" s="633"/>
      <c r="ET85" s="633"/>
      <c r="EV85" s="204">
        <f t="shared" si="86"/>
        <v>45639</v>
      </c>
      <c r="EW85" s="203" t="str">
        <f t="shared" si="87"/>
        <v>Mapa de riesgos institucional 2025</v>
      </c>
      <c r="EX85" s="202" t="str">
        <f t="shared" si="88"/>
        <v>Riesgos</v>
      </c>
      <c r="EY85" s="202" t="str">
        <f t="shared" si="89"/>
        <v>ID_288: Posibilidad de afectación reputacional por pérdida de credibilidad y confianza de las entidades, debido a decisiones erróneas o no acertadas por falta de conocimiento técnico del servidor que gestiona la asesoría técnica y/o formula e implementa los proyectos en materia de transformación digital para las entidades en el Distrito</v>
      </c>
      <c r="EZ85" s="202" t="str">
        <f t="shared" si="90"/>
        <v>Ajuste en Identificación del riesgo
Análisis antes de controles
Establecimiento de controles
Evaluación de controles
Tratamiento del riesgo en el Mapa de riesgos de Gobierno Abierto y Relacionamiento con la Ciudadanía</v>
      </c>
      <c r="FA85" s="202" t="str">
        <f t="shared" si="91"/>
        <v>Solicitud de cambio realizada y aprobada por la Oficina de Consejería Distrital de Tecnologías de Información y Comunicaciones –TIC a través del Aplicativo DARUMA</v>
      </c>
    </row>
    <row r="86" spans="1:157" ht="399.9" customHeight="1" x14ac:dyDescent="0.3">
      <c r="A86" s="329" t="s">
        <v>2489</v>
      </c>
      <c r="B86" s="60" t="s">
        <v>2490</v>
      </c>
      <c r="C86" s="60" t="s">
        <v>2491</v>
      </c>
      <c r="D86" s="329" t="s">
        <v>2492</v>
      </c>
      <c r="E86" s="333" t="s">
        <v>1570</v>
      </c>
      <c r="F86" s="60" t="s">
        <v>2617</v>
      </c>
      <c r="G86" s="333">
        <v>213</v>
      </c>
      <c r="H86" s="333" t="s">
        <v>2618</v>
      </c>
      <c r="I86" s="324" t="s">
        <v>2619</v>
      </c>
      <c r="J86" s="329" t="s">
        <v>1466</v>
      </c>
      <c r="K86" s="333" t="s">
        <v>1467</v>
      </c>
      <c r="L86" s="60" t="s">
        <v>2620</v>
      </c>
      <c r="M86" s="61" t="s">
        <v>2565</v>
      </c>
      <c r="N86" s="60" t="s">
        <v>2578</v>
      </c>
      <c r="O86" s="60" t="s">
        <v>2621</v>
      </c>
      <c r="P86" s="60" t="s">
        <v>2593</v>
      </c>
      <c r="Q86" s="60" t="s">
        <v>2594</v>
      </c>
      <c r="R86" s="60" t="s">
        <v>2595</v>
      </c>
      <c r="S86" s="208" t="s">
        <v>1435</v>
      </c>
      <c r="T86" s="208" t="s">
        <v>43</v>
      </c>
      <c r="U86" s="331" t="s">
        <v>1472</v>
      </c>
      <c r="V86" s="332">
        <v>0.2</v>
      </c>
      <c r="W86" s="331" t="s">
        <v>1446</v>
      </c>
      <c r="X86" s="331" t="s">
        <v>1446</v>
      </c>
      <c r="Y86" s="331" t="s">
        <v>1446</v>
      </c>
      <c r="Z86" s="331" t="s">
        <v>1446</v>
      </c>
      <c r="AA86" s="331" t="s">
        <v>1446</v>
      </c>
      <c r="AB86" s="331" t="s">
        <v>1446</v>
      </c>
      <c r="AC86" s="331" t="s">
        <v>1798</v>
      </c>
      <c r="AD86" s="332">
        <v>1</v>
      </c>
      <c r="AE86" s="50" t="s">
        <v>1799</v>
      </c>
      <c r="AF86" s="60" t="s">
        <v>2622</v>
      </c>
      <c r="AG86" s="331" t="s">
        <v>1472</v>
      </c>
      <c r="AH86" s="330">
        <v>8.4000000000000005E-2</v>
      </c>
      <c r="AI86" s="331" t="s">
        <v>1798</v>
      </c>
      <c r="AJ86" s="330">
        <v>1</v>
      </c>
      <c r="AK86" s="50" t="s">
        <v>1799</v>
      </c>
      <c r="AL86" s="60" t="s">
        <v>2623</v>
      </c>
      <c r="AM86" s="329" t="s">
        <v>1630</v>
      </c>
      <c r="AN86" s="334" t="s">
        <v>2624</v>
      </c>
      <c r="AO86" s="334" t="s">
        <v>2625</v>
      </c>
      <c r="AP86" s="328" t="s">
        <v>2626</v>
      </c>
      <c r="AQ86" s="335">
        <v>1372</v>
      </c>
      <c r="AR86" s="335" t="s">
        <v>2337</v>
      </c>
      <c r="AS86" s="335" t="s">
        <v>1807</v>
      </c>
      <c r="AT86" s="60" t="s">
        <v>2627</v>
      </c>
      <c r="AU86" s="60" t="s">
        <v>2628</v>
      </c>
      <c r="AV86" s="60" t="s">
        <v>2629</v>
      </c>
      <c r="AW86" s="201">
        <v>45762</v>
      </c>
      <c r="AX86" s="187" t="s">
        <v>1487</v>
      </c>
      <c r="AY86" s="211" t="s">
        <v>2616</v>
      </c>
      <c r="AZ86" s="199">
        <v>45762</v>
      </c>
      <c r="BA86" s="60" t="s">
        <v>1487</v>
      </c>
      <c r="BB86" s="60" t="s">
        <v>2630</v>
      </c>
      <c r="BC86" s="201"/>
      <c r="BD86" s="187"/>
      <c r="BE86" s="211"/>
      <c r="BF86" s="198"/>
      <c r="BG86" s="210"/>
      <c r="BH86" s="61"/>
      <c r="BI86" s="198"/>
      <c r="BJ86" s="187"/>
      <c r="BK86" s="211"/>
      <c r="BL86" s="198"/>
      <c r="BM86" s="210"/>
      <c r="BN86" s="61"/>
      <c r="BO86" s="198"/>
      <c r="BP86" s="187"/>
      <c r="BQ86" s="211"/>
      <c r="BR86" s="198"/>
      <c r="BS86" s="210"/>
      <c r="BT86" s="61"/>
      <c r="BU86" s="198"/>
      <c r="BV86" s="187"/>
      <c r="BW86" s="211"/>
      <c r="BX86" s="198"/>
      <c r="BY86" s="210"/>
      <c r="BZ86" s="61"/>
      <c r="CA86" s="198"/>
      <c r="CB86" s="187"/>
      <c r="CC86" s="211"/>
      <c r="CD86" s="198"/>
      <c r="CE86" s="210"/>
      <c r="CF86" s="209"/>
      <c r="CG86" s="182">
        <f t="shared" si="69"/>
        <v>30</v>
      </c>
      <c r="CH86" s="208" t="s">
        <v>2603</v>
      </c>
      <c r="CI86" s="208" t="s">
        <v>2604</v>
      </c>
      <c r="CJ86" s="208" t="s">
        <v>2515</v>
      </c>
      <c r="CK86" s="208" t="s">
        <v>1457</v>
      </c>
      <c r="CL86" s="208" t="s">
        <v>1458</v>
      </c>
      <c r="CM86" s="208" t="s">
        <v>1458</v>
      </c>
      <c r="CN86" s="208" t="s">
        <v>1459</v>
      </c>
      <c r="CO86" s="208" t="s">
        <v>1458</v>
      </c>
      <c r="CP86" s="208" t="s">
        <v>1461</v>
      </c>
      <c r="CQ86" s="208"/>
      <c r="CR86" s="208" t="s">
        <v>1461</v>
      </c>
      <c r="CS86" s="208" t="s">
        <v>1564</v>
      </c>
      <c r="CT86" s="208" t="s">
        <v>1461</v>
      </c>
      <c r="CU86" s="208" t="s">
        <v>1461</v>
      </c>
      <c r="CV86" s="208" t="s">
        <v>1461</v>
      </c>
      <c r="CW86" s="208" t="s">
        <v>1461</v>
      </c>
      <c r="CX86" s="208" t="s">
        <v>2631</v>
      </c>
      <c r="CY86" s="208" t="s">
        <v>1461</v>
      </c>
      <c r="CZ86" s="208" t="s">
        <v>1461</v>
      </c>
      <c r="DA86" s="208" t="s">
        <v>1461</v>
      </c>
      <c r="DB86" s="208" t="s">
        <v>1461</v>
      </c>
      <c r="DC86" s="208" t="s">
        <v>1461</v>
      </c>
      <c r="DD86" s="208" t="s">
        <v>1461</v>
      </c>
      <c r="DF86" s="207" t="str">
        <f t="shared" si="70"/>
        <v>Corrupción</v>
      </c>
      <c r="DG86" s="632" t="str">
        <f t="shared" si="71"/>
        <v>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v>
      </c>
      <c r="DH86" s="632"/>
      <c r="DI86" s="632"/>
      <c r="DJ86" s="632"/>
      <c r="DK86" s="632"/>
      <c r="DL86" s="632"/>
      <c r="DM86" s="632"/>
      <c r="DN86" s="207" t="str">
        <f t="shared" si="72"/>
        <v>Extremo</v>
      </c>
      <c r="DO86" s="207" t="str">
        <f t="shared" si="73"/>
        <v>Extremo</v>
      </c>
      <c r="DQ86" s="202" t="e">
        <f>SUM(LEN(#REF!)-LEN(SUBSTITUTE(#REF!,"- Preventivo","")))/LEN("- Preventivo")</f>
        <v>#REF!</v>
      </c>
      <c r="DR86" s="202" t="e">
        <f t="shared" si="74"/>
        <v>#REF!</v>
      </c>
      <c r="DS86" s="202" t="e">
        <f>SUM(LEN(#REF!)-LEN(SUBSTITUTE(#REF!,"- Detectivo","")))/LEN("- Detectivo")</f>
        <v>#REF!</v>
      </c>
      <c r="DT86" s="202" t="e">
        <f t="shared" si="75"/>
        <v>#REF!</v>
      </c>
      <c r="DU86" s="202" t="e">
        <f>SUM(LEN(#REF!)-LEN(SUBSTITUTE(#REF!,"- Correctivo","")))/LEN("- Correctivo")</f>
        <v>#REF!</v>
      </c>
      <c r="DV86" s="202" t="e">
        <f t="shared" si="76"/>
        <v>#REF!</v>
      </c>
      <c r="DW86" s="202" t="e">
        <f t="shared" si="77"/>
        <v>#REF!</v>
      </c>
      <c r="DX86" s="202" t="e">
        <f t="shared" si="78"/>
        <v>#REF!</v>
      </c>
      <c r="DY86" s="202" t="e">
        <f>SUM(LEN(#REF!)-LEN(SUBSTITUTE(#REF!,"- Documentado","")))/LEN("- Documentado")</f>
        <v>#REF!</v>
      </c>
      <c r="DZ86" s="202" t="e">
        <f>SUM(LEN(#REF!)-LEN(SUBSTITUTE(#REF!,"- Documentado","")))/LEN("- Documentado")</f>
        <v>#REF!</v>
      </c>
      <c r="EA86" s="202" t="e">
        <f t="shared" si="79"/>
        <v>#REF!</v>
      </c>
      <c r="EB86" s="202" t="e">
        <f>SUM(LEN(#REF!)-LEN(SUBSTITUTE(#REF!,"- Continua","")))/LEN("- Continua")</f>
        <v>#REF!</v>
      </c>
      <c r="EC86" s="202" t="e">
        <f>SUM(LEN(#REF!)-LEN(SUBSTITUTE(#REF!,"- Continua","")))/LEN("- Continua")</f>
        <v>#REF!</v>
      </c>
      <c r="ED86" s="202" t="e">
        <f t="shared" si="80"/>
        <v>#REF!</v>
      </c>
      <c r="EE86" s="202" t="e">
        <f>SUM(LEN(#REF!)-LEN(SUBSTITUTE(#REF!,"- Con registro","")))/LEN("- Con registro")</f>
        <v>#REF!</v>
      </c>
      <c r="EF86" s="202" t="e">
        <f>SUM(LEN(#REF!)-LEN(SUBSTITUTE(#REF!,"- Con registro","")))/LEN("- Con registro")</f>
        <v>#REF!</v>
      </c>
      <c r="EG86" s="202" t="e">
        <f t="shared" si="81"/>
        <v>#REF!</v>
      </c>
      <c r="EH86" s="206" t="e">
        <f t="shared" si="82"/>
        <v>#REF!</v>
      </c>
      <c r="EI86" s="206" t="e">
        <f t="shared" si="83"/>
        <v>#REF!</v>
      </c>
      <c r="EJ86" s="205" t="e">
        <f t="shared" si="84"/>
        <v>#REF!</v>
      </c>
      <c r="EK86" s="633" t="e">
        <f t="shared" si="85"/>
        <v>#REF!</v>
      </c>
      <c r="EL86" s="633"/>
      <c r="EM86" s="633"/>
      <c r="EN86" s="633"/>
      <c r="EO86" s="633"/>
      <c r="EP86" s="633"/>
      <c r="EQ86" s="633"/>
      <c r="ER86" s="633"/>
      <c r="ES86" s="633"/>
      <c r="ET86" s="633"/>
      <c r="EV86" s="204">
        <f t="shared" si="86"/>
        <v>45762</v>
      </c>
      <c r="EW86" s="203" t="str">
        <f t="shared" si="87"/>
        <v>Mapa de riesgos institucional 2025</v>
      </c>
      <c r="EX86" s="202" t="str">
        <f t="shared" si="88"/>
        <v>Riesgos</v>
      </c>
      <c r="EY86" s="202" t="str">
        <f t="shared" si="89"/>
        <v>ID_213: Posibilidad de afectación económica (o presupuestal) por sanción de un ente de control o ente regulador, debido a decisiones ajustadas a intereses propios o de terceros en la gestión de asesorías técnicas y formulación de Proyectos en materia TIC y Transformación digital a las entidades distritales, para obtener dádivas o beneficios</v>
      </c>
      <c r="EZ86" s="202" t="str">
        <f t="shared" si="90"/>
        <v>Ajuste en Identificación del riesgo
Análisis antes de controles
Establecimiento de controles
Evaluación de controles
Tratamiento del riesgo en el Mapa de riesgos de Gobierno Abierto y Relacionamiento con la Ciudadanía</v>
      </c>
      <c r="FA86" s="202" t="str">
        <f t="shared" si="91"/>
        <v>Solicitud de cambio realizada y aprobada por la Oficina Consejería Distrital de Tecnologías de Información y Comunicaciones –TIC a través del Aplicativo DARUMA</v>
      </c>
    </row>
    <row r="87" spans="1:157" ht="399.9" customHeight="1" x14ac:dyDescent="0.3">
      <c r="A87" s="50" t="s">
        <v>2489</v>
      </c>
      <c r="B87" s="208" t="s">
        <v>2490</v>
      </c>
      <c r="C87" s="208" t="s">
        <v>2491</v>
      </c>
      <c r="D87" s="50" t="s">
        <v>2492</v>
      </c>
      <c r="E87" s="326" t="s">
        <v>1570</v>
      </c>
      <c r="F87" s="325" t="s">
        <v>2632</v>
      </c>
      <c r="G87" s="50">
        <v>290</v>
      </c>
      <c r="H87" s="50" t="s">
        <v>2633</v>
      </c>
      <c r="I87" s="324" t="s">
        <v>2634</v>
      </c>
      <c r="J87" s="50" t="s">
        <v>1427</v>
      </c>
      <c r="K87" s="50" t="s">
        <v>1428</v>
      </c>
      <c r="L87" s="50" t="s">
        <v>2635</v>
      </c>
      <c r="M87" s="208" t="s">
        <v>2636</v>
      </c>
      <c r="N87" s="208" t="s">
        <v>2377</v>
      </c>
      <c r="O87" s="208" t="s">
        <v>1501</v>
      </c>
      <c r="P87" s="208" t="s">
        <v>2637</v>
      </c>
      <c r="Q87" s="208" t="s">
        <v>1433</v>
      </c>
      <c r="R87" s="208" t="s">
        <v>1682</v>
      </c>
      <c r="S87" s="208" t="s">
        <v>1740</v>
      </c>
      <c r="T87" s="208" t="s">
        <v>2638</v>
      </c>
      <c r="U87" s="322" t="s">
        <v>1441</v>
      </c>
      <c r="V87" s="323">
        <v>0.4</v>
      </c>
      <c r="W87" s="322" t="s">
        <v>1437</v>
      </c>
      <c r="X87" s="322" t="s">
        <v>1473</v>
      </c>
      <c r="Y87" s="322" t="s">
        <v>1437</v>
      </c>
      <c r="Z87" s="322" t="s">
        <v>1437</v>
      </c>
      <c r="AA87" s="322" t="s">
        <v>1473</v>
      </c>
      <c r="AB87" s="322" t="s">
        <v>1473</v>
      </c>
      <c r="AC87" s="322" t="s">
        <v>1473</v>
      </c>
      <c r="AD87" s="427">
        <v>0.6</v>
      </c>
      <c r="AE87" s="188" t="s">
        <v>1439</v>
      </c>
      <c r="AF87" s="208" t="s">
        <v>2639</v>
      </c>
      <c r="AG87" s="322" t="s">
        <v>1472</v>
      </c>
      <c r="AH87" s="321">
        <v>0.16799999999999998</v>
      </c>
      <c r="AI87" s="322" t="s">
        <v>1438</v>
      </c>
      <c r="AJ87" s="321">
        <v>0.25312499999999999</v>
      </c>
      <c r="AK87" s="50" t="s">
        <v>1442</v>
      </c>
      <c r="AL87" s="208" t="s">
        <v>2081</v>
      </c>
      <c r="AM87" s="50" t="s">
        <v>1444</v>
      </c>
      <c r="AN87" s="208" t="s">
        <v>1445</v>
      </c>
      <c r="AO87" s="208" t="s">
        <v>1445</v>
      </c>
      <c r="AP87" s="208" t="s">
        <v>1445</v>
      </c>
      <c r="AQ87" s="208" t="s">
        <v>1446</v>
      </c>
      <c r="AR87" s="208" t="s">
        <v>1445</v>
      </c>
      <c r="AS87" s="208" t="s">
        <v>1445</v>
      </c>
      <c r="AT87" s="208" t="s">
        <v>2640</v>
      </c>
      <c r="AU87" s="208" t="s">
        <v>2641</v>
      </c>
      <c r="AV87" s="327" t="s">
        <v>2642</v>
      </c>
      <c r="AW87" s="201">
        <v>45652</v>
      </c>
      <c r="AX87" s="187" t="s">
        <v>1487</v>
      </c>
      <c r="AY87" s="211" t="s">
        <v>2643</v>
      </c>
      <c r="AZ87" s="184" t="e">
        <f>IF(#REF!="","",#REF!)</f>
        <v>#REF!</v>
      </c>
      <c r="BA87" s="187" t="e">
        <f>CONCATENATE(IF(#REF!="","",#REF!),"
",IF(#REF!="","",#REF!),"
",IF(#REF!="","",#REF!),"
",IF(#REF!="","",#REF!),"
",IF(#REF!="","",#REF!),"")</f>
        <v>#REF!</v>
      </c>
      <c r="BB87" s="186" t="e">
        <f>IF(#REF!="","",#REF!)</f>
        <v>#REF!</v>
      </c>
      <c r="BC87" s="198"/>
      <c r="BD87" s="187"/>
      <c r="BE87" s="211"/>
      <c r="BF87" s="198"/>
      <c r="BG87" s="210"/>
      <c r="BH87" s="61"/>
      <c r="BI87" s="198"/>
      <c r="BJ87" s="187"/>
      <c r="BK87" s="211"/>
      <c r="BL87" s="198"/>
      <c r="BM87" s="210"/>
      <c r="BN87" s="61"/>
      <c r="BO87" s="198"/>
      <c r="BP87" s="187"/>
      <c r="BQ87" s="211"/>
      <c r="BR87" s="198"/>
      <c r="BS87" s="210"/>
      <c r="BT87" s="61"/>
      <c r="BU87" s="198"/>
      <c r="BV87" s="187"/>
      <c r="BW87" s="211"/>
      <c r="BX87" s="198"/>
      <c r="BY87" s="210"/>
      <c r="BZ87" s="61"/>
      <c r="CA87" s="198"/>
      <c r="CB87" s="187"/>
      <c r="CC87" s="211"/>
      <c r="CD87" s="198"/>
      <c r="CE87" s="210"/>
      <c r="CF87" s="209"/>
      <c r="CG87" s="182">
        <f t="shared" si="69"/>
        <v>30</v>
      </c>
      <c r="CH87" s="208" t="s">
        <v>2644</v>
      </c>
      <c r="CI87" s="208" t="s">
        <v>1515</v>
      </c>
      <c r="CJ87" s="208" t="s">
        <v>2515</v>
      </c>
      <c r="CK87" s="208" t="s">
        <v>1457</v>
      </c>
      <c r="CL87" s="208" t="s">
        <v>1458</v>
      </c>
      <c r="CM87" s="208" t="s">
        <v>1458</v>
      </c>
      <c r="CN87" s="208" t="s">
        <v>1459</v>
      </c>
      <c r="CO87" s="208" t="s">
        <v>1458</v>
      </c>
      <c r="CP87" s="208" t="s">
        <v>1461</v>
      </c>
      <c r="CQ87" s="208"/>
      <c r="CR87" s="208" t="s">
        <v>1461</v>
      </c>
      <c r="CS87" s="208" t="s">
        <v>1563</v>
      </c>
      <c r="CT87" s="208" t="s">
        <v>1461</v>
      </c>
      <c r="CU87" s="208" t="s">
        <v>1461</v>
      </c>
      <c r="CV87" s="208" t="s">
        <v>1461</v>
      </c>
      <c r="CW87" s="208" t="s">
        <v>1461</v>
      </c>
      <c r="CX87" s="208" t="s">
        <v>2645</v>
      </c>
      <c r="CY87" s="208" t="s">
        <v>1461</v>
      </c>
      <c r="CZ87" s="208"/>
      <c r="DA87" s="208"/>
      <c r="DB87" s="208"/>
      <c r="DC87" s="208"/>
      <c r="DD87" s="208" t="s">
        <v>1461</v>
      </c>
      <c r="DF87" s="207" t="str">
        <f t="shared" si="70"/>
        <v>Gestión de procesos</v>
      </c>
      <c r="DG87" s="632" t="str">
        <f t="shared" si="71"/>
        <v>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v>
      </c>
      <c r="DH87" s="632"/>
      <c r="DI87" s="632"/>
      <c r="DJ87" s="632"/>
      <c r="DK87" s="632"/>
      <c r="DL87" s="632"/>
      <c r="DM87" s="632"/>
      <c r="DN87" s="207" t="str">
        <f t="shared" si="72"/>
        <v>Moderado</v>
      </c>
      <c r="DO87" s="207" t="str">
        <f t="shared" si="73"/>
        <v>Bajo</v>
      </c>
      <c r="DQ87" s="202" t="e">
        <f>SUM(LEN(#REF!)-LEN(SUBSTITUTE(#REF!,"- Preventivo","")))/LEN("- Preventivo")</f>
        <v>#REF!</v>
      </c>
      <c r="DR87" s="202" t="e">
        <f t="shared" si="74"/>
        <v>#REF!</v>
      </c>
      <c r="DS87" s="202" t="e">
        <f>SUM(LEN(#REF!)-LEN(SUBSTITUTE(#REF!,"- Detectivo","")))/LEN("- Detectivo")</f>
        <v>#REF!</v>
      </c>
      <c r="DT87" s="202" t="e">
        <f t="shared" si="75"/>
        <v>#REF!</v>
      </c>
      <c r="DU87" s="202" t="e">
        <f>SUM(LEN(#REF!)-LEN(SUBSTITUTE(#REF!,"- Correctivo","")))/LEN("- Correctivo")</f>
        <v>#REF!</v>
      </c>
      <c r="DV87" s="202" t="e">
        <f t="shared" si="76"/>
        <v>#REF!</v>
      </c>
      <c r="DW87" s="202" t="e">
        <f t="shared" si="77"/>
        <v>#REF!</v>
      </c>
      <c r="DX87" s="202" t="e">
        <f t="shared" si="78"/>
        <v>#REF!</v>
      </c>
      <c r="DY87" s="202" t="e">
        <f>SUM(LEN(#REF!)-LEN(SUBSTITUTE(#REF!,"- Documentado","")))/LEN("- Documentado")</f>
        <v>#REF!</v>
      </c>
      <c r="DZ87" s="202" t="e">
        <f>SUM(LEN(#REF!)-LEN(SUBSTITUTE(#REF!,"- Documentado","")))/LEN("- Documentado")</f>
        <v>#REF!</v>
      </c>
      <c r="EA87" s="202" t="e">
        <f t="shared" si="79"/>
        <v>#REF!</v>
      </c>
      <c r="EB87" s="202" t="e">
        <f>SUM(LEN(#REF!)-LEN(SUBSTITUTE(#REF!,"- Continua","")))/LEN("- Continua")</f>
        <v>#REF!</v>
      </c>
      <c r="EC87" s="202" t="e">
        <f>SUM(LEN(#REF!)-LEN(SUBSTITUTE(#REF!,"- Continua","")))/LEN("- Continua")</f>
        <v>#REF!</v>
      </c>
      <c r="ED87" s="202" t="e">
        <f t="shared" si="80"/>
        <v>#REF!</v>
      </c>
      <c r="EE87" s="202" t="e">
        <f>SUM(LEN(#REF!)-LEN(SUBSTITUTE(#REF!,"- Con registro","")))/LEN("- Con registro")</f>
        <v>#REF!</v>
      </c>
      <c r="EF87" s="202" t="e">
        <f>SUM(LEN(#REF!)-LEN(SUBSTITUTE(#REF!,"- Con registro","")))/LEN("- Con registro")</f>
        <v>#REF!</v>
      </c>
      <c r="EG87" s="202" t="e">
        <f t="shared" si="81"/>
        <v>#REF!</v>
      </c>
      <c r="EH87" s="206" t="e">
        <f t="shared" si="82"/>
        <v>#REF!</v>
      </c>
      <c r="EI87" s="206" t="e">
        <f t="shared" si="83"/>
        <v>#REF!</v>
      </c>
      <c r="EJ87" s="205" t="e">
        <f t="shared" si="84"/>
        <v>#REF!</v>
      </c>
      <c r="EK87" s="633" t="e">
        <f t="shared" si="85"/>
        <v>#REF!</v>
      </c>
      <c r="EL87" s="633"/>
      <c r="EM87" s="633"/>
      <c r="EN87" s="633"/>
      <c r="EO87" s="633"/>
      <c r="EP87" s="633"/>
      <c r="EQ87" s="633"/>
      <c r="ER87" s="633"/>
      <c r="ES87" s="633"/>
      <c r="ET87" s="633"/>
      <c r="EV87" s="204">
        <f t="shared" si="86"/>
        <v>45652</v>
      </c>
      <c r="EW87" s="203" t="str">
        <f t="shared" si="87"/>
        <v>Mapa de riesgos institucional 2025</v>
      </c>
      <c r="EX87" s="202" t="str">
        <f t="shared" si="88"/>
        <v>Riesgos</v>
      </c>
      <c r="EY87" s="202" t="str">
        <f t="shared" si="89"/>
        <v>ID_290: Posibilidad de afectación reputacional por resultados insatisfactorios en el avance hacia un Estado Abierto en Bogotá en las entidades distritales, debido a errores (fallas o deficiencias) en el seguimiento a los avances y estrategias del modelo de Estado Abierto en los diferentes sectores y entidades del Distrito.</v>
      </c>
      <c r="EZ87" s="202" t="str">
        <f t="shared" si="90"/>
        <v>Ajuste en Identificación del riesgo
Análisis antes de controles
Establecimiento de controles
Evaluación de controles
Tratamiento del riesgo en el Mapa de riesgos de Gobierno Abierto y Relacionamiento con la Ciudadanía</v>
      </c>
      <c r="FA87" s="202" t="str">
        <f t="shared" si="91"/>
        <v>Solicitud de cambio realizada y aprobada por la Subsecretaria Distrital de Fortalecimiento Institucional a través del Aplicativo DARUMA</v>
      </c>
    </row>
    <row r="88" spans="1:157" ht="399.9" customHeight="1" x14ac:dyDescent="0.3">
      <c r="A88" s="50" t="s">
        <v>2489</v>
      </c>
      <c r="B88" s="208" t="s">
        <v>2490</v>
      </c>
      <c r="C88" s="208" t="s">
        <v>2491</v>
      </c>
      <c r="D88" s="50" t="s">
        <v>2492</v>
      </c>
      <c r="E88" s="326" t="s">
        <v>1570</v>
      </c>
      <c r="F88" s="325" t="s">
        <v>2646</v>
      </c>
      <c r="G88" s="50">
        <v>291</v>
      </c>
      <c r="H88" s="50" t="s">
        <v>2647</v>
      </c>
      <c r="I88" s="324" t="s">
        <v>2648</v>
      </c>
      <c r="J88" s="50" t="s">
        <v>1427</v>
      </c>
      <c r="K88" s="50" t="s">
        <v>1428</v>
      </c>
      <c r="L88" s="50" t="s">
        <v>2635</v>
      </c>
      <c r="M88" s="208" t="s">
        <v>2649</v>
      </c>
      <c r="N88" s="208" t="s">
        <v>2650</v>
      </c>
      <c r="O88" s="208" t="s">
        <v>2651</v>
      </c>
      <c r="P88" s="208" t="s">
        <v>2637</v>
      </c>
      <c r="Q88" s="208" t="s">
        <v>1433</v>
      </c>
      <c r="R88" s="208" t="s">
        <v>1682</v>
      </c>
      <c r="S88" s="208" t="s">
        <v>1740</v>
      </c>
      <c r="T88" s="208" t="s">
        <v>2638</v>
      </c>
      <c r="U88" s="322" t="s">
        <v>1436</v>
      </c>
      <c r="V88" s="323">
        <v>0.6</v>
      </c>
      <c r="W88" s="322" t="s">
        <v>1437</v>
      </c>
      <c r="X88" s="322" t="s">
        <v>1473</v>
      </c>
      <c r="Y88" s="322" t="s">
        <v>1437</v>
      </c>
      <c r="Z88" s="322" t="s">
        <v>1437</v>
      </c>
      <c r="AA88" s="322" t="s">
        <v>1437</v>
      </c>
      <c r="AB88" s="322" t="s">
        <v>1473</v>
      </c>
      <c r="AC88" s="322" t="s">
        <v>1473</v>
      </c>
      <c r="AD88" s="427">
        <v>0.6</v>
      </c>
      <c r="AE88" s="188" t="s">
        <v>1439</v>
      </c>
      <c r="AF88" s="208" t="s">
        <v>2652</v>
      </c>
      <c r="AG88" s="322" t="s">
        <v>1441</v>
      </c>
      <c r="AH88" s="321">
        <v>0.252</v>
      </c>
      <c r="AI88" s="322" t="s">
        <v>1438</v>
      </c>
      <c r="AJ88" s="321">
        <v>0.25312499999999999</v>
      </c>
      <c r="AK88" s="50" t="s">
        <v>1439</v>
      </c>
      <c r="AL88" s="208" t="s">
        <v>2081</v>
      </c>
      <c r="AM88" s="50" t="s">
        <v>1444</v>
      </c>
      <c r="AN88" s="208" t="s">
        <v>2653</v>
      </c>
      <c r="AO88" s="208" t="s">
        <v>2654</v>
      </c>
      <c r="AP88" s="428" t="s">
        <v>2655</v>
      </c>
      <c r="AQ88" s="428">
        <v>1387</v>
      </c>
      <c r="AR88" s="428" t="s">
        <v>2113</v>
      </c>
      <c r="AS88" s="428" t="s">
        <v>1807</v>
      </c>
      <c r="AT88" s="208" t="s">
        <v>2656</v>
      </c>
      <c r="AU88" s="208" t="s">
        <v>2657</v>
      </c>
      <c r="AV88" s="327" t="s">
        <v>2658</v>
      </c>
      <c r="AW88" s="201">
        <v>45652</v>
      </c>
      <c r="AX88" s="187" t="s">
        <v>1487</v>
      </c>
      <c r="AY88" s="211" t="s">
        <v>2643</v>
      </c>
      <c r="AZ88" s="184">
        <f>IF([7]Ficha12!$BL$271="","",[7]Ficha12!$BL$271)</f>
        <v>45772</v>
      </c>
      <c r="BA88" s="187" t="str">
        <f>CONCATENATE(IF([7]Ficha12!$C$272="","",[7]Ficha12!$E$272),"
",IF([7]Ficha12!$C$273="","",[7]Ficha12!$E$273),"
",IF([7]Ficha12!$C$274="","",[7]Ficha12!$E$274),"
",IF([7]Ficha12!$C$275="","",[7]Ficha12!$E$275),"
",IF([7]Ficha12!$C$276="","",[7]Ficha12!$E$276),"")</f>
        <v>Identificación del riesgo
Análisis antes de controles
Establecimiento de controles
Evaluación de controles
Tratamiento del riesgo</v>
      </c>
      <c r="BB88" s="186" t="str">
        <f>IF([7]Ficha12!$N$271="","",[7]Ficha12!$N$271)</f>
        <v>Identificación del Riesgo:  se realizó la actualización de la Matriz DOFA y se cambió el objetivo estratégico conforme a la nueva Plataforma Estratégica de la Secretaría General aprobada mediante la Resolución 630 de 2024 
Se actualizó la calificación de la Probabilidad y el Impacto. 
Se modificó un control preventivo, uno detectivo, dos correctivos y se crea un control correctivo. 
Se evalúan nuevamente los controles conforme a su actualización. 
Se actualizaron las acciones de tratamiento para la vigencia 2025. 
(Rad: 3-2025-10531)</v>
      </c>
      <c r="BC88" s="198"/>
      <c r="BD88" s="187"/>
      <c r="BE88" s="211"/>
      <c r="BF88" s="198"/>
      <c r="BG88" s="210"/>
      <c r="BH88" s="61"/>
      <c r="BI88" s="198"/>
      <c r="BJ88" s="187"/>
      <c r="BK88" s="211"/>
      <c r="BL88" s="198"/>
      <c r="BM88" s="210"/>
      <c r="BN88" s="61"/>
      <c r="BO88" s="198"/>
      <c r="BP88" s="187"/>
      <c r="BQ88" s="211"/>
      <c r="BR88" s="198"/>
      <c r="BS88" s="210"/>
      <c r="BT88" s="61"/>
      <c r="BU88" s="198"/>
      <c r="BV88" s="187"/>
      <c r="BW88" s="211"/>
      <c r="BX88" s="198"/>
      <c r="BY88" s="210"/>
      <c r="BZ88" s="61"/>
      <c r="CA88" s="198"/>
      <c r="CB88" s="187"/>
      <c r="CC88" s="211"/>
      <c r="CD88" s="198"/>
      <c r="CE88" s="210"/>
      <c r="CF88" s="209"/>
      <c r="CG88" s="182">
        <f t="shared" si="69"/>
        <v>30</v>
      </c>
      <c r="CH88" s="208" t="s">
        <v>2644</v>
      </c>
      <c r="CI88" s="208" t="s">
        <v>1515</v>
      </c>
      <c r="CJ88" s="208" t="s">
        <v>2515</v>
      </c>
      <c r="CK88" s="208" t="s">
        <v>1457</v>
      </c>
      <c r="CL88" s="208" t="s">
        <v>1458</v>
      </c>
      <c r="CM88" s="208" t="s">
        <v>1458</v>
      </c>
      <c r="CN88" s="208" t="s">
        <v>1459</v>
      </c>
      <c r="CO88" s="208" t="s">
        <v>1458</v>
      </c>
      <c r="CP88" s="208" t="s">
        <v>1461</v>
      </c>
      <c r="CQ88" s="208"/>
      <c r="CR88" s="208" t="s">
        <v>1461</v>
      </c>
      <c r="CS88" s="208" t="s">
        <v>1461</v>
      </c>
      <c r="CT88" s="208" t="s">
        <v>1461</v>
      </c>
      <c r="CU88" s="208" t="s">
        <v>1461</v>
      </c>
      <c r="CV88" s="208" t="s">
        <v>1461</v>
      </c>
      <c r="CW88" s="208" t="s">
        <v>1461</v>
      </c>
      <c r="CX88" s="208" t="s">
        <v>2659</v>
      </c>
      <c r="CY88" s="208" t="s">
        <v>1461</v>
      </c>
      <c r="CZ88" s="208"/>
      <c r="DA88" s="208"/>
      <c r="DB88" s="208"/>
      <c r="DC88" s="208"/>
      <c r="DD88" s="208" t="s">
        <v>1461</v>
      </c>
      <c r="DF88" s="207" t="str">
        <f t="shared" si="70"/>
        <v>Gestión de procesos</v>
      </c>
      <c r="DG88" s="632" t="str">
        <f t="shared" si="71"/>
        <v>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v>
      </c>
      <c r="DH88" s="632"/>
      <c r="DI88" s="632"/>
      <c r="DJ88" s="632"/>
      <c r="DK88" s="632"/>
      <c r="DL88" s="632"/>
      <c r="DM88" s="632"/>
      <c r="DN88" s="207" t="str">
        <f t="shared" si="72"/>
        <v>Moderado</v>
      </c>
      <c r="DO88" s="207" t="str">
        <f t="shared" si="73"/>
        <v>Moderado</v>
      </c>
      <c r="DQ88" s="202" t="e">
        <f>SUM(LEN(#REF!)-LEN(SUBSTITUTE(#REF!,"- Preventivo","")))/LEN("- Preventivo")</f>
        <v>#REF!</v>
      </c>
      <c r="DR88" s="202" t="e">
        <f t="shared" si="74"/>
        <v>#REF!</v>
      </c>
      <c r="DS88" s="202" t="e">
        <f>SUM(LEN(#REF!)-LEN(SUBSTITUTE(#REF!,"- Detectivo","")))/LEN("- Detectivo")</f>
        <v>#REF!</v>
      </c>
      <c r="DT88" s="202" t="e">
        <f t="shared" si="75"/>
        <v>#REF!</v>
      </c>
      <c r="DU88" s="202" t="e">
        <f>SUM(LEN(#REF!)-LEN(SUBSTITUTE(#REF!,"- Correctivo","")))/LEN("- Correctivo")</f>
        <v>#REF!</v>
      </c>
      <c r="DV88" s="202" t="e">
        <f t="shared" si="76"/>
        <v>#REF!</v>
      </c>
      <c r="DW88" s="202" t="e">
        <f t="shared" si="77"/>
        <v>#REF!</v>
      </c>
      <c r="DX88" s="202" t="e">
        <f t="shared" si="78"/>
        <v>#REF!</v>
      </c>
      <c r="DY88" s="202" t="e">
        <f>SUM(LEN(#REF!)-LEN(SUBSTITUTE(#REF!,"- Documentado","")))/LEN("- Documentado")</f>
        <v>#REF!</v>
      </c>
      <c r="DZ88" s="202" t="e">
        <f>SUM(LEN(#REF!)-LEN(SUBSTITUTE(#REF!,"- Documentado","")))/LEN("- Documentado")</f>
        <v>#REF!</v>
      </c>
      <c r="EA88" s="202" t="e">
        <f t="shared" si="79"/>
        <v>#REF!</v>
      </c>
      <c r="EB88" s="202" t="e">
        <f>SUM(LEN(#REF!)-LEN(SUBSTITUTE(#REF!,"- Continua","")))/LEN("- Continua")</f>
        <v>#REF!</v>
      </c>
      <c r="EC88" s="202" t="e">
        <f>SUM(LEN(#REF!)-LEN(SUBSTITUTE(#REF!,"- Continua","")))/LEN("- Continua")</f>
        <v>#REF!</v>
      </c>
      <c r="ED88" s="202" t="e">
        <f t="shared" si="80"/>
        <v>#REF!</v>
      </c>
      <c r="EE88" s="202" t="e">
        <f>SUM(LEN(#REF!)-LEN(SUBSTITUTE(#REF!,"- Con registro","")))/LEN("- Con registro")</f>
        <v>#REF!</v>
      </c>
      <c r="EF88" s="202" t="e">
        <f>SUM(LEN(#REF!)-LEN(SUBSTITUTE(#REF!,"- Con registro","")))/LEN("- Con registro")</f>
        <v>#REF!</v>
      </c>
      <c r="EG88" s="202" t="e">
        <f t="shared" si="81"/>
        <v>#REF!</v>
      </c>
      <c r="EH88" s="206" t="e">
        <f t="shared" si="82"/>
        <v>#REF!</v>
      </c>
      <c r="EI88" s="206" t="e">
        <f t="shared" si="83"/>
        <v>#REF!</v>
      </c>
      <c r="EJ88" s="205" t="e">
        <f t="shared" si="84"/>
        <v>#REF!</v>
      </c>
      <c r="EK88" s="633" t="e">
        <f t="shared" si="85"/>
        <v>#REF!</v>
      </c>
      <c r="EL88" s="633"/>
      <c r="EM88" s="633"/>
      <c r="EN88" s="633"/>
      <c r="EO88" s="633"/>
      <c r="EP88" s="633"/>
      <c r="EQ88" s="633"/>
      <c r="ER88" s="633"/>
      <c r="ES88" s="633"/>
      <c r="ET88" s="633"/>
      <c r="EV88" s="204">
        <f t="shared" si="86"/>
        <v>45652</v>
      </c>
      <c r="EW88" s="203" t="str">
        <f t="shared" si="87"/>
        <v>Mapa de riesgos institucional 2025</v>
      </c>
      <c r="EX88" s="202" t="str">
        <f t="shared" si="88"/>
        <v>Riesgos</v>
      </c>
      <c r="EY88" s="202" t="str">
        <f t="shared" si="89"/>
        <v>ID_291: Posibilidad de afectación reputacional por no lograr fortalecer la administración y la gestión pública distrital a través del modelo de Gobierno Abierto, debido a errores (fallas o deficiencias) en el acompañamiento y asesoramiento metodológico a las entidades distritales con el fin de garantizar la correcta implementación del modelo de gobierno abierto.</v>
      </c>
      <c r="EZ88" s="202" t="str">
        <f t="shared" si="90"/>
        <v>Ajuste en Identificación del riesgo
Análisis antes de controles
Establecimiento de controles
Evaluación de controles
Tratamiento del riesgo en el Mapa de riesgos de Gobierno Abierto y Relacionamiento con la Ciudadanía</v>
      </c>
      <c r="FA88" s="202" t="str">
        <f t="shared" si="91"/>
        <v>Solicitud de cambio realizada y aprobada por la Subsecretaria Distrital de Fortalecimiento Institucional a través del Aplicativo DARUMA</v>
      </c>
    </row>
    <row r="89" spans="1:157" ht="399.9" customHeight="1" x14ac:dyDescent="0.3">
      <c r="A89" s="329" t="s">
        <v>933</v>
      </c>
      <c r="B89" s="60" t="s">
        <v>2660</v>
      </c>
      <c r="C89" s="60" t="s">
        <v>2661</v>
      </c>
      <c r="D89" s="329" t="s">
        <v>2662</v>
      </c>
      <c r="E89" s="333" t="s">
        <v>1570</v>
      </c>
      <c r="F89" s="60" t="s">
        <v>2663</v>
      </c>
      <c r="G89" s="333">
        <v>207</v>
      </c>
      <c r="H89" s="333" t="s">
        <v>2664</v>
      </c>
      <c r="I89" s="324" t="s">
        <v>2665</v>
      </c>
      <c r="J89" s="329" t="s">
        <v>1466</v>
      </c>
      <c r="K89" s="333" t="s">
        <v>1467</v>
      </c>
      <c r="L89" s="60" t="s">
        <v>2666</v>
      </c>
      <c r="M89" s="61" t="s">
        <v>2667</v>
      </c>
      <c r="N89" s="60" t="s">
        <v>2668</v>
      </c>
      <c r="O89" s="60" t="s">
        <v>2669</v>
      </c>
      <c r="P89" s="60" t="s">
        <v>2670</v>
      </c>
      <c r="Q89" s="60" t="s">
        <v>2671</v>
      </c>
      <c r="R89" s="60" t="s">
        <v>1682</v>
      </c>
      <c r="S89" s="60" t="s">
        <v>1740</v>
      </c>
      <c r="T89" s="60" t="s">
        <v>2672</v>
      </c>
      <c r="U89" s="331" t="s">
        <v>1472</v>
      </c>
      <c r="V89" s="332">
        <v>0.2</v>
      </c>
      <c r="W89" s="331" t="s">
        <v>1474</v>
      </c>
      <c r="X89" s="331" t="s">
        <v>1473</v>
      </c>
      <c r="Y89" s="331" t="s">
        <v>1474</v>
      </c>
      <c r="Z89" s="331" t="s">
        <v>1473</v>
      </c>
      <c r="AA89" s="331" t="s">
        <v>1473</v>
      </c>
      <c r="AB89" s="331" t="s">
        <v>1474</v>
      </c>
      <c r="AC89" s="331" t="s">
        <v>1474</v>
      </c>
      <c r="AD89" s="431">
        <v>0.8</v>
      </c>
      <c r="AE89" s="50" t="s">
        <v>1475</v>
      </c>
      <c r="AF89" s="60" t="s">
        <v>1476</v>
      </c>
      <c r="AG89" s="331" t="s">
        <v>1472</v>
      </c>
      <c r="AH89" s="330">
        <v>2.5919999999999995E-2</v>
      </c>
      <c r="AI89" s="331" t="s">
        <v>1474</v>
      </c>
      <c r="AJ89" s="330">
        <v>0.8</v>
      </c>
      <c r="AK89" s="50" t="s">
        <v>1475</v>
      </c>
      <c r="AL89" s="60" t="s">
        <v>2673</v>
      </c>
      <c r="AM89" s="329" t="s">
        <v>1630</v>
      </c>
      <c r="AN89" s="60" t="s">
        <v>2674</v>
      </c>
      <c r="AO89" s="60" t="s">
        <v>2675</v>
      </c>
      <c r="AP89" s="430" t="s">
        <v>2676</v>
      </c>
      <c r="AQ89" s="430">
        <v>1352</v>
      </c>
      <c r="AR89" s="430" t="s">
        <v>2220</v>
      </c>
      <c r="AS89" s="430" t="s">
        <v>1958</v>
      </c>
      <c r="AT89" s="60" t="s">
        <v>2677</v>
      </c>
      <c r="AU89" s="60" t="s">
        <v>2678</v>
      </c>
      <c r="AV89" s="60" t="s">
        <v>2679</v>
      </c>
      <c r="AW89" s="201">
        <v>45649</v>
      </c>
      <c r="AX89" s="187" t="s">
        <v>2680</v>
      </c>
      <c r="AY89" s="211" t="s">
        <v>2681</v>
      </c>
      <c r="AZ89" s="213"/>
      <c r="BA89" s="210"/>
      <c r="BB89" s="61"/>
      <c r="BC89" s="198"/>
      <c r="BD89" s="187"/>
      <c r="BE89" s="211"/>
      <c r="BF89" s="198"/>
      <c r="BG89" s="210"/>
      <c r="BH89" s="61"/>
      <c r="BI89" s="198"/>
      <c r="BJ89" s="187"/>
      <c r="BK89" s="211"/>
      <c r="BL89" s="198"/>
      <c r="BM89" s="210"/>
      <c r="BN89" s="61"/>
      <c r="BO89" s="198"/>
      <c r="BP89" s="187"/>
      <c r="BQ89" s="211"/>
      <c r="BR89" s="198"/>
      <c r="BS89" s="210"/>
      <c r="BT89" s="61"/>
      <c r="BU89" s="198"/>
      <c r="BV89" s="187"/>
      <c r="BW89" s="211"/>
      <c r="BX89" s="198"/>
      <c r="BY89" s="210"/>
      <c r="BZ89" s="61"/>
      <c r="CA89" s="198"/>
      <c r="CB89" s="187"/>
      <c r="CC89" s="211"/>
      <c r="CD89" s="198"/>
      <c r="CE89" s="210"/>
      <c r="CF89" s="209"/>
      <c r="CG89" s="182">
        <f t="shared" si="69"/>
        <v>33</v>
      </c>
      <c r="CH89" s="208" t="s">
        <v>2682</v>
      </c>
      <c r="CI89" s="208" t="s">
        <v>2683</v>
      </c>
      <c r="CJ89" s="208" t="s">
        <v>2684</v>
      </c>
      <c r="CK89" s="208" t="s">
        <v>1457</v>
      </c>
      <c r="CL89" s="208" t="s">
        <v>1458</v>
      </c>
      <c r="CM89" s="208" t="s">
        <v>1458</v>
      </c>
      <c r="CN89" s="208" t="s">
        <v>1459</v>
      </c>
      <c r="CO89" s="208" t="s">
        <v>1458</v>
      </c>
      <c r="CP89" s="208" t="s">
        <v>1461</v>
      </c>
      <c r="CQ89" s="208"/>
      <c r="CR89" s="208" t="s">
        <v>1461</v>
      </c>
      <c r="CS89" s="208" t="s">
        <v>1563</v>
      </c>
      <c r="CT89" s="208" t="s">
        <v>1461</v>
      </c>
      <c r="CU89" s="208" t="s">
        <v>1461</v>
      </c>
      <c r="CV89" s="208" t="s">
        <v>1461</v>
      </c>
      <c r="CW89" s="208" t="s">
        <v>1461</v>
      </c>
      <c r="CX89" s="208" t="s">
        <v>2685</v>
      </c>
      <c r="CY89" s="208" t="s">
        <v>1461</v>
      </c>
      <c r="CZ89" s="208" t="s">
        <v>1461</v>
      </c>
      <c r="DA89" s="208" t="s">
        <v>1461</v>
      </c>
      <c r="DB89" s="208" t="s">
        <v>1461</v>
      </c>
      <c r="DC89" s="208" t="s">
        <v>1461</v>
      </c>
      <c r="DD89" s="208" t="s">
        <v>1461</v>
      </c>
      <c r="DF89" s="207" t="str">
        <f t="shared" si="70"/>
        <v>Corrupción</v>
      </c>
      <c r="DG89" s="632" t="str">
        <f t="shared" si="71"/>
        <v>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v>
      </c>
      <c r="DH89" s="632"/>
      <c r="DI89" s="632"/>
      <c r="DJ89" s="632"/>
      <c r="DK89" s="632"/>
      <c r="DL89" s="632"/>
      <c r="DM89" s="632"/>
      <c r="DN89" s="207" t="str">
        <f t="shared" si="72"/>
        <v>Alto</v>
      </c>
      <c r="DO89" s="207" t="str">
        <f t="shared" si="73"/>
        <v>Alto</v>
      </c>
      <c r="DQ89" s="202" t="e">
        <f>SUM(LEN(#REF!)-LEN(SUBSTITUTE(#REF!,"- Preventivo","")))/LEN("- Preventivo")</f>
        <v>#REF!</v>
      </c>
      <c r="DR89" s="202" t="e">
        <f t="shared" si="74"/>
        <v>#REF!</v>
      </c>
      <c r="DS89" s="202" t="e">
        <f>SUM(LEN(#REF!)-LEN(SUBSTITUTE(#REF!,"- Detectivo","")))/LEN("- Detectivo")</f>
        <v>#REF!</v>
      </c>
      <c r="DT89" s="202" t="e">
        <f t="shared" si="75"/>
        <v>#REF!</v>
      </c>
      <c r="DU89" s="202" t="e">
        <f>SUM(LEN(#REF!)-LEN(SUBSTITUTE(#REF!,"- Correctivo","")))/LEN("- Correctivo")</f>
        <v>#REF!</v>
      </c>
      <c r="DV89" s="202" t="e">
        <f t="shared" si="76"/>
        <v>#REF!</v>
      </c>
      <c r="DW89" s="202" t="e">
        <f t="shared" si="77"/>
        <v>#REF!</v>
      </c>
      <c r="DX89" s="202" t="e">
        <f t="shared" si="78"/>
        <v>#REF!</v>
      </c>
      <c r="DY89" s="202" t="e">
        <f>SUM(LEN(#REF!)-LEN(SUBSTITUTE(#REF!,"- Documentado","")))/LEN("- Documentado")</f>
        <v>#REF!</v>
      </c>
      <c r="DZ89" s="202" t="e">
        <f>SUM(LEN(#REF!)-LEN(SUBSTITUTE(#REF!,"- Documentado","")))/LEN("- Documentado")</f>
        <v>#REF!</v>
      </c>
      <c r="EA89" s="202" t="e">
        <f t="shared" si="79"/>
        <v>#REF!</v>
      </c>
      <c r="EB89" s="202" t="e">
        <f>SUM(LEN(#REF!)-LEN(SUBSTITUTE(#REF!,"- Continua","")))/LEN("- Continua")</f>
        <v>#REF!</v>
      </c>
      <c r="EC89" s="202" t="e">
        <f>SUM(LEN(#REF!)-LEN(SUBSTITUTE(#REF!,"- Continua","")))/LEN("- Continua")</f>
        <v>#REF!</v>
      </c>
      <c r="ED89" s="202" t="e">
        <f t="shared" si="80"/>
        <v>#REF!</v>
      </c>
      <c r="EE89" s="202" t="e">
        <f>SUM(LEN(#REF!)-LEN(SUBSTITUTE(#REF!,"- Con registro","")))/LEN("- Con registro")</f>
        <v>#REF!</v>
      </c>
      <c r="EF89" s="202" t="e">
        <f>SUM(LEN(#REF!)-LEN(SUBSTITUTE(#REF!,"- Con registro","")))/LEN("- Con registro")</f>
        <v>#REF!</v>
      </c>
      <c r="EG89" s="202" t="e">
        <f t="shared" si="81"/>
        <v>#REF!</v>
      </c>
      <c r="EH89" s="206" t="e">
        <f t="shared" si="82"/>
        <v>#REF!</v>
      </c>
      <c r="EI89" s="206" t="e">
        <f t="shared" si="83"/>
        <v>#REF!</v>
      </c>
      <c r="EJ89" s="205" t="e">
        <f t="shared" si="84"/>
        <v>#REF!</v>
      </c>
      <c r="EK89" s="633" t="e">
        <f t="shared" si="85"/>
        <v>#REF!</v>
      </c>
      <c r="EL89" s="633"/>
      <c r="EM89" s="633"/>
      <c r="EN89" s="633"/>
      <c r="EO89" s="633"/>
      <c r="EP89" s="633"/>
      <c r="EQ89" s="633"/>
      <c r="ER89" s="633"/>
      <c r="ES89" s="633"/>
      <c r="ET89" s="633"/>
      <c r="EV89" s="204">
        <f t="shared" si="86"/>
        <v>45649</v>
      </c>
      <c r="EW89" s="203" t="str">
        <f t="shared" si="87"/>
        <v>Mapa de riesgos institucional 2025</v>
      </c>
      <c r="EX89" s="202" t="str">
        <f t="shared" si="88"/>
        <v>Riesgos</v>
      </c>
      <c r="EY89" s="202" t="str">
        <f t="shared" si="89"/>
        <v>ID_207: Posibilidad de afectación económica (o presupuestal) por desviación de recursos públicos destinados a la atención de ayuda humanitaria inmediata, debido a decisiones ajustadas a intereses propios o de terceros para obtener beneficios no autorizados durante la evaluación del otorgamiento dirigido a la población víctima del conflicto armado que llega o reside a la ciudad de Bogotá D.C.</v>
      </c>
      <c r="EZ89" s="202" t="str">
        <f t="shared" si="90"/>
        <v>Ajuste en 
Análisis antes de controles
Establecimiento de controles
Tratamiento del riesgo en el Mapa de riesgos de Paz, Víctimas y Reconciliación</v>
      </c>
      <c r="FA89" s="202" t="str">
        <f t="shared" si="91"/>
        <v>Solicitud de cambio realizada y aprobada por la Oficina Consejeria Distrital de Paz, Víctimas y Reconcilación a través del Aplicativo DARUMA</v>
      </c>
    </row>
    <row r="90" spans="1:157" ht="399.9" customHeight="1" x14ac:dyDescent="0.3">
      <c r="A90" s="50" t="s">
        <v>933</v>
      </c>
      <c r="B90" s="208" t="s">
        <v>2660</v>
      </c>
      <c r="C90" s="208" t="s">
        <v>2661</v>
      </c>
      <c r="D90" s="50" t="s">
        <v>2662</v>
      </c>
      <c r="E90" s="326" t="s">
        <v>1570</v>
      </c>
      <c r="F90" s="325" t="s">
        <v>2686</v>
      </c>
      <c r="G90" s="50">
        <v>269</v>
      </c>
      <c r="H90" s="50" t="s">
        <v>2687</v>
      </c>
      <c r="I90" s="324" t="s">
        <v>2688</v>
      </c>
      <c r="J90" s="50" t="s">
        <v>1427</v>
      </c>
      <c r="K90" s="50" t="s">
        <v>1428</v>
      </c>
      <c r="L90" s="50" t="s">
        <v>2689</v>
      </c>
      <c r="M90" s="208" t="s">
        <v>2690</v>
      </c>
      <c r="N90" s="208" t="s">
        <v>2668</v>
      </c>
      <c r="O90" s="208" t="s">
        <v>2691</v>
      </c>
      <c r="P90" s="208" t="s">
        <v>2670</v>
      </c>
      <c r="Q90" s="208" t="s">
        <v>1433</v>
      </c>
      <c r="R90" s="208" t="s">
        <v>1682</v>
      </c>
      <c r="S90" s="208" t="s">
        <v>1740</v>
      </c>
      <c r="T90" s="208" t="s">
        <v>2672</v>
      </c>
      <c r="U90" s="322" t="s">
        <v>1441</v>
      </c>
      <c r="V90" s="323">
        <v>0.4</v>
      </c>
      <c r="W90" s="322" t="s">
        <v>1437</v>
      </c>
      <c r="X90" s="322" t="s">
        <v>1438</v>
      </c>
      <c r="Y90" s="322" t="s">
        <v>1438</v>
      </c>
      <c r="Z90" s="322" t="s">
        <v>1437</v>
      </c>
      <c r="AA90" s="322" t="s">
        <v>1437</v>
      </c>
      <c r="AB90" s="322" t="s">
        <v>1438</v>
      </c>
      <c r="AC90" s="322" t="s">
        <v>1438</v>
      </c>
      <c r="AD90" s="427">
        <v>0.4</v>
      </c>
      <c r="AE90" s="188" t="s">
        <v>1439</v>
      </c>
      <c r="AF90" s="208" t="s">
        <v>2692</v>
      </c>
      <c r="AG90" s="322" t="s">
        <v>1441</v>
      </c>
      <c r="AH90" s="321">
        <v>0.24</v>
      </c>
      <c r="AI90" s="322" t="s">
        <v>1437</v>
      </c>
      <c r="AJ90" s="321">
        <v>0.16875000000000001</v>
      </c>
      <c r="AK90" s="50" t="s">
        <v>1442</v>
      </c>
      <c r="AL90" s="208" t="s">
        <v>2693</v>
      </c>
      <c r="AM90" s="50" t="s">
        <v>1444</v>
      </c>
      <c r="AN90" s="208" t="s">
        <v>1445</v>
      </c>
      <c r="AO90" s="208" t="s">
        <v>1445</v>
      </c>
      <c r="AP90" s="208" t="s">
        <v>1445</v>
      </c>
      <c r="AQ90" s="208" t="s">
        <v>1446</v>
      </c>
      <c r="AR90" s="208" t="s">
        <v>1445</v>
      </c>
      <c r="AS90" s="208" t="s">
        <v>1445</v>
      </c>
      <c r="AT90" s="208" t="s">
        <v>2694</v>
      </c>
      <c r="AU90" s="208" t="s">
        <v>2695</v>
      </c>
      <c r="AV90" s="327" t="s">
        <v>2696</v>
      </c>
      <c r="AW90" s="201" t="s">
        <v>2697</v>
      </c>
      <c r="AX90" s="187" t="s">
        <v>2573</v>
      </c>
      <c r="AY90" s="211" t="s">
        <v>2698</v>
      </c>
      <c r="AZ90" s="198"/>
      <c r="BA90" s="212"/>
      <c r="BB90" s="61"/>
      <c r="BC90" s="198"/>
      <c r="BD90" s="187"/>
      <c r="BE90" s="211"/>
      <c r="BF90" s="198"/>
      <c r="BG90" s="210"/>
      <c r="BH90" s="61"/>
      <c r="BI90" s="198"/>
      <c r="BJ90" s="187"/>
      <c r="BK90" s="211"/>
      <c r="BL90" s="198"/>
      <c r="BM90" s="210"/>
      <c r="BN90" s="61"/>
      <c r="BO90" s="198"/>
      <c r="BP90" s="187"/>
      <c r="BQ90" s="211"/>
      <c r="BR90" s="198"/>
      <c r="BS90" s="210"/>
      <c r="BT90" s="61"/>
      <c r="BU90" s="198"/>
      <c r="BV90" s="187"/>
      <c r="BW90" s="211"/>
      <c r="BX90" s="198"/>
      <c r="BY90" s="210"/>
      <c r="BZ90" s="61"/>
      <c r="CA90" s="198"/>
      <c r="CB90" s="187"/>
      <c r="CC90" s="211"/>
      <c r="CD90" s="198"/>
      <c r="CE90" s="210"/>
      <c r="CF90" s="209"/>
      <c r="CG90" s="182">
        <f t="shared" si="69"/>
        <v>33</v>
      </c>
      <c r="CH90" s="208" t="s">
        <v>2682</v>
      </c>
      <c r="CI90" s="208" t="s">
        <v>2683</v>
      </c>
      <c r="CJ90" s="208" t="s">
        <v>2684</v>
      </c>
      <c r="CK90" s="208" t="s">
        <v>1457</v>
      </c>
      <c r="CL90" s="208" t="s">
        <v>1458</v>
      </c>
      <c r="CM90" s="208" t="s">
        <v>1458</v>
      </c>
      <c r="CN90" s="208" t="s">
        <v>1459</v>
      </c>
      <c r="CO90" s="208" t="s">
        <v>1458</v>
      </c>
      <c r="CP90" s="208" t="s">
        <v>1461</v>
      </c>
      <c r="CQ90" s="208"/>
      <c r="CR90" s="208" t="s">
        <v>1461</v>
      </c>
      <c r="CS90" s="208" t="s">
        <v>1564</v>
      </c>
      <c r="CT90" s="208" t="s">
        <v>1461</v>
      </c>
      <c r="CU90" s="208" t="s">
        <v>1461</v>
      </c>
      <c r="CV90" s="208" t="s">
        <v>1461</v>
      </c>
      <c r="CW90" s="208" t="s">
        <v>1461</v>
      </c>
      <c r="CX90" s="208" t="s">
        <v>2699</v>
      </c>
      <c r="CY90" s="208" t="s">
        <v>1461</v>
      </c>
      <c r="CZ90" s="208" t="s">
        <v>1461</v>
      </c>
      <c r="DA90" s="208" t="s">
        <v>1461</v>
      </c>
      <c r="DB90" s="208" t="s">
        <v>1461</v>
      </c>
      <c r="DC90" s="208" t="s">
        <v>1461</v>
      </c>
      <c r="DD90" s="208" t="s">
        <v>1461</v>
      </c>
      <c r="DF90" s="207" t="str">
        <f t="shared" si="70"/>
        <v>Gestión de procesos</v>
      </c>
      <c r="DG90" s="632" t="str">
        <f t="shared" si="71"/>
        <v>Posibilidad de afectación reputacional por bajo nivel de implementación de la Política Pública de Víctimas en el Distrito Capital, debido a deficiencias en el seguimiento a la implementación del Plan de Acción Distrital a través del SDARIV</v>
      </c>
      <c r="DH90" s="632"/>
      <c r="DI90" s="632"/>
      <c r="DJ90" s="632"/>
      <c r="DK90" s="632"/>
      <c r="DL90" s="632"/>
      <c r="DM90" s="632"/>
      <c r="DN90" s="207" t="str">
        <f t="shared" si="72"/>
        <v>Moderado</v>
      </c>
      <c r="DO90" s="207" t="str">
        <f t="shared" si="73"/>
        <v>Bajo</v>
      </c>
      <c r="DQ90" s="202" t="e">
        <f>SUM(LEN(#REF!)-LEN(SUBSTITUTE(#REF!,"- Preventivo","")))/LEN("- Preventivo")</f>
        <v>#REF!</v>
      </c>
      <c r="DR90" s="202" t="e">
        <f t="shared" si="74"/>
        <v>#REF!</v>
      </c>
      <c r="DS90" s="202" t="e">
        <f>SUM(LEN(#REF!)-LEN(SUBSTITUTE(#REF!,"- Detectivo","")))/LEN("- Detectivo")</f>
        <v>#REF!</v>
      </c>
      <c r="DT90" s="202" t="e">
        <f t="shared" si="75"/>
        <v>#REF!</v>
      </c>
      <c r="DU90" s="202" t="e">
        <f>SUM(LEN(#REF!)-LEN(SUBSTITUTE(#REF!,"- Correctivo","")))/LEN("- Correctivo")</f>
        <v>#REF!</v>
      </c>
      <c r="DV90" s="202" t="e">
        <f t="shared" si="76"/>
        <v>#REF!</v>
      </c>
      <c r="DW90" s="202" t="e">
        <f t="shared" si="77"/>
        <v>#REF!</v>
      </c>
      <c r="DX90" s="202" t="e">
        <f t="shared" si="78"/>
        <v>#REF!</v>
      </c>
      <c r="DY90" s="202" t="e">
        <f>SUM(LEN(#REF!)-LEN(SUBSTITUTE(#REF!,"- Documentado","")))/LEN("- Documentado")</f>
        <v>#REF!</v>
      </c>
      <c r="DZ90" s="202" t="e">
        <f>SUM(LEN(#REF!)-LEN(SUBSTITUTE(#REF!,"- Documentado","")))/LEN("- Documentado")</f>
        <v>#REF!</v>
      </c>
      <c r="EA90" s="202" t="e">
        <f t="shared" si="79"/>
        <v>#REF!</v>
      </c>
      <c r="EB90" s="202" t="e">
        <f>SUM(LEN(#REF!)-LEN(SUBSTITUTE(#REF!,"- Continua","")))/LEN("- Continua")</f>
        <v>#REF!</v>
      </c>
      <c r="EC90" s="202" t="e">
        <f>SUM(LEN(#REF!)-LEN(SUBSTITUTE(#REF!,"- Continua","")))/LEN("- Continua")</f>
        <v>#REF!</v>
      </c>
      <c r="ED90" s="202" t="e">
        <f t="shared" si="80"/>
        <v>#REF!</v>
      </c>
      <c r="EE90" s="202" t="e">
        <f>SUM(LEN(#REF!)-LEN(SUBSTITUTE(#REF!,"- Con registro","")))/LEN("- Con registro")</f>
        <v>#REF!</v>
      </c>
      <c r="EF90" s="202" t="e">
        <f>SUM(LEN(#REF!)-LEN(SUBSTITUTE(#REF!,"- Con registro","")))/LEN("- Con registro")</f>
        <v>#REF!</v>
      </c>
      <c r="EG90" s="202" t="e">
        <f t="shared" si="81"/>
        <v>#REF!</v>
      </c>
      <c r="EH90" s="206" t="e">
        <f t="shared" si="82"/>
        <v>#REF!</v>
      </c>
      <c r="EI90" s="206" t="e">
        <f t="shared" si="83"/>
        <v>#REF!</v>
      </c>
      <c r="EJ90" s="205" t="e">
        <f t="shared" si="84"/>
        <v>#REF!</v>
      </c>
      <c r="EK90" s="633" t="e">
        <f t="shared" si="85"/>
        <v>#REF!</v>
      </c>
      <c r="EL90" s="633"/>
      <c r="EM90" s="633"/>
      <c r="EN90" s="633"/>
      <c r="EO90" s="633"/>
      <c r="EP90" s="633"/>
      <c r="EQ90" s="633"/>
      <c r="ER90" s="633"/>
      <c r="ES90" s="633"/>
      <c r="ET90" s="633"/>
      <c r="EV90" s="204" t="str">
        <f t="shared" si="86"/>
        <v>23/12/20254</v>
      </c>
      <c r="EW90" s="203" t="str">
        <f t="shared" si="87"/>
        <v>Mapa de riesgos institucional 2025</v>
      </c>
      <c r="EX90" s="202" t="str">
        <f t="shared" si="88"/>
        <v>Riesgos</v>
      </c>
      <c r="EY90" s="202" t="str">
        <f t="shared" si="89"/>
        <v>ID_269: Posibilidad de afectación reputacional por bajo nivel de implementación de la Política Pública de Víctimas en el Distrito Capital, debido a deficiencias en el seguimiento a la implementación del Plan de Acción Distrital a través del SDARIV</v>
      </c>
      <c r="EZ90" s="202" t="str">
        <f t="shared" si="90"/>
        <v>Ajuste en Identificación del riesgo
Establecimiento de controles
Evaluación de controles
 en el Mapa de riesgos de Paz, Víctimas y Reconciliación</v>
      </c>
      <c r="FA90" s="202" t="str">
        <f t="shared" si="91"/>
        <v>Solicitud de cambio realizada y aprobada por la Oficina Consejería Distrial de Paz, Víctimas y Reconciliación a través del Aplicativo DARUMA</v>
      </c>
    </row>
    <row r="91" spans="1:157" ht="159.75" customHeight="1" x14ac:dyDescent="0.3">
      <c r="A91" s="50" t="s">
        <v>2672</v>
      </c>
      <c r="B91" s="208" t="s">
        <v>2700</v>
      </c>
      <c r="C91" s="208" t="s">
        <v>2701</v>
      </c>
      <c r="D91" s="50" t="s">
        <v>2702</v>
      </c>
      <c r="E91" s="326" t="s">
        <v>2703</v>
      </c>
      <c r="F91" s="325" t="s">
        <v>2704</v>
      </c>
      <c r="G91" s="50">
        <v>312</v>
      </c>
      <c r="H91" s="50" t="s">
        <v>2705</v>
      </c>
      <c r="I91" s="324" t="s">
        <v>2706</v>
      </c>
      <c r="J91" s="50" t="s">
        <v>2707</v>
      </c>
      <c r="K91" s="50" t="s">
        <v>2708</v>
      </c>
      <c r="L91" s="50" t="s">
        <v>2689</v>
      </c>
      <c r="M91" s="208" t="s">
        <v>2709</v>
      </c>
      <c r="N91" s="208" t="s">
        <v>2710</v>
      </c>
      <c r="O91" s="208" t="s">
        <v>2711</v>
      </c>
      <c r="P91" s="208" t="s">
        <v>2670</v>
      </c>
      <c r="Q91" s="208" t="s">
        <v>1433</v>
      </c>
      <c r="R91" s="208" t="s">
        <v>1763</v>
      </c>
      <c r="S91" s="208" t="s">
        <v>1740</v>
      </c>
      <c r="T91" s="208" t="s">
        <v>2672</v>
      </c>
      <c r="U91" s="322" t="s">
        <v>1441</v>
      </c>
      <c r="V91" s="323">
        <v>0.4</v>
      </c>
      <c r="W91" s="322" t="s">
        <v>1446</v>
      </c>
      <c r="X91" s="322" t="s">
        <v>1446</v>
      </c>
      <c r="Y91" s="322" t="s">
        <v>1446</v>
      </c>
      <c r="Z91" s="322" t="s">
        <v>1446</v>
      </c>
      <c r="AA91" s="322" t="s">
        <v>1446</v>
      </c>
      <c r="AB91" s="322" t="s">
        <v>1446</v>
      </c>
      <c r="AC91" s="322" t="s">
        <v>1437</v>
      </c>
      <c r="AD91" s="427">
        <v>0.2</v>
      </c>
      <c r="AE91" s="185" t="s">
        <v>1442</v>
      </c>
      <c r="AF91" s="208" t="s">
        <v>2712</v>
      </c>
      <c r="AG91" s="322" t="s">
        <v>1441</v>
      </c>
      <c r="AH91" s="321">
        <v>0.24</v>
      </c>
      <c r="AI91" s="322" t="s">
        <v>1437</v>
      </c>
      <c r="AJ91" s="321">
        <v>0.11250000000000002</v>
      </c>
      <c r="AK91" s="50" t="s">
        <v>1442</v>
      </c>
      <c r="AL91" s="208" t="s">
        <v>2713</v>
      </c>
      <c r="AM91" s="50" t="s">
        <v>1444</v>
      </c>
      <c r="AN91" s="208" t="s">
        <v>1445</v>
      </c>
      <c r="AO91" s="208" t="s">
        <v>1445</v>
      </c>
      <c r="AP91" s="208" t="s">
        <v>1445</v>
      </c>
      <c r="AQ91" s="208" t="s">
        <v>1446</v>
      </c>
      <c r="AR91" s="208" t="s">
        <v>1445</v>
      </c>
      <c r="AS91" s="208" t="s">
        <v>1445</v>
      </c>
      <c r="AT91" s="208" t="s">
        <v>2714</v>
      </c>
      <c r="AU91" s="208" t="s">
        <v>2715</v>
      </c>
      <c r="AV91" s="327" t="s">
        <v>2716</v>
      </c>
      <c r="AW91" s="201">
        <v>45653</v>
      </c>
      <c r="AX91" s="187" t="s">
        <v>2717</v>
      </c>
      <c r="AY91" s="200" t="s">
        <v>2718</v>
      </c>
      <c r="AZ91" s="198"/>
      <c r="BA91" s="199"/>
      <c r="BB91" s="61"/>
      <c r="BC91" s="198"/>
      <c r="BD91" s="187"/>
      <c r="BE91" s="61"/>
      <c r="BF91" s="198"/>
      <c r="BG91" s="187"/>
      <c r="BH91" s="61"/>
      <c r="BI91" s="198"/>
      <c r="BJ91" s="187"/>
      <c r="BK91" s="61"/>
      <c r="BL91" s="198"/>
      <c r="BM91" s="187"/>
      <c r="BN91" s="61"/>
      <c r="BO91" s="198"/>
      <c r="BP91" s="187"/>
      <c r="BQ91" s="61"/>
      <c r="BR91" s="198"/>
      <c r="BS91" s="187"/>
      <c r="BT91" s="61"/>
      <c r="BU91" s="198"/>
      <c r="BV91" s="187"/>
      <c r="BW91" s="61"/>
      <c r="BX91" s="198"/>
      <c r="BY91" s="187"/>
      <c r="BZ91" s="61"/>
      <c r="CA91" s="198"/>
      <c r="CB91" s="187"/>
      <c r="CC91" s="61"/>
      <c r="CD91" s="198"/>
      <c r="CE91" s="187"/>
      <c r="CF91" s="197"/>
      <c r="CH91" s="196"/>
      <c r="CI91" s="196"/>
      <c r="CJ91" s="196"/>
      <c r="CK91" s="196"/>
      <c r="CL91" s="196"/>
      <c r="CM91" s="196"/>
      <c r="CN91" s="196"/>
      <c r="CO91" s="196"/>
      <c r="CP91" s="196"/>
      <c r="CQ91" s="196"/>
      <c r="CR91" s="196"/>
      <c r="CS91" s="196"/>
      <c r="CT91" s="196"/>
      <c r="CU91" s="196"/>
      <c r="CV91" s="196"/>
      <c r="CW91" s="196"/>
      <c r="CX91" s="196"/>
      <c r="CY91" s="196"/>
      <c r="CZ91" s="196"/>
      <c r="DA91" s="196"/>
      <c r="DB91" s="196"/>
      <c r="DC91" s="196"/>
      <c r="DD91" s="196"/>
      <c r="DF91" s="195"/>
      <c r="DG91" s="195"/>
      <c r="DH91" s="195"/>
      <c r="DI91" s="195"/>
      <c r="DJ91" s="195"/>
      <c r="DK91" s="195"/>
      <c r="DL91" s="195"/>
      <c r="DM91" s="195"/>
      <c r="DN91" s="195"/>
      <c r="DO91" s="195"/>
      <c r="DQ91" s="190"/>
      <c r="DR91" s="190">
        <f t="shared" si="74"/>
        <v>0</v>
      </c>
      <c r="DS91" s="190"/>
      <c r="DT91" s="190">
        <f t="shared" si="75"/>
        <v>0</v>
      </c>
      <c r="DU91" s="190"/>
      <c r="DV91" s="190">
        <f t="shared" si="76"/>
        <v>0</v>
      </c>
      <c r="DW91" s="190"/>
      <c r="DX91" s="190">
        <f t="shared" si="78"/>
        <v>0</v>
      </c>
      <c r="DY91" s="190"/>
      <c r="DZ91" s="190"/>
      <c r="EA91" s="190">
        <f t="shared" si="79"/>
        <v>0</v>
      </c>
      <c r="EB91" s="190"/>
      <c r="EC91" s="190"/>
      <c r="ED91" s="190">
        <f t="shared" si="80"/>
        <v>0</v>
      </c>
      <c r="EE91" s="190"/>
      <c r="EF91" s="190"/>
      <c r="EG91" s="190">
        <f t="shared" si="81"/>
        <v>0</v>
      </c>
      <c r="EH91" s="194" t="str">
        <f t="shared" si="82"/>
        <v xml:space="preserve">El proceso estableció 0 controles frente a los riesgos identificados, de los cuales:
</v>
      </c>
      <c r="EI91" s="194" t="str">
        <f t="shared" si="83"/>
        <v xml:space="preserve">- 0 son preventivos, 0 detectivos y 0 correctivos.
</v>
      </c>
      <c r="EJ91" s="194" t="str">
        <f t="shared" si="84"/>
        <v>- 0 están documentados, 0 se aplican continuamente de acuerdo con la periodicidad establecida y en 0 se deja registro de la aplicación.</v>
      </c>
      <c r="EK91" s="193"/>
      <c r="EL91" s="193"/>
      <c r="EM91" s="193"/>
      <c r="EN91" s="193"/>
      <c r="EO91" s="193"/>
      <c r="EP91" s="193"/>
      <c r="EQ91" s="193"/>
      <c r="ER91" s="193"/>
      <c r="ES91" s="193"/>
      <c r="ET91" s="193"/>
      <c r="EV91" s="192"/>
      <c r="EW91" s="191"/>
      <c r="EX91" s="190"/>
      <c r="EY91" s="190"/>
      <c r="EZ91" s="190"/>
      <c r="FA91" s="190"/>
    </row>
    <row r="92" spans="1:157" ht="317.39999999999998" x14ac:dyDescent="0.3">
      <c r="A92" s="50" t="s">
        <v>2596</v>
      </c>
      <c r="B92" s="208" t="s">
        <v>2719</v>
      </c>
      <c r="C92" s="208" t="s">
        <v>2720</v>
      </c>
      <c r="D92" s="50" t="s">
        <v>2721</v>
      </c>
      <c r="E92" s="326" t="s">
        <v>2722</v>
      </c>
      <c r="F92" s="325" t="s">
        <v>2723</v>
      </c>
      <c r="G92" s="50">
        <v>297</v>
      </c>
      <c r="H92" s="50" t="s">
        <v>2724</v>
      </c>
      <c r="I92" s="324" t="s">
        <v>2725</v>
      </c>
      <c r="J92" s="50" t="s">
        <v>2707</v>
      </c>
      <c r="K92" s="50" t="s">
        <v>2708</v>
      </c>
      <c r="L92" s="50" t="s">
        <v>2589</v>
      </c>
      <c r="M92" s="208" t="s">
        <v>2726</v>
      </c>
      <c r="N92" s="208" t="s">
        <v>2727</v>
      </c>
      <c r="O92" s="208" t="s">
        <v>2728</v>
      </c>
      <c r="P92" s="208" t="s">
        <v>1727</v>
      </c>
      <c r="Q92" s="208" t="s">
        <v>1433</v>
      </c>
      <c r="R92" s="208" t="s">
        <v>2595</v>
      </c>
      <c r="S92" s="208" t="s">
        <v>1579</v>
      </c>
      <c r="T92" s="208" t="s">
        <v>2596</v>
      </c>
      <c r="U92" s="322" t="s">
        <v>1441</v>
      </c>
      <c r="V92" s="323">
        <v>0.4</v>
      </c>
      <c r="W92" s="322" t="s">
        <v>1474</v>
      </c>
      <c r="X92" s="322" t="s">
        <v>1473</v>
      </c>
      <c r="Y92" s="322" t="s">
        <v>1474</v>
      </c>
      <c r="Z92" s="322" t="s">
        <v>1473</v>
      </c>
      <c r="AA92" s="322" t="s">
        <v>1473</v>
      </c>
      <c r="AB92" s="322" t="s">
        <v>1474</v>
      </c>
      <c r="AC92" s="322" t="s">
        <v>1438</v>
      </c>
      <c r="AD92" s="427">
        <v>0.4</v>
      </c>
      <c r="AE92" s="50" t="s">
        <v>1439</v>
      </c>
      <c r="AF92" s="208" t="s">
        <v>2729</v>
      </c>
      <c r="AG92" s="322" t="s">
        <v>1441</v>
      </c>
      <c r="AH92" s="321">
        <v>0.24</v>
      </c>
      <c r="AI92" s="322" t="s">
        <v>1438</v>
      </c>
      <c r="AJ92" s="321">
        <v>0.30000000000000004</v>
      </c>
      <c r="AK92" s="50" t="s">
        <v>1439</v>
      </c>
      <c r="AL92" s="208" t="s">
        <v>2730</v>
      </c>
      <c r="AM92" s="50" t="s">
        <v>1630</v>
      </c>
      <c r="AN92" s="320" t="s">
        <v>2731</v>
      </c>
      <c r="AO92" s="208" t="s">
        <v>2732</v>
      </c>
      <c r="AP92" s="320" t="s">
        <v>2733</v>
      </c>
      <c r="AQ92" s="320" t="s">
        <v>2734</v>
      </c>
      <c r="AR92" s="320" t="s">
        <v>2529</v>
      </c>
      <c r="AS92" s="320" t="s">
        <v>1828</v>
      </c>
      <c r="AT92" s="208" t="s">
        <v>2735</v>
      </c>
      <c r="AU92" s="208" t="s">
        <v>2736</v>
      </c>
      <c r="AV92" s="327" t="s">
        <v>2737</v>
      </c>
      <c r="AW92" s="184">
        <v>45652</v>
      </c>
      <c r="AX92" s="187" t="s">
        <v>1450</v>
      </c>
      <c r="AY92" s="186" t="s">
        <v>2738</v>
      </c>
      <c r="AZ92" s="184">
        <f>IF([8]Ficha1!$BL$271="","",[8]Ficha1!$BL$271)</f>
        <v>45762</v>
      </c>
      <c r="BA92" s="187" t="str">
        <f>CONCATENATE(IF([8]Ficha1!$C$272="","",[8]Ficha1!$E$272),"
",IF([8]Ficha1!$C$273="","",[8]Ficha1!$E$273),"
",IF([8]Ficha1!$C$274="","",[8]Ficha1!$E$274),"
",IF([8]Ficha1!$C$275="","",[8]Ficha1!$E$275),"
",IF([8]Ficha1!$C$276="","",[8]Ficha1!$E$276),"")</f>
        <v>Identificación del riesgo
Análisis antes de controles
Establecimiento de controles
Evaluación de controles
Tratamiento del riesgo</v>
      </c>
      <c r="BB92" s="186" t="str">
        <f>IF([8]Ficha1!$N$271="","",[8]Ficha1!$N$271)</f>
        <v>Se actualiza la Identifidación del riesgo: el objetivo estratégico asociado, teniendo en cuenta la nueva plataforma estratégica.
Se ajustó la calificación del Impacto.
Se actualizó un control preventivo y uno correctivo.
Se evalúan nuevamente los controles conforme a su actualización.
Se modifican dos acciones de tratamiento 
Rad: 3-2025-10056</v>
      </c>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row>
    <row r="93" spans="1:157" ht="303.60000000000002" x14ac:dyDescent="0.3">
      <c r="A93" s="50" t="s">
        <v>2596</v>
      </c>
      <c r="B93" s="208" t="s">
        <v>2719</v>
      </c>
      <c r="C93" s="208" t="s">
        <v>2720</v>
      </c>
      <c r="D93" s="50" t="s">
        <v>2721</v>
      </c>
      <c r="E93" s="326" t="s">
        <v>2722</v>
      </c>
      <c r="F93" s="325" t="s">
        <v>2739</v>
      </c>
      <c r="G93" s="50">
        <v>298</v>
      </c>
      <c r="H93" s="50" t="s">
        <v>2724</v>
      </c>
      <c r="I93" s="324" t="s">
        <v>2740</v>
      </c>
      <c r="J93" s="50" t="s">
        <v>2707</v>
      </c>
      <c r="K93" s="50" t="s">
        <v>2708</v>
      </c>
      <c r="L93" s="50" t="s">
        <v>2589</v>
      </c>
      <c r="M93" s="208" t="s">
        <v>2726</v>
      </c>
      <c r="N93" s="208" t="s">
        <v>2727</v>
      </c>
      <c r="O93" s="208" t="s">
        <v>2741</v>
      </c>
      <c r="P93" s="208" t="s">
        <v>1727</v>
      </c>
      <c r="Q93" s="208" t="s">
        <v>1433</v>
      </c>
      <c r="R93" s="208" t="s">
        <v>2595</v>
      </c>
      <c r="S93" s="208" t="s">
        <v>1579</v>
      </c>
      <c r="T93" s="208" t="s">
        <v>2596</v>
      </c>
      <c r="U93" s="322" t="s">
        <v>1441</v>
      </c>
      <c r="V93" s="323">
        <v>0.4</v>
      </c>
      <c r="W93" s="322" t="s">
        <v>1446</v>
      </c>
      <c r="X93" s="322" t="s">
        <v>1446</v>
      </c>
      <c r="Y93" s="322" t="s">
        <v>1446</v>
      </c>
      <c r="Z93" s="322" t="s">
        <v>1446</v>
      </c>
      <c r="AA93" s="322" t="s">
        <v>1446</v>
      </c>
      <c r="AB93" s="322" t="s">
        <v>1446</v>
      </c>
      <c r="AC93" s="322" t="s">
        <v>1438</v>
      </c>
      <c r="AD93" s="427">
        <v>0.4</v>
      </c>
      <c r="AE93" s="50" t="s">
        <v>1439</v>
      </c>
      <c r="AF93" s="208" t="s">
        <v>2742</v>
      </c>
      <c r="AG93" s="322" t="s">
        <v>1441</v>
      </c>
      <c r="AH93" s="321">
        <v>0.24</v>
      </c>
      <c r="AI93" s="322" t="s">
        <v>1438</v>
      </c>
      <c r="AJ93" s="321">
        <v>0.30000000000000004</v>
      </c>
      <c r="AK93" s="50" t="s">
        <v>1439</v>
      </c>
      <c r="AL93" s="208" t="s">
        <v>2743</v>
      </c>
      <c r="AM93" s="50" t="s">
        <v>1630</v>
      </c>
      <c r="AN93" s="320" t="s">
        <v>2744</v>
      </c>
      <c r="AO93" s="208" t="s">
        <v>2745</v>
      </c>
      <c r="AP93" s="320" t="s">
        <v>2746</v>
      </c>
      <c r="AQ93" s="320">
        <v>1384</v>
      </c>
      <c r="AR93" s="320" t="s">
        <v>2337</v>
      </c>
      <c r="AS93" s="320" t="s">
        <v>1807</v>
      </c>
      <c r="AT93" s="208" t="s">
        <v>2747</v>
      </c>
      <c r="AU93" s="208" t="s">
        <v>2736</v>
      </c>
      <c r="AV93" s="327" t="s">
        <v>2748</v>
      </c>
      <c r="AW93" s="184">
        <v>45652</v>
      </c>
      <c r="AX93" s="187" t="s">
        <v>1450</v>
      </c>
      <c r="AY93" s="186" t="s">
        <v>2738</v>
      </c>
      <c r="AZ93" s="184">
        <f>IF([8]Ficha2!$BL$271="","",[8]Ficha2!$BL$271)</f>
        <v>45762</v>
      </c>
      <c r="BA93" s="187" t="str">
        <f>CONCATENATE(IF([8]Ficha2!$C$272="","",[8]Ficha2!$E$272),"
",IF([8]Ficha2!$C$273="","",[8]Ficha2!$E$273),"
",IF([8]Ficha2!$C$274="","",[8]Ficha2!$E$274),"
",IF([8]Ficha2!$C$275="","",[8]Ficha2!$E$275),"
",IF([8]Ficha2!$C$276="","",[8]Ficha2!$E$276),"")</f>
        <v>Identificación del riesgo
Análisis antes de controles
Establecimiento de controles
Evaluación de controles
Tratamiento del riesgo</v>
      </c>
      <c r="BB93" s="186" t="str">
        <f>IF([8]Ficha2!$N$271="","",[8]Ficha2!$N$271)</f>
        <v>Se actualiza la Identifidación del riesgo: el objetivo estratégico asociado, teniendo en cuenta la nueva plataforma estratégica.
Se ajustó la calificación del Impacto.
Se actualizó un control preventivo y uno correctivo.
Se evalúan nuevamente los controles conforme a su actualización.
Se modifica la acción de tratamiento
Rad: 3-2025-10056</v>
      </c>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row>
    <row r="94" spans="1:157" ht="82.5" customHeight="1" x14ac:dyDescent="0.3">
      <c r="A94" s="50" t="s">
        <v>1580</v>
      </c>
      <c r="B94" s="50" t="s">
        <v>301</v>
      </c>
      <c r="C94" s="208" t="s">
        <v>2749</v>
      </c>
      <c r="D94" s="50" t="s">
        <v>2750</v>
      </c>
      <c r="E94" s="326" t="s">
        <v>2751</v>
      </c>
      <c r="F94" s="325" t="s">
        <v>2752</v>
      </c>
      <c r="G94" s="50">
        <v>303</v>
      </c>
      <c r="H94" s="50" t="s">
        <v>2753</v>
      </c>
      <c r="I94" s="324" t="s">
        <v>2754</v>
      </c>
      <c r="J94" s="50" t="s">
        <v>2707</v>
      </c>
      <c r="K94" s="50" t="s">
        <v>2755</v>
      </c>
      <c r="L94" s="50" t="s">
        <v>98</v>
      </c>
      <c r="M94" s="208" t="s">
        <v>2756</v>
      </c>
      <c r="N94" s="208" t="s">
        <v>2757</v>
      </c>
      <c r="O94" s="208" t="s">
        <v>2758</v>
      </c>
      <c r="P94" s="208" t="s">
        <v>1502</v>
      </c>
      <c r="Q94" s="208" t="s">
        <v>1433</v>
      </c>
      <c r="R94" s="208" t="s">
        <v>1578</v>
      </c>
      <c r="S94" s="208" t="s">
        <v>1579</v>
      </c>
      <c r="T94" s="208" t="s">
        <v>1580</v>
      </c>
      <c r="U94" s="322" t="s">
        <v>1472</v>
      </c>
      <c r="V94" s="323">
        <v>0.2</v>
      </c>
      <c r="W94" s="322" t="s">
        <v>1446</v>
      </c>
      <c r="X94" s="322" t="s">
        <v>1446</v>
      </c>
      <c r="Y94" s="322" t="s">
        <v>1446</v>
      </c>
      <c r="Z94" s="322" t="s">
        <v>1446</v>
      </c>
      <c r="AA94" s="322" t="s">
        <v>1446</v>
      </c>
      <c r="AB94" s="322" t="s">
        <v>1446</v>
      </c>
      <c r="AC94" s="322" t="s">
        <v>1438</v>
      </c>
      <c r="AD94" s="427">
        <v>0.4</v>
      </c>
      <c r="AE94" s="185" t="s">
        <v>1442</v>
      </c>
      <c r="AF94" s="208" t="s">
        <v>2759</v>
      </c>
      <c r="AG94" s="322" t="s">
        <v>1472</v>
      </c>
      <c r="AH94" s="321">
        <v>8.3999999999999991E-2</v>
      </c>
      <c r="AI94" s="322" t="s">
        <v>1438</v>
      </c>
      <c r="AJ94" s="321">
        <v>0.30000000000000004</v>
      </c>
      <c r="AK94" s="50" t="s">
        <v>1442</v>
      </c>
      <c r="AL94" s="208" t="s">
        <v>2760</v>
      </c>
      <c r="AM94" s="50" t="s">
        <v>1444</v>
      </c>
      <c r="AN94" s="208" t="s">
        <v>1445</v>
      </c>
      <c r="AO94" s="208" t="s">
        <v>1445</v>
      </c>
      <c r="AP94" s="208" t="s">
        <v>1445</v>
      </c>
      <c r="AQ94" s="208" t="s">
        <v>1446</v>
      </c>
      <c r="AR94" s="208" t="s">
        <v>1445</v>
      </c>
      <c r="AS94" s="208" t="s">
        <v>1445</v>
      </c>
      <c r="AT94" s="320" t="s">
        <v>2761</v>
      </c>
      <c r="AU94" s="208" t="s">
        <v>2762</v>
      </c>
      <c r="AV94" s="327" t="s">
        <v>2763</v>
      </c>
      <c r="AW94" s="184">
        <v>45646</v>
      </c>
      <c r="AX94" s="187" t="s">
        <v>2764</v>
      </c>
      <c r="AY94" s="186" t="s">
        <v>2765</v>
      </c>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row>
    <row r="95" spans="1:157" ht="194.25" customHeight="1" x14ac:dyDescent="0.3">
      <c r="A95" s="50" t="s">
        <v>1580</v>
      </c>
      <c r="B95" s="50" t="s">
        <v>301</v>
      </c>
      <c r="C95" s="208" t="s">
        <v>2749</v>
      </c>
      <c r="D95" s="50" t="s">
        <v>2750</v>
      </c>
      <c r="E95" s="326" t="s">
        <v>2751</v>
      </c>
      <c r="F95" s="325" t="s">
        <v>2766</v>
      </c>
      <c r="G95" s="50">
        <v>304</v>
      </c>
      <c r="H95" s="50" t="s">
        <v>2767</v>
      </c>
      <c r="I95" s="324" t="s">
        <v>2768</v>
      </c>
      <c r="J95" s="50" t="s">
        <v>2707</v>
      </c>
      <c r="K95" s="50" t="s">
        <v>2755</v>
      </c>
      <c r="L95" s="50" t="s">
        <v>98</v>
      </c>
      <c r="M95" s="208" t="s">
        <v>2769</v>
      </c>
      <c r="N95" s="208" t="s">
        <v>2770</v>
      </c>
      <c r="O95" s="208" t="s">
        <v>2771</v>
      </c>
      <c r="P95" s="208" t="s">
        <v>1502</v>
      </c>
      <c r="Q95" s="208" t="s">
        <v>1433</v>
      </c>
      <c r="R95" s="208" t="s">
        <v>1503</v>
      </c>
      <c r="S95" s="208" t="s">
        <v>1579</v>
      </c>
      <c r="T95" s="208" t="s">
        <v>1580</v>
      </c>
      <c r="U95" s="322" t="s">
        <v>1441</v>
      </c>
      <c r="V95" s="323">
        <v>0.4</v>
      </c>
      <c r="W95" s="322" t="s">
        <v>1446</v>
      </c>
      <c r="X95" s="322" t="s">
        <v>1446</v>
      </c>
      <c r="Y95" s="322" t="s">
        <v>1446</v>
      </c>
      <c r="Z95" s="322" t="s">
        <v>1446</v>
      </c>
      <c r="AA95" s="322" t="s">
        <v>1446</v>
      </c>
      <c r="AB95" s="322" t="s">
        <v>1446</v>
      </c>
      <c r="AC95" s="322" t="s">
        <v>1438</v>
      </c>
      <c r="AD95" s="427">
        <v>0.4</v>
      </c>
      <c r="AE95" s="188" t="s">
        <v>1439</v>
      </c>
      <c r="AF95" s="208" t="s">
        <v>2772</v>
      </c>
      <c r="AG95" s="322" t="s">
        <v>1441</v>
      </c>
      <c r="AH95" s="321">
        <v>0.28000000000000003</v>
      </c>
      <c r="AI95" s="322" t="s">
        <v>1438</v>
      </c>
      <c r="AJ95" s="321">
        <v>0.30000000000000004</v>
      </c>
      <c r="AK95" s="50" t="s">
        <v>1439</v>
      </c>
      <c r="AL95" s="208" t="s">
        <v>2773</v>
      </c>
      <c r="AM95" s="50" t="s">
        <v>1630</v>
      </c>
      <c r="AN95" s="320" t="s">
        <v>2774</v>
      </c>
      <c r="AO95" s="208" t="s">
        <v>2775</v>
      </c>
      <c r="AP95" s="320" t="s">
        <v>2776</v>
      </c>
      <c r="AQ95" s="320">
        <v>1385</v>
      </c>
      <c r="AR95" s="320" t="s">
        <v>1959</v>
      </c>
      <c r="AS95" s="320" t="s">
        <v>1807</v>
      </c>
      <c r="AT95" s="320" t="s">
        <v>2777</v>
      </c>
      <c r="AU95" s="320" t="s">
        <v>2778</v>
      </c>
      <c r="AV95" s="319" t="s">
        <v>2779</v>
      </c>
      <c r="AW95" s="184">
        <v>45646</v>
      </c>
      <c r="AX95" s="187" t="s">
        <v>2780</v>
      </c>
      <c r="AY95" s="186" t="s">
        <v>2781</v>
      </c>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row>
    <row r="96" spans="1:157" ht="276" x14ac:dyDescent="0.3">
      <c r="A96" s="50" t="s">
        <v>1580</v>
      </c>
      <c r="B96" s="50" t="s">
        <v>301</v>
      </c>
      <c r="C96" s="208" t="s">
        <v>2749</v>
      </c>
      <c r="D96" s="50" t="s">
        <v>2750</v>
      </c>
      <c r="E96" s="326" t="s">
        <v>2751</v>
      </c>
      <c r="F96" s="325" t="s">
        <v>2782</v>
      </c>
      <c r="G96" s="50">
        <v>306</v>
      </c>
      <c r="H96" s="50" t="s">
        <v>2783</v>
      </c>
      <c r="I96" s="324" t="s">
        <v>2784</v>
      </c>
      <c r="J96" s="50" t="s">
        <v>2707</v>
      </c>
      <c r="K96" s="50" t="s">
        <v>2755</v>
      </c>
      <c r="L96" s="50" t="s">
        <v>98</v>
      </c>
      <c r="M96" s="208" t="s">
        <v>2785</v>
      </c>
      <c r="N96" s="208" t="s">
        <v>2786</v>
      </c>
      <c r="O96" s="208" t="s">
        <v>2787</v>
      </c>
      <c r="P96" s="208" t="s">
        <v>1502</v>
      </c>
      <c r="Q96" s="208" t="s">
        <v>1433</v>
      </c>
      <c r="R96" s="208" t="s">
        <v>1578</v>
      </c>
      <c r="S96" s="208" t="s">
        <v>1579</v>
      </c>
      <c r="T96" s="208" t="s">
        <v>1580</v>
      </c>
      <c r="U96" s="322" t="s">
        <v>1472</v>
      </c>
      <c r="V96" s="323">
        <v>0.2</v>
      </c>
      <c r="W96" s="322" t="s">
        <v>1446</v>
      </c>
      <c r="X96" s="322" t="s">
        <v>1446</v>
      </c>
      <c r="Y96" s="322" t="s">
        <v>1446</v>
      </c>
      <c r="Z96" s="322" t="s">
        <v>1446</v>
      </c>
      <c r="AA96" s="322" t="s">
        <v>1446</v>
      </c>
      <c r="AB96" s="322" t="s">
        <v>1446</v>
      </c>
      <c r="AC96" s="322" t="s">
        <v>1438</v>
      </c>
      <c r="AD96" s="427">
        <v>0.4</v>
      </c>
      <c r="AE96" s="185" t="s">
        <v>1442</v>
      </c>
      <c r="AF96" s="208" t="s">
        <v>2788</v>
      </c>
      <c r="AG96" s="322" t="s">
        <v>1472</v>
      </c>
      <c r="AH96" s="321">
        <v>0.12</v>
      </c>
      <c r="AI96" s="322" t="s">
        <v>1438</v>
      </c>
      <c r="AJ96" s="321">
        <v>0.30000000000000004</v>
      </c>
      <c r="AK96" s="50" t="s">
        <v>1442</v>
      </c>
      <c r="AL96" s="208" t="s">
        <v>2789</v>
      </c>
      <c r="AM96" s="50" t="s">
        <v>1478</v>
      </c>
      <c r="AN96" s="208" t="s">
        <v>1445</v>
      </c>
      <c r="AO96" s="208" t="s">
        <v>1445</v>
      </c>
      <c r="AP96" s="208" t="s">
        <v>1445</v>
      </c>
      <c r="AQ96" s="208" t="s">
        <v>1446</v>
      </c>
      <c r="AR96" s="208" t="s">
        <v>1445</v>
      </c>
      <c r="AS96" s="208" t="s">
        <v>1445</v>
      </c>
      <c r="AT96" s="208" t="s">
        <v>2790</v>
      </c>
      <c r="AU96" s="208" t="s">
        <v>2791</v>
      </c>
      <c r="AV96" s="327" t="s">
        <v>2792</v>
      </c>
      <c r="AW96" s="184">
        <v>45646</v>
      </c>
      <c r="AX96" s="187" t="s">
        <v>1509</v>
      </c>
      <c r="AY96" s="186" t="s">
        <v>2793</v>
      </c>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row>
    <row r="97" spans="1:84" ht="289.8" x14ac:dyDescent="0.3">
      <c r="A97" s="50" t="s">
        <v>2638</v>
      </c>
      <c r="B97" s="50" t="s">
        <v>2794</v>
      </c>
      <c r="C97" s="208" t="s">
        <v>2795</v>
      </c>
      <c r="D97" s="50" t="s">
        <v>2750</v>
      </c>
      <c r="E97" s="326" t="s">
        <v>2751</v>
      </c>
      <c r="F97" s="325" t="s">
        <v>2796</v>
      </c>
      <c r="G97" s="50">
        <v>313</v>
      </c>
      <c r="H97" s="50" t="s">
        <v>2797</v>
      </c>
      <c r="I97" s="324" t="s">
        <v>2798</v>
      </c>
      <c r="J97" s="50" t="s">
        <v>2707</v>
      </c>
      <c r="K97" s="50" t="s">
        <v>2708</v>
      </c>
      <c r="L97" s="50" t="s">
        <v>2635</v>
      </c>
      <c r="M97" s="208" t="s">
        <v>2799</v>
      </c>
      <c r="N97" s="208" t="s">
        <v>2800</v>
      </c>
      <c r="O97" s="208" t="s">
        <v>2801</v>
      </c>
      <c r="P97" s="208" t="s">
        <v>2127</v>
      </c>
      <c r="Q97" s="208" t="s">
        <v>1433</v>
      </c>
      <c r="R97" s="208" t="s">
        <v>1682</v>
      </c>
      <c r="S97" s="208" t="s">
        <v>1740</v>
      </c>
      <c r="T97" s="208" t="s">
        <v>2638</v>
      </c>
      <c r="U97" s="322" t="s">
        <v>1441</v>
      </c>
      <c r="V97" s="323">
        <v>0.4</v>
      </c>
      <c r="W97" s="322" t="s">
        <v>1446</v>
      </c>
      <c r="X97" s="322" t="s">
        <v>1446</v>
      </c>
      <c r="Y97" s="322" t="s">
        <v>1446</v>
      </c>
      <c r="Z97" s="322" t="s">
        <v>1446</v>
      </c>
      <c r="AA97" s="322" t="s">
        <v>1446</v>
      </c>
      <c r="AB97" s="322" t="s">
        <v>1446</v>
      </c>
      <c r="AC97" s="322" t="s">
        <v>1473</v>
      </c>
      <c r="AD97" s="427">
        <v>0.6</v>
      </c>
      <c r="AE97" s="188" t="s">
        <v>1439</v>
      </c>
      <c r="AF97" s="208" t="s">
        <v>2802</v>
      </c>
      <c r="AG97" s="322" t="s">
        <v>1472</v>
      </c>
      <c r="AH97" s="321">
        <v>0.16799999999999998</v>
      </c>
      <c r="AI97" s="322" t="s">
        <v>1438</v>
      </c>
      <c r="AJ97" s="321">
        <v>0.33749999999999997</v>
      </c>
      <c r="AK97" s="50" t="s">
        <v>1442</v>
      </c>
      <c r="AL97" s="208" t="s">
        <v>2803</v>
      </c>
      <c r="AM97" s="50" t="s">
        <v>1444</v>
      </c>
      <c r="AN97" s="208" t="s">
        <v>1445</v>
      </c>
      <c r="AO97" s="208" t="s">
        <v>1445</v>
      </c>
      <c r="AP97" s="208" t="s">
        <v>1445</v>
      </c>
      <c r="AQ97" s="208" t="s">
        <v>1446</v>
      </c>
      <c r="AR97" s="208" t="s">
        <v>1445</v>
      </c>
      <c r="AS97" s="208" t="s">
        <v>1445</v>
      </c>
      <c r="AT97" s="208" t="s">
        <v>2804</v>
      </c>
      <c r="AU97" s="208" t="s">
        <v>2805</v>
      </c>
      <c r="AV97" s="327" t="s">
        <v>2806</v>
      </c>
      <c r="AW97" s="184">
        <v>45652</v>
      </c>
      <c r="AX97" s="187" t="s">
        <v>1450</v>
      </c>
      <c r="AY97" s="186" t="s">
        <v>2807</v>
      </c>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row>
    <row r="98" spans="1:84" ht="303.60000000000002" x14ac:dyDescent="0.3">
      <c r="A98" s="50" t="s">
        <v>2808</v>
      </c>
      <c r="B98" s="50" t="s">
        <v>359</v>
      </c>
      <c r="C98" s="208" t="s">
        <v>2809</v>
      </c>
      <c r="D98" s="50" t="s">
        <v>2750</v>
      </c>
      <c r="E98" s="326" t="s">
        <v>2810</v>
      </c>
      <c r="F98" s="325" t="s">
        <v>2811</v>
      </c>
      <c r="G98" s="50">
        <v>299</v>
      </c>
      <c r="H98" s="50" t="s">
        <v>2812</v>
      </c>
      <c r="I98" s="324" t="s">
        <v>2813</v>
      </c>
      <c r="J98" s="50" t="s">
        <v>2707</v>
      </c>
      <c r="K98" s="50" t="s">
        <v>2755</v>
      </c>
      <c r="L98" s="50" t="s">
        <v>84</v>
      </c>
      <c r="M98" s="208" t="s">
        <v>2814</v>
      </c>
      <c r="N98" s="208" t="s">
        <v>2815</v>
      </c>
      <c r="O98" s="208" t="s">
        <v>2816</v>
      </c>
      <c r="P98" s="208" t="s">
        <v>2817</v>
      </c>
      <c r="Q98" s="208" t="s">
        <v>1433</v>
      </c>
      <c r="R98" s="208" t="s">
        <v>2595</v>
      </c>
      <c r="S98" s="208" t="s">
        <v>2818</v>
      </c>
      <c r="T98" s="50" t="s">
        <v>2808</v>
      </c>
      <c r="U98" s="322" t="s">
        <v>1441</v>
      </c>
      <c r="V98" s="323">
        <v>0.4</v>
      </c>
      <c r="W98" s="322" t="s">
        <v>1446</v>
      </c>
      <c r="X98" s="322" t="s">
        <v>1446</v>
      </c>
      <c r="Y98" s="322" t="s">
        <v>1446</v>
      </c>
      <c r="Z98" s="322" t="s">
        <v>1446</v>
      </c>
      <c r="AA98" s="322" t="s">
        <v>1446</v>
      </c>
      <c r="AB98" s="322" t="s">
        <v>1446</v>
      </c>
      <c r="AC98" s="322" t="s">
        <v>1438</v>
      </c>
      <c r="AD98" s="427">
        <v>0.4</v>
      </c>
      <c r="AE98" s="188" t="s">
        <v>1439</v>
      </c>
      <c r="AF98" s="208" t="s">
        <v>2819</v>
      </c>
      <c r="AG98" s="322" t="s">
        <v>1472</v>
      </c>
      <c r="AH98" s="321">
        <v>0.16800000000000001</v>
      </c>
      <c r="AI98" s="322" t="s">
        <v>1438</v>
      </c>
      <c r="AJ98" s="321">
        <v>0.22500000000000003</v>
      </c>
      <c r="AK98" s="50" t="s">
        <v>1442</v>
      </c>
      <c r="AL98" s="208" t="s">
        <v>2820</v>
      </c>
      <c r="AM98" s="50" t="s">
        <v>1444</v>
      </c>
      <c r="AN98" s="320" t="s">
        <v>1445</v>
      </c>
      <c r="AO98" s="208" t="s">
        <v>1445</v>
      </c>
      <c r="AP98" s="320" t="s">
        <v>1445</v>
      </c>
      <c r="AQ98" s="320" t="s">
        <v>1446</v>
      </c>
      <c r="AR98" s="320" t="s">
        <v>1445</v>
      </c>
      <c r="AS98" s="320" t="s">
        <v>1445</v>
      </c>
      <c r="AT98" s="208" t="s">
        <v>2821</v>
      </c>
      <c r="AU98" s="208" t="s">
        <v>2822</v>
      </c>
      <c r="AV98" s="327" t="s">
        <v>2823</v>
      </c>
      <c r="AW98" s="184">
        <v>45646</v>
      </c>
      <c r="AX98" s="187" t="s">
        <v>1487</v>
      </c>
      <c r="AY98" s="186" t="s">
        <v>2824</v>
      </c>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row>
    <row r="99" spans="1:84" ht="186" customHeight="1" x14ac:dyDescent="0.3">
      <c r="A99" s="50" t="s">
        <v>2808</v>
      </c>
      <c r="B99" s="50" t="s">
        <v>359</v>
      </c>
      <c r="C99" s="208" t="s">
        <v>2809</v>
      </c>
      <c r="D99" s="50" t="s">
        <v>2750</v>
      </c>
      <c r="E99" s="326" t="s">
        <v>2810</v>
      </c>
      <c r="F99" s="325" t="s">
        <v>2825</v>
      </c>
      <c r="G99" s="50">
        <v>300</v>
      </c>
      <c r="H99" s="50" t="s">
        <v>2826</v>
      </c>
      <c r="I99" s="324" t="s">
        <v>2827</v>
      </c>
      <c r="J99" s="50" t="s">
        <v>2707</v>
      </c>
      <c r="K99" s="50" t="s">
        <v>2755</v>
      </c>
      <c r="L99" s="50" t="s">
        <v>84</v>
      </c>
      <c r="M99" s="208" t="s">
        <v>2828</v>
      </c>
      <c r="N99" s="208" t="s">
        <v>2829</v>
      </c>
      <c r="O99" s="208" t="s">
        <v>2830</v>
      </c>
      <c r="P99" s="208" t="s">
        <v>2817</v>
      </c>
      <c r="Q99" s="208" t="s">
        <v>1433</v>
      </c>
      <c r="R99" s="208" t="s">
        <v>1763</v>
      </c>
      <c r="S99" s="208" t="s">
        <v>2818</v>
      </c>
      <c r="T99" s="50" t="s">
        <v>2808</v>
      </c>
      <c r="U99" s="322" t="s">
        <v>1436</v>
      </c>
      <c r="V99" s="323">
        <v>0.6</v>
      </c>
      <c r="W99" s="322" t="s">
        <v>1446</v>
      </c>
      <c r="X99" s="322" t="s">
        <v>1446</v>
      </c>
      <c r="Y99" s="322" t="s">
        <v>1446</v>
      </c>
      <c r="Z99" s="322" t="s">
        <v>1446</v>
      </c>
      <c r="AA99" s="322" t="s">
        <v>1446</v>
      </c>
      <c r="AB99" s="322" t="s">
        <v>1446</v>
      </c>
      <c r="AC99" s="322" t="s">
        <v>1474</v>
      </c>
      <c r="AD99" s="427">
        <v>0.8</v>
      </c>
      <c r="AE99" s="189" t="s">
        <v>1475</v>
      </c>
      <c r="AF99" s="208" t="s">
        <v>2831</v>
      </c>
      <c r="AG99" s="322" t="s">
        <v>1441</v>
      </c>
      <c r="AH99" s="321">
        <v>0.252</v>
      </c>
      <c r="AI99" s="322" t="s">
        <v>1473</v>
      </c>
      <c r="AJ99" s="321">
        <v>0.45000000000000007</v>
      </c>
      <c r="AK99" s="50" t="s">
        <v>1439</v>
      </c>
      <c r="AL99" s="208" t="s">
        <v>2832</v>
      </c>
      <c r="AM99" s="50" t="s">
        <v>1630</v>
      </c>
      <c r="AN99" s="320" t="s">
        <v>2833</v>
      </c>
      <c r="AO99" s="320" t="s">
        <v>2834</v>
      </c>
      <c r="AP99" s="428" t="s">
        <v>2835</v>
      </c>
      <c r="AQ99" s="428">
        <v>1381</v>
      </c>
      <c r="AR99" s="429">
        <v>45747</v>
      </c>
      <c r="AS99" s="428" t="e">
        <f>CONCATENATE(IF([9]Ficha2!$BL$230="","",TEXT([9]Ficha2!$BL$230,"dd/mm/yyyy")),"
",IF([9]Ficha2!$BL$231="","",TEXT([9]Ficha2!$BL$231,"dd/mm/yyyy")),"
",IF([9]Ficha2!$BL$232="","",TEXT([9]Ficha2!$BL$232,"dd/mm/yyyy")),"
",IF([9]Ficha2!$BL$233="","",TEXT([9]Ficha2!$BL$233,"dd/mm/yyyy")),"
",IF([9]Ficha2!$BL$234="","",TEXT([9]Ficha2!$BL$234,"dd/mm/yyyy")),"
",IF([9]Ficha2!$BL$235="","",TEXT([9]Ficha2!$BL$235,"dd/mm/yyyy")),"
",IF([9]Ficha2!$BL$236="","",TEXT([9]Ficha2!$BL$236,"dd/mm/yyyy")),"
",IF([9]Ficha2!$BL$237="","",TEXT([9]Ficha2!$BL$237,"dd/mm/yyyy")),"
",IF([9]Ficha2!$BL$238="","",TEXT([9]Ficha2!$BL$238,"dd/mm/yyyy")),"
",IF([9]Ficha2!$BL$239="","",TEXT([9]Ficha2!$BL$239,"dd/mm/yyyy")),"
",IF([9]Ficha2!$BL$240="","",TEXT([9]Ficha2!$BL$240,"dd/mm/yyyy")),"
",IF([9]Ficha2!$BL$241="","",TEXT([9]Ficha2!$BL$241,"dd/mm/yyyy")),"
",IF([9]Ficha2!$BL$242="","",TEXT([9]Ficha2!$BL$242,"dd/mm/yyyy")),"
",IF([9]Ficha2!$BL$243="","",TEXT([9]Ficha2!$BL$243,"dd/mm/yyyy")),"
",IF([9]Ficha2!$BL$254="","",TEXT([9]Ficha2!$BL$244,"dd/mm/yyyy")),"
",IF([9]Ficha2!$BL$245="","",TEXT([9]Ficha2!$BL$245,"dd/mm/yyyy")),"
",IF([9]Ficha2!$BL$246="","",TEXT([9]Ficha2!$BL$246,"dd/mm/yyyy")),"
",IF([9]Ficha2!$BL$247="","",TEXT([9]Ficha2!$BL$247,"dd/mm/yyyy")),"
",IF([9]Ficha2!$BL$248="","",TEXT([9]Ficha2!$BL$248,"dd/mm/yyyy")),"
",IF([9]Ficha2!$BL$249="","",TEXT([9]Ficha2!$BL$249,"dd/mm/yyyy")))</f>
        <v>#REF!</v>
      </c>
      <c r="AT99" s="208" t="s">
        <v>2836</v>
      </c>
      <c r="AU99" s="208" t="s">
        <v>2837</v>
      </c>
      <c r="AV99" s="327" t="s">
        <v>2838</v>
      </c>
      <c r="AW99" s="184">
        <v>45646</v>
      </c>
      <c r="AX99" s="187" t="s">
        <v>1509</v>
      </c>
      <c r="AY99" s="186" t="s">
        <v>2839</v>
      </c>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row>
    <row r="100" spans="1:84" ht="95.25" customHeight="1" x14ac:dyDescent="0.3">
      <c r="A100" s="50" t="s">
        <v>2808</v>
      </c>
      <c r="B100" s="50" t="s">
        <v>359</v>
      </c>
      <c r="C100" s="208" t="s">
        <v>2809</v>
      </c>
      <c r="D100" s="50" t="s">
        <v>2750</v>
      </c>
      <c r="E100" s="326" t="s">
        <v>2810</v>
      </c>
      <c r="F100" s="325" t="s">
        <v>2840</v>
      </c>
      <c r="G100" s="50">
        <v>301</v>
      </c>
      <c r="H100" s="50" t="s">
        <v>2841</v>
      </c>
      <c r="I100" s="324" t="s">
        <v>2842</v>
      </c>
      <c r="J100" s="50" t="s">
        <v>2707</v>
      </c>
      <c r="K100" s="50" t="s">
        <v>2755</v>
      </c>
      <c r="L100" s="50" t="s">
        <v>84</v>
      </c>
      <c r="M100" s="208" t="s">
        <v>2843</v>
      </c>
      <c r="N100" s="208" t="s">
        <v>2844</v>
      </c>
      <c r="O100" s="208" t="s">
        <v>2845</v>
      </c>
      <c r="P100" s="208" t="s">
        <v>2817</v>
      </c>
      <c r="Q100" s="208" t="s">
        <v>1433</v>
      </c>
      <c r="R100" s="208" t="s">
        <v>2595</v>
      </c>
      <c r="S100" s="208" t="s">
        <v>2818</v>
      </c>
      <c r="T100" s="50" t="s">
        <v>2808</v>
      </c>
      <c r="U100" s="322" t="s">
        <v>1436</v>
      </c>
      <c r="V100" s="323">
        <v>0.6</v>
      </c>
      <c r="W100" s="322" t="s">
        <v>1446</v>
      </c>
      <c r="X100" s="322" t="s">
        <v>1446</v>
      </c>
      <c r="Y100" s="322" t="s">
        <v>1446</v>
      </c>
      <c r="Z100" s="322" t="s">
        <v>1446</v>
      </c>
      <c r="AA100" s="322" t="s">
        <v>1446</v>
      </c>
      <c r="AB100" s="322" t="s">
        <v>1446</v>
      </c>
      <c r="AC100" s="322" t="s">
        <v>1437</v>
      </c>
      <c r="AD100" s="427">
        <v>0.2</v>
      </c>
      <c r="AE100" s="188" t="s">
        <v>1439</v>
      </c>
      <c r="AF100" s="208" t="s">
        <v>2846</v>
      </c>
      <c r="AG100" s="322" t="s">
        <v>1441</v>
      </c>
      <c r="AH100" s="321">
        <v>0.252</v>
      </c>
      <c r="AI100" s="322" t="s">
        <v>1437</v>
      </c>
      <c r="AJ100" s="321">
        <v>0.11250000000000002</v>
      </c>
      <c r="AK100" s="50" t="s">
        <v>1442</v>
      </c>
      <c r="AL100" s="208" t="s">
        <v>2847</v>
      </c>
      <c r="AM100" s="50" t="s">
        <v>1444</v>
      </c>
      <c r="AN100" s="320" t="s">
        <v>1445</v>
      </c>
      <c r="AO100" s="208" t="s">
        <v>1445</v>
      </c>
      <c r="AP100" s="320" t="s">
        <v>1445</v>
      </c>
      <c r="AQ100" s="320" t="s">
        <v>1446</v>
      </c>
      <c r="AR100" s="320" t="s">
        <v>1445</v>
      </c>
      <c r="AS100" s="320" t="s">
        <v>1445</v>
      </c>
      <c r="AT100" s="208" t="s">
        <v>2848</v>
      </c>
      <c r="AU100" s="208" t="s">
        <v>2837</v>
      </c>
      <c r="AV100" s="327" t="s">
        <v>2849</v>
      </c>
      <c r="AW100" s="184">
        <v>45646</v>
      </c>
      <c r="AX100" s="187" t="s">
        <v>1452</v>
      </c>
      <c r="AY100" s="186" t="s">
        <v>2850</v>
      </c>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row>
    <row r="101" spans="1:84" ht="159" customHeight="1" x14ac:dyDescent="0.3">
      <c r="A101" s="50" t="s">
        <v>1599</v>
      </c>
      <c r="B101" s="50" t="s">
        <v>378</v>
      </c>
      <c r="C101" s="208" t="s">
        <v>2851</v>
      </c>
      <c r="D101" s="50" t="s">
        <v>2750</v>
      </c>
      <c r="E101" s="326" t="s">
        <v>2751</v>
      </c>
      <c r="F101" s="325" t="s">
        <v>2852</v>
      </c>
      <c r="G101" s="50">
        <v>308</v>
      </c>
      <c r="H101" s="50" t="s">
        <v>2853</v>
      </c>
      <c r="I101" s="324" t="s">
        <v>2854</v>
      </c>
      <c r="J101" s="50" t="s">
        <v>2707</v>
      </c>
      <c r="K101" s="50" t="s">
        <v>2755</v>
      </c>
      <c r="L101" s="50" t="s">
        <v>2635</v>
      </c>
      <c r="M101" s="320" t="s">
        <v>2855</v>
      </c>
      <c r="N101" s="320" t="s">
        <v>2856</v>
      </c>
      <c r="O101" s="320" t="s">
        <v>2857</v>
      </c>
      <c r="P101" s="208" t="s">
        <v>1626</v>
      </c>
      <c r="Q101" s="208" t="s">
        <v>2858</v>
      </c>
      <c r="R101" s="208" t="s">
        <v>1578</v>
      </c>
      <c r="S101" s="208" t="s">
        <v>1598</v>
      </c>
      <c r="T101" s="50" t="s">
        <v>1599</v>
      </c>
      <c r="U101" s="322" t="s">
        <v>1472</v>
      </c>
      <c r="V101" s="323">
        <v>0.2</v>
      </c>
      <c r="W101" s="322" t="s">
        <v>1446</v>
      </c>
      <c r="X101" s="322" t="s">
        <v>1446</v>
      </c>
      <c r="Y101" s="322" t="s">
        <v>1446</v>
      </c>
      <c r="Z101" s="322" t="s">
        <v>1446</v>
      </c>
      <c r="AA101" s="322" t="s">
        <v>1446</v>
      </c>
      <c r="AB101" s="322" t="s">
        <v>1446</v>
      </c>
      <c r="AC101" s="322" t="s">
        <v>1437</v>
      </c>
      <c r="AD101" s="427">
        <v>0.2</v>
      </c>
      <c r="AE101" s="185" t="s">
        <v>1442</v>
      </c>
      <c r="AF101" s="208" t="s">
        <v>2859</v>
      </c>
      <c r="AG101" s="322" t="s">
        <v>1472</v>
      </c>
      <c r="AH101" s="321">
        <v>8.3999999999999991E-2</v>
      </c>
      <c r="AI101" s="322" t="s">
        <v>1437</v>
      </c>
      <c r="AJ101" s="321">
        <v>0.11250000000000002</v>
      </c>
      <c r="AK101" s="50" t="s">
        <v>1442</v>
      </c>
      <c r="AL101" s="208" t="s">
        <v>2860</v>
      </c>
      <c r="AM101" s="50" t="s">
        <v>1444</v>
      </c>
      <c r="AN101" s="208" t="s">
        <v>1445</v>
      </c>
      <c r="AO101" s="208" t="s">
        <v>1445</v>
      </c>
      <c r="AP101" s="208" t="s">
        <v>1445</v>
      </c>
      <c r="AQ101" s="208" t="s">
        <v>1446</v>
      </c>
      <c r="AR101" s="208" t="s">
        <v>1445</v>
      </c>
      <c r="AS101" s="208" t="s">
        <v>1445</v>
      </c>
      <c r="AT101" s="320" t="s">
        <v>2861</v>
      </c>
      <c r="AU101" s="320" t="s">
        <v>2862</v>
      </c>
      <c r="AV101" s="319" t="s">
        <v>2863</v>
      </c>
      <c r="AW101" s="184">
        <v>45646</v>
      </c>
      <c r="AX101" s="187" t="s">
        <v>1450</v>
      </c>
      <c r="AY101" s="186" t="s">
        <v>2864</v>
      </c>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row>
    <row r="102" spans="1:84" ht="276" x14ac:dyDescent="0.3">
      <c r="A102" s="50" t="s">
        <v>1599</v>
      </c>
      <c r="B102" s="50" t="s">
        <v>378</v>
      </c>
      <c r="C102" s="208" t="s">
        <v>2851</v>
      </c>
      <c r="D102" s="50" t="s">
        <v>2750</v>
      </c>
      <c r="E102" s="326" t="s">
        <v>2751</v>
      </c>
      <c r="F102" s="325" t="s">
        <v>2865</v>
      </c>
      <c r="G102" s="50">
        <v>309</v>
      </c>
      <c r="H102" s="50" t="s">
        <v>2866</v>
      </c>
      <c r="I102" s="324" t="s">
        <v>2867</v>
      </c>
      <c r="J102" s="50" t="s">
        <v>2707</v>
      </c>
      <c r="K102" s="50" t="s">
        <v>2755</v>
      </c>
      <c r="L102" s="50" t="s">
        <v>2868</v>
      </c>
      <c r="M102" s="320" t="s">
        <v>2869</v>
      </c>
      <c r="N102" s="320" t="s">
        <v>2870</v>
      </c>
      <c r="O102" s="320" t="s">
        <v>2871</v>
      </c>
      <c r="P102" s="208" t="s">
        <v>1626</v>
      </c>
      <c r="Q102" s="208" t="s">
        <v>2858</v>
      </c>
      <c r="R102" s="208" t="s">
        <v>1578</v>
      </c>
      <c r="S102" s="208" t="s">
        <v>1598</v>
      </c>
      <c r="T102" s="50" t="s">
        <v>1599</v>
      </c>
      <c r="U102" s="322" t="s">
        <v>1472</v>
      </c>
      <c r="V102" s="323">
        <v>0.2</v>
      </c>
      <c r="W102" s="322" t="s">
        <v>1446</v>
      </c>
      <c r="X102" s="322" t="s">
        <v>1446</v>
      </c>
      <c r="Y102" s="322" t="s">
        <v>1446</v>
      </c>
      <c r="Z102" s="322" t="s">
        <v>1446</v>
      </c>
      <c r="AA102" s="322" t="s">
        <v>1446</v>
      </c>
      <c r="AB102" s="322" t="s">
        <v>1446</v>
      </c>
      <c r="AC102" s="322" t="s">
        <v>1437</v>
      </c>
      <c r="AD102" s="427">
        <v>0.2</v>
      </c>
      <c r="AE102" s="185" t="s">
        <v>1442</v>
      </c>
      <c r="AF102" s="208" t="s">
        <v>2859</v>
      </c>
      <c r="AG102" s="322" t="s">
        <v>1472</v>
      </c>
      <c r="AH102" s="321">
        <v>8.3999999999999991E-2</v>
      </c>
      <c r="AI102" s="322" t="s">
        <v>1437</v>
      </c>
      <c r="AJ102" s="321">
        <v>0.11250000000000002</v>
      </c>
      <c r="AK102" s="50" t="s">
        <v>1442</v>
      </c>
      <c r="AL102" s="208" t="s">
        <v>2860</v>
      </c>
      <c r="AM102" s="50" t="s">
        <v>1444</v>
      </c>
      <c r="AN102" s="208" t="s">
        <v>1445</v>
      </c>
      <c r="AO102" s="208" t="s">
        <v>1445</v>
      </c>
      <c r="AP102" s="208" t="s">
        <v>1445</v>
      </c>
      <c r="AQ102" s="208" t="s">
        <v>1446</v>
      </c>
      <c r="AR102" s="208" t="s">
        <v>1445</v>
      </c>
      <c r="AS102" s="208" t="s">
        <v>1445</v>
      </c>
      <c r="AT102" s="320" t="s">
        <v>2872</v>
      </c>
      <c r="AU102" s="320" t="s">
        <v>2873</v>
      </c>
      <c r="AV102" s="319" t="s">
        <v>2874</v>
      </c>
      <c r="AW102" s="184">
        <v>45646</v>
      </c>
      <c r="AX102" s="60" t="s">
        <v>1450</v>
      </c>
      <c r="AY102" s="60" t="s">
        <v>2864</v>
      </c>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row>
    <row r="103" spans="1:84" x14ac:dyDescent="0.3">
      <c r="AQ103" s="426"/>
      <c r="BA103" s="183"/>
      <c r="BB103" s="183"/>
    </row>
  </sheetData>
  <sheetProtection algorithmName="SHA-512" hashValue="myXoYa/bgPOOx9wAvdG+bIVrr6+R3tEVyX0DvXvxB6ItOv0EkooKHI9irtBeBG4WM6HAjCn6z33dooVs6+llRw==" saltValue="/sV0Fa02LfkfIUMRe0MYzQ==" spinCount="100000" sheet="1" objects="1" scenarios="1"/>
  <mergeCells count="178">
    <mergeCell ref="A1:AK1"/>
    <mergeCell ref="E2:H2"/>
    <mergeCell ref="EV2:EV4"/>
    <mergeCell ref="EW2:EW4"/>
    <mergeCell ref="EY2:EY4"/>
    <mergeCell ref="E3:H3"/>
    <mergeCell ref="E4:H4"/>
    <mergeCell ref="J4:K4"/>
    <mergeCell ref="AM9:AV9"/>
    <mergeCell ref="AW9:CF10"/>
    <mergeCell ref="W10:AB10"/>
    <mergeCell ref="AN10:AS10"/>
    <mergeCell ref="AT10:AV10"/>
    <mergeCell ref="CJ10:CK10"/>
    <mergeCell ref="A5:AK5"/>
    <mergeCell ref="B6:W6"/>
    <mergeCell ref="M9:O10"/>
    <mergeCell ref="P9:T10"/>
    <mergeCell ref="U9:AB9"/>
    <mergeCell ref="AC9:AF10"/>
    <mergeCell ref="AG9:AL10"/>
    <mergeCell ref="CZ10:DA10"/>
    <mergeCell ref="DB10:DC10"/>
    <mergeCell ref="DQ10:DX10"/>
    <mergeCell ref="DG11:DM11"/>
    <mergeCell ref="EH11:ET11"/>
    <mergeCell ref="DG12:DM12"/>
    <mergeCell ref="EK12:ET12"/>
    <mergeCell ref="CM10:CN10"/>
    <mergeCell ref="CO10:CQ10"/>
    <mergeCell ref="CR10:CS10"/>
    <mergeCell ref="CT10:CU10"/>
    <mergeCell ref="CV10:CW10"/>
    <mergeCell ref="CX10:CY10"/>
    <mergeCell ref="DG16:DM16"/>
    <mergeCell ref="EK16:ET16"/>
    <mergeCell ref="DG17:DM17"/>
    <mergeCell ref="EK17:ET17"/>
    <mergeCell ref="DG18:DM18"/>
    <mergeCell ref="EK18:ET18"/>
    <mergeCell ref="DG13:DM13"/>
    <mergeCell ref="EK13:ET13"/>
    <mergeCell ref="DG14:DM14"/>
    <mergeCell ref="EK14:ET14"/>
    <mergeCell ref="DG15:DM15"/>
    <mergeCell ref="EK15:ET15"/>
    <mergeCell ref="DG22:DM22"/>
    <mergeCell ref="EK22:ET22"/>
    <mergeCell ref="DG23:DM23"/>
    <mergeCell ref="EK23:ET23"/>
    <mergeCell ref="DG24:DM24"/>
    <mergeCell ref="EK24:ET24"/>
    <mergeCell ref="DG19:DM19"/>
    <mergeCell ref="EK19:ET19"/>
    <mergeCell ref="DG20:DM20"/>
    <mergeCell ref="EK20:ET20"/>
    <mergeCell ref="DG21:DM21"/>
    <mergeCell ref="EK21:ET21"/>
    <mergeCell ref="DG29:DM29"/>
    <mergeCell ref="EK29:ET29"/>
    <mergeCell ref="DG31:DM31"/>
    <mergeCell ref="EK31:ET31"/>
    <mergeCell ref="DG32:DM32"/>
    <mergeCell ref="EK32:ET32"/>
    <mergeCell ref="DG25:DM25"/>
    <mergeCell ref="EK25:ET25"/>
    <mergeCell ref="DG26:DM26"/>
    <mergeCell ref="EK26:ET26"/>
    <mergeCell ref="DG28:DM28"/>
    <mergeCell ref="EK28:ET28"/>
    <mergeCell ref="DG36:DM36"/>
    <mergeCell ref="EK36:ET36"/>
    <mergeCell ref="DG37:DM37"/>
    <mergeCell ref="EK37:ET37"/>
    <mergeCell ref="DG39:DM39"/>
    <mergeCell ref="EK39:ET39"/>
    <mergeCell ref="DG33:DM33"/>
    <mergeCell ref="EK33:ET33"/>
    <mergeCell ref="DG34:DM34"/>
    <mergeCell ref="EK34:ET34"/>
    <mergeCell ref="DG35:DM35"/>
    <mergeCell ref="EK35:ET35"/>
    <mergeCell ref="DG43:DM43"/>
    <mergeCell ref="EK43:ET43"/>
    <mergeCell ref="DG45:DM45"/>
    <mergeCell ref="EK45:ET45"/>
    <mergeCell ref="DG46:DM46"/>
    <mergeCell ref="EK46:ET46"/>
    <mergeCell ref="DG40:DM40"/>
    <mergeCell ref="EK40:ET40"/>
    <mergeCell ref="DG41:DM41"/>
    <mergeCell ref="EK41:ET41"/>
    <mergeCell ref="DG42:DM42"/>
    <mergeCell ref="EK42:ET42"/>
    <mergeCell ref="DG50:DM50"/>
    <mergeCell ref="EK50:ET50"/>
    <mergeCell ref="DG51:DM51"/>
    <mergeCell ref="EK51:ET51"/>
    <mergeCell ref="DG53:DM53"/>
    <mergeCell ref="EK53:ET53"/>
    <mergeCell ref="DG47:DM47"/>
    <mergeCell ref="EK47:ET47"/>
    <mergeCell ref="DG48:DM48"/>
    <mergeCell ref="EK48:ET48"/>
    <mergeCell ref="DG49:DM49"/>
    <mergeCell ref="EK49:ET49"/>
    <mergeCell ref="DG58:DM58"/>
    <mergeCell ref="EK58:ET58"/>
    <mergeCell ref="DG59:DM59"/>
    <mergeCell ref="EK59:ET59"/>
    <mergeCell ref="DG60:DM60"/>
    <mergeCell ref="EK60:ET60"/>
    <mergeCell ref="DG54:DM54"/>
    <mergeCell ref="EK54:ET54"/>
    <mergeCell ref="DG55:DM55"/>
    <mergeCell ref="EK55:ET55"/>
    <mergeCell ref="DG57:DM57"/>
    <mergeCell ref="EK57:ET57"/>
    <mergeCell ref="DG64:DM64"/>
    <mergeCell ref="EK64:ET64"/>
    <mergeCell ref="DG65:DM65"/>
    <mergeCell ref="EK65:ET65"/>
    <mergeCell ref="DG66:DM66"/>
    <mergeCell ref="EK66:ET66"/>
    <mergeCell ref="DG61:DM61"/>
    <mergeCell ref="EK61:ET61"/>
    <mergeCell ref="DG62:DM62"/>
    <mergeCell ref="EK62:ET62"/>
    <mergeCell ref="DG63:DM63"/>
    <mergeCell ref="EK63:ET63"/>
    <mergeCell ref="DG70:DM70"/>
    <mergeCell ref="EK70:ET70"/>
    <mergeCell ref="DG71:DM71"/>
    <mergeCell ref="EK71:ET71"/>
    <mergeCell ref="DG72:DM72"/>
    <mergeCell ref="EK72:ET72"/>
    <mergeCell ref="DG67:DM67"/>
    <mergeCell ref="EK67:ET67"/>
    <mergeCell ref="DG68:DM68"/>
    <mergeCell ref="EK68:ET68"/>
    <mergeCell ref="DG69:DM69"/>
    <mergeCell ref="EK69:ET69"/>
    <mergeCell ref="DG76:DM76"/>
    <mergeCell ref="EK76:ET76"/>
    <mergeCell ref="DG77:DM77"/>
    <mergeCell ref="EK77:ET77"/>
    <mergeCell ref="DG78:DM78"/>
    <mergeCell ref="EK78:ET78"/>
    <mergeCell ref="DG73:DM73"/>
    <mergeCell ref="EK73:ET73"/>
    <mergeCell ref="DG74:DM74"/>
    <mergeCell ref="EK74:ET74"/>
    <mergeCell ref="DG75:DM75"/>
    <mergeCell ref="EK75:ET75"/>
    <mergeCell ref="DG82:DM82"/>
    <mergeCell ref="EK82:ET82"/>
    <mergeCell ref="DG83:DM83"/>
    <mergeCell ref="EK83:ET83"/>
    <mergeCell ref="DG84:DM84"/>
    <mergeCell ref="EK84:ET84"/>
    <mergeCell ref="DG79:DM79"/>
    <mergeCell ref="EK79:ET79"/>
    <mergeCell ref="DG80:DM80"/>
    <mergeCell ref="EK80:ET80"/>
    <mergeCell ref="DG81:DM81"/>
    <mergeCell ref="EK81:ET81"/>
    <mergeCell ref="DG88:DM88"/>
    <mergeCell ref="EK88:ET88"/>
    <mergeCell ref="DG89:DM89"/>
    <mergeCell ref="EK89:ET89"/>
    <mergeCell ref="DG90:DM90"/>
    <mergeCell ref="EK90:ET90"/>
    <mergeCell ref="DG85:DM85"/>
    <mergeCell ref="EK85:ET85"/>
    <mergeCell ref="DG86:DM86"/>
    <mergeCell ref="EK86:ET86"/>
    <mergeCell ref="DG87:DM87"/>
    <mergeCell ref="EK87:ET87"/>
  </mergeCells>
  <conditionalFormatting sqref="AE16:AE26">
    <cfRule type="cellIs" dxfId="15" priority="5" operator="equal">
      <formula>"Bajo"</formula>
    </cfRule>
    <cfRule type="cellIs" dxfId="14" priority="6" operator="equal">
      <formula>"Alto"</formula>
    </cfRule>
    <cfRule type="cellIs" dxfId="13" priority="7" operator="equal">
      <formula>"Extremo"</formula>
    </cfRule>
    <cfRule type="cellIs" dxfId="12" priority="8" operator="equal">
      <formula>"Moderado"</formula>
    </cfRule>
  </conditionalFormatting>
  <conditionalFormatting sqref="AE29:AE38 AE40 AE46:AE48 AE50:AE52 AE55:AE79 AE81:AE84 AE86 AE89 AE92:AE93">
    <cfRule type="cellIs" dxfId="11" priority="13" operator="equal">
      <formula>"Bajo"</formula>
    </cfRule>
    <cfRule type="cellIs" dxfId="10" priority="14" operator="equal">
      <formula>"Alto"</formula>
    </cfRule>
    <cfRule type="cellIs" dxfId="9" priority="15" operator="equal">
      <formula>"Extremo"</formula>
    </cfRule>
    <cfRule type="cellIs" dxfId="8" priority="16" operator="equal">
      <formula>"Moderado"</formula>
    </cfRule>
  </conditionalFormatting>
  <conditionalFormatting sqref="AK16:AK26">
    <cfRule type="cellIs" dxfId="7" priority="1" operator="equal">
      <formula>"Alto"</formula>
    </cfRule>
    <cfRule type="cellIs" dxfId="6" priority="2" operator="equal">
      <formula>"Moderado"</formula>
    </cfRule>
    <cfRule type="cellIs" dxfId="5" priority="3" operator="equal">
      <formula>"Extremo"</formula>
    </cfRule>
    <cfRule type="cellIs" dxfId="4" priority="4" operator="equal">
      <formula>"Bajo"</formula>
    </cfRule>
  </conditionalFormatting>
  <conditionalFormatting sqref="AK29:AK38 AK40 AK46:AK48 AK50:AK52 AK55:AK79 AK81:AK84 AK86 AK89">
    <cfRule type="cellIs" dxfId="3" priority="9" operator="equal">
      <formula>"Alto"</formula>
    </cfRule>
    <cfRule type="cellIs" dxfId="2" priority="10" operator="equal">
      <formula>"Moderado"</formula>
    </cfRule>
    <cfRule type="cellIs" dxfId="1" priority="11" operator="equal">
      <formula>"Extremo"</formula>
    </cfRule>
    <cfRule type="cellIs" dxfId="0" priority="12" operator="equal">
      <formula>"Bajo"</formula>
    </cfRule>
  </conditionalFormatting>
  <hyperlinks>
    <hyperlink ref="I92" location="Ficha1!A1" display="Ficha1!A1" xr:uid="{AABF1218-1136-4298-85C5-050C284AE99A}"/>
    <hyperlink ref="I93" location="Ficha2!A1" display="Ficha2!A1" xr:uid="{A2CE2981-9E14-46E8-B6C8-E636030670C1}"/>
    <hyperlink ref="I98" location="Ficha1!A1" display="Ficha1!A1" xr:uid="{261EDACA-EA05-4CCF-8A60-D32106FF4564}"/>
    <hyperlink ref="I99" location="Ficha3!A1" display="Ficha3!A1" xr:uid="{5A2D1E57-C619-4086-9946-7FD614D0D1D1}"/>
    <hyperlink ref="I100" location="Ficha4!A1" display="Ficha4!A1" xr:uid="{A9A3B7F8-D2F3-4460-83C6-EDB514DA6269}"/>
    <hyperlink ref="I101" location="Ficha2!A1" display="Ficha2!A1" xr:uid="{8EC46E86-C31C-4383-8E0F-821CB19C87DB}"/>
    <hyperlink ref="I102" location="Ficha3!A1" display="Ficha3!A1" xr:uid="{DEE64819-9043-48D1-9F27-992280790CE9}"/>
    <hyperlink ref="I45" location="Ficha6!A1" display="Ficha6!A1" xr:uid="{8E83719A-54BF-421D-94F5-5C48479AAD8D}"/>
    <hyperlink ref="I43" location="Ficha4!A1" display="Ficha4!A1" xr:uid="{C64629D8-1F64-46DB-A848-3B7A5C7CFFC1}"/>
    <hyperlink ref="I41" location="Ficha2!A1" display="Ficha2!A1" xr:uid="{8A47CAB4-764D-4C18-8CA7-07602F2557F9}"/>
    <hyperlink ref="I42" location="Ficha3!A1" display="Ficha3!A1" xr:uid="{10021790-7CA8-469B-B515-33D339BDDF11}"/>
    <hyperlink ref="I85" location="Ficha13!A1" display="Ficha13!A1" xr:uid="{EF1E9F81-6AF7-4D5C-8AD7-9540DE00D617}"/>
    <hyperlink ref="I44" location="Ficha2!A1" display="Ficha2!A1" xr:uid="{8C9CF6BB-3E15-4DF1-8705-CBBF9C554179}"/>
    <hyperlink ref="I12" location="Ficha1!A1" display="Ficha1!A1" xr:uid="{1E421D72-0440-4198-B61E-56B10715AFD2}"/>
    <hyperlink ref="I13" location="Ficha2!A1" display="Ficha2!A1" xr:uid="{2744D2FA-A7D8-44B2-8607-ACFEBC7F34EE}"/>
    <hyperlink ref="I39" location="Ficha8!A1" display="Ficha8!A1" xr:uid="{2430BAAB-6E1D-4398-A68A-F2DA572DF445}"/>
    <hyperlink ref="I14" location="Ficha1!A1" display="Ficha1!A1" xr:uid="{B80AED46-4C12-49E6-B15F-52EA7FFCA4E3}"/>
    <hyperlink ref="I15" location="Ficha2!A1" display="Ficha2!A1" xr:uid="{AFCEC31A-EB5B-4610-98D0-CEB9F916B0CC}"/>
    <hyperlink ref="I28" location="Ficha1!A1" display="Ficha1!A1" xr:uid="{1374BD05-025E-4D72-AA22-4C1CE7D30742}"/>
    <hyperlink ref="I27" location="Ficha2!A1" display="Ficha2!A1" xr:uid="{B8754A22-4103-4354-BB5C-5DB2EFA6FDD4}"/>
    <hyperlink ref="I80" location="Ficha6!A1" display="Ficha6!A1" xr:uid="{D31D6775-8F7F-4D03-BC79-8CA5EDC032EA}"/>
    <hyperlink ref="I87" location="Ficha15!A1" display="Ficha15!A1" xr:uid="{19664871-2B37-407F-A3CA-0DF798B72F6C}"/>
    <hyperlink ref="I88" location="Ficha16!A1" display="Ficha16!A1" xr:uid="{4BEDE7A8-B554-4543-812F-4FF736C0455B}"/>
    <hyperlink ref="I90" location="Ficha3!A1" display="Ficha3!A1" xr:uid="{A3DE51F0-CEA6-4461-88A7-471154CFBE00}"/>
    <hyperlink ref="I47" location="Ficha2!A1" display="Ficha2!A1" xr:uid="{9B5F7373-B10C-4EE1-84E3-1A6DBC489A26}"/>
    <hyperlink ref="I95" location="Ficha2!A1" display="Ficha2!A1" xr:uid="{A678DEB8-6C3D-4525-92A9-CCEC3EF25F26}"/>
    <hyperlink ref="I96" location="Ficha4!A1" display="Ficha4!A1" xr:uid="{806D604C-B300-4186-9A09-CE2DD35F236F}"/>
    <hyperlink ref="I94" location="Ficha1!A1" display="Ficha1!A1" xr:uid="{DB3DCA30-AB19-4A76-AF74-0B4C7F926142}"/>
    <hyperlink ref="I97" location="Ficha1!A1" display="Ficha1!A1" xr:uid="{D73BFD38-506B-48DD-9477-AA1160E4612E}"/>
    <hyperlink ref="I52" location="Ficha2!A1" display="Ficha2!A1" xr:uid="{657A3778-BB29-4527-8214-A85E6EF3B711}"/>
    <hyperlink ref="I50" location="Ficha5!A1" display="Ficha5!A1" xr:uid="{C4A4F9A4-89F3-44CA-B922-106FE5D51037}"/>
    <hyperlink ref="I54" location="Ficha1!A1" display="Ficha1!A1" xr:uid="{5AA7233D-5CA1-4C59-92A9-77972208733F}"/>
    <hyperlink ref="I49" location="Ficha4!A1" display="Ficha4!A1" xr:uid="{AFA25C8E-9D52-4445-BFF0-0C9E53068B7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7C6B-AC5D-4A4A-AD91-3C4F3B96CBCC}">
  <dimension ref="B1:I85"/>
  <sheetViews>
    <sheetView tabSelected="1" zoomScale="86" zoomScaleNormal="86" workbookViewId="0">
      <selection activeCell="E12" sqref="E12"/>
    </sheetView>
  </sheetViews>
  <sheetFormatPr baseColWidth="10" defaultColWidth="11.44140625" defaultRowHeight="14.4" x14ac:dyDescent="0.3"/>
  <cols>
    <col min="1" max="1" width="2.5546875" customWidth="1"/>
    <col min="2" max="2" width="23.88671875" customWidth="1"/>
    <col min="3" max="3" width="19" customWidth="1"/>
    <col min="4" max="4" width="30.88671875" customWidth="1"/>
    <col min="5" max="5" width="88" customWidth="1"/>
    <col min="6" max="6" width="24.44140625" style="346" customWidth="1"/>
    <col min="7" max="7" width="41.44140625" customWidth="1"/>
    <col min="9" max="9" width="39" customWidth="1"/>
  </cols>
  <sheetData>
    <row r="1" spans="2:9" ht="15" thickBot="1" x14ac:dyDescent="0.35"/>
    <row r="2" spans="2:9" ht="21" x14ac:dyDescent="0.3">
      <c r="B2" s="662"/>
      <c r="C2" s="663"/>
      <c r="D2" s="395"/>
      <c r="E2" s="394" t="s">
        <v>0</v>
      </c>
      <c r="F2" s="393"/>
      <c r="G2" s="392"/>
    </row>
    <row r="3" spans="2:9" ht="21" x14ac:dyDescent="0.3">
      <c r="B3" s="664"/>
      <c r="C3" s="665"/>
      <c r="D3" s="391"/>
      <c r="E3" s="19" t="s">
        <v>2875</v>
      </c>
      <c r="F3" s="390"/>
      <c r="G3" s="389"/>
    </row>
    <row r="4" spans="2:9" ht="21" x14ac:dyDescent="0.3">
      <c r="B4" s="664"/>
      <c r="C4" s="665"/>
      <c r="D4" s="391"/>
      <c r="E4" s="19" t="s">
        <v>2</v>
      </c>
      <c r="F4" s="390"/>
      <c r="G4" s="389"/>
    </row>
    <row r="5" spans="2:9" ht="54" customHeight="1" thickBot="1" x14ac:dyDescent="0.4">
      <c r="B5" s="666"/>
      <c r="C5" s="667"/>
      <c r="D5" s="388"/>
      <c r="E5" s="387" t="s">
        <v>4</v>
      </c>
      <c r="F5" s="386"/>
      <c r="G5" s="385" t="s">
        <v>2876</v>
      </c>
    </row>
    <row r="8" spans="2:9" x14ac:dyDescent="0.3">
      <c r="B8" s="384" t="s">
        <v>2877</v>
      </c>
    </row>
    <row r="9" spans="2:9" x14ac:dyDescent="0.3">
      <c r="B9" s="668" t="s">
        <v>2878</v>
      </c>
      <c r="C9" s="668"/>
      <c r="D9" s="668"/>
      <c r="E9" s="668"/>
      <c r="F9" s="668"/>
      <c r="G9" s="668"/>
    </row>
    <row r="10" spans="2:9" x14ac:dyDescent="0.3">
      <c r="B10" s="383" t="s">
        <v>2879</v>
      </c>
      <c r="C10" s="383" t="s">
        <v>500</v>
      </c>
      <c r="D10" s="383" t="s">
        <v>1415</v>
      </c>
      <c r="E10" s="383" t="s">
        <v>2880</v>
      </c>
      <c r="F10" s="383" t="s">
        <v>2881</v>
      </c>
      <c r="G10" s="382" t="s">
        <v>1418</v>
      </c>
    </row>
    <row r="11" spans="2:9" ht="68.400000000000006" x14ac:dyDescent="0.3">
      <c r="B11" s="376" t="s">
        <v>2882</v>
      </c>
      <c r="C11" s="379" t="s">
        <v>530</v>
      </c>
      <c r="D11" s="371" t="s">
        <v>2883</v>
      </c>
      <c r="E11" s="373" t="s">
        <v>535</v>
      </c>
      <c r="F11" s="371" t="s">
        <v>2884</v>
      </c>
      <c r="G11" s="377" t="s">
        <v>2885</v>
      </c>
    </row>
    <row r="12" spans="2:9" ht="91.2" x14ac:dyDescent="0.3">
      <c r="B12" s="376" t="s">
        <v>2882</v>
      </c>
      <c r="C12" s="381" t="s">
        <v>551</v>
      </c>
      <c r="D12" s="371" t="s">
        <v>2883</v>
      </c>
      <c r="E12" s="380" t="s">
        <v>552</v>
      </c>
      <c r="F12" s="371" t="s">
        <v>2886</v>
      </c>
      <c r="G12" s="377" t="s">
        <v>2885</v>
      </c>
    </row>
    <row r="13" spans="2:9" ht="83.25" customHeight="1" x14ac:dyDescent="0.3">
      <c r="B13" s="376">
        <v>45736</v>
      </c>
      <c r="C13" s="379" t="s">
        <v>761</v>
      </c>
      <c r="D13" s="371" t="s">
        <v>2883</v>
      </c>
      <c r="E13" s="373" t="s">
        <v>2887</v>
      </c>
      <c r="F13" s="371" t="s">
        <v>2888</v>
      </c>
      <c r="G13" s="377" t="s">
        <v>2889</v>
      </c>
    </row>
    <row r="14" spans="2:9" ht="78.75" customHeight="1" x14ac:dyDescent="0.3">
      <c r="B14" s="376">
        <v>45741</v>
      </c>
      <c r="C14" s="371" t="s">
        <v>2890</v>
      </c>
      <c r="D14" s="371" t="s">
        <v>2883</v>
      </c>
      <c r="E14" s="373" t="s">
        <v>2891</v>
      </c>
      <c r="F14" s="371" t="s">
        <v>2892</v>
      </c>
      <c r="G14" s="377" t="s">
        <v>2893</v>
      </c>
    </row>
    <row r="15" spans="2:9" ht="57" customHeight="1" x14ac:dyDescent="0.3">
      <c r="B15" s="376">
        <v>45723</v>
      </c>
      <c r="C15" s="378" t="s">
        <v>2894</v>
      </c>
      <c r="D15" s="371" t="s">
        <v>2895</v>
      </c>
      <c r="E15" s="372" t="s">
        <v>2896</v>
      </c>
      <c r="F15" s="371" t="s">
        <v>2897</v>
      </c>
      <c r="G15" s="377" t="s">
        <v>2898</v>
      </c>
      <c r="I15" s="370"/>
    </row>
    <row r="16" spans="2:9" ht="57" customHeight="1" x14ac:dyDescent="0.3">
      <c r="B16" s="376">
        <v>45792</v>
      </c>
      <c r="C16" s="378" t="s">
        <v>2894</v>
      </c>
      <c r="D16" s="371" t="s">
        <v>2895</v>
      </c>
      <c r="E16" s="372" t="s">
        <v>2899</v>
      </c>
      <c r="F16" s="371" t="s">
        <v>2900</v>
      </c>
      <c r="G16" s="377" t="s">
        <v>2901</v>
      </c>
      <c r="I16" s="480"/>
    </row>
    <row r="17" spans="2:7" ht="34.200000000000003" x14ac:dyDescent="0.3">
      <c r="B17" s="376" t="s">
        <v>2902</v>
      </c>
      <c r="C17" s="376" t="s">
        <v>2902</v>
      </c>
      <c r="D17" s="371" t="s">
        <v>2903</v>
      </c>
      <c r="E17" s="372" t="s">
        <v>2904</v>
      </c>
      <c r="F17" s="371" t="s">
        <v>2905</v>
      </c>
      <c r="G17" s="372" t="s">
        <v>2906</v>
      </c>
    </row>
    <row r="18" spans="2:7" ht="55.5" customHeight="1" x14ac:dyDescent="0.3">
      <c r="B18" s="376" t="s">
        <v>2907</v>
      </c>
      <c r="C18" s="376">
        <v>45819</v>
      </c>
      <c r="D18" s="371" t="s">
        <v>2903</v>
      </c>
      <c r="E18" s="372" t="s">
        <v>2908</v>
      </c>
      <c r="F18" s="371" t="s">
        <v>2905</v>
      </c>
      <c r="G18" s="372" t="s">
        <v>2909</v>
      </c>
    </row>
    <row r="19" spans="2:7" ht="48" customHeight="1" x14ac:dyDescent="0.3">
      <c r="B19" s="376" t="s">
        <v>2910</v>
      </c>
      <c r="C19" s="376" t="s">
        <v>2910</v>
      </c>
      <c r="D19" s="371" t="s">
        <v>2903</v>
      </c>
      <c r="E19" s="372" t="s">
        <v>2911</v>
      </c>
      <c r="F19" s="371" t="s">
        <v>2912</v>
      </c>
      <c r="G19" s="372" t="s">
        <v>2913</v>
      </c>
    </row>
    <row r="20" spans="2:7" ht="34.200000000000003" x14ac:dyDescent="0.3">
      <c r="B20" s="376">
        <v>45828</v>
      </c>
      <c r="C20" s="376">
        <v>45828</v>
      </c>
      <c r="D20" s="371" t="s">
        <v>2903</v>
      </c>
      <c r="E20" s="372" t="s">
        <v>2914</v>
      </c>
      <c r="F20" s="371" t="s">
        <v>2905</v>
      </c>
      <c r="G20" s="372" t="s">
        <v>2915</v>
      </c>
    </row>
    <row r="21" spans="2:7" ht="68.400000000000006" x14ac:dyDescent="0.3">
      <c r="B21" s="376">
        <v>45776</v>
      </c>
      <c r="C21" s="375" t="s">
        <v>2916</v>
      </c>
      <c r="D21" s="371" t="s">
        <v>2883</v>
      </c>
      <c r="E21" s="372" t="s">
        <v>2917</v>
      </c>
      <c r="F21" s="371" t="s">
        <v>2892</v>
      </c>
      <c r="G21" s="372" t="s">
        <v>2918</v>
      </c>
    </row>
    <row r="22" spans="2:7" ht="68.400000000000006" x14ac:dyDescent="0.3">
      <c r="B22" s="376">
        <v>45825</v>
      </c>
      <c r="C22" s="375" t="s">
        <v>946</v>
      </c>
      <c r="D22" s="371" t="s">
        <v>2883</v>
      </c>
      <c r="E22" s="372" t="s">
        <v>2919</v>
      </c>
      <c r="F22" s="371" t="s">
        <v>2920</v>
      </c>
      <c r="G22" s="372" t="s">
        <v>2889</v>
      </c>
    </row>
    <row r="23" spans="2:7" ht="79.8" x14ac:dyDescent="0.3">
      <c r="B23" s="374">
        <v>45821</v>
      </c>
      <c r="C23" s="374" t="s">
        <v>931</v>
      </c>
      <c r="D23" s="371" t="s">
        <v>2883</v>
      </c>
      <c r="E23" s="372" t="s">
        <v>2921</v>
      </c>
      <c r="F23" s="371" t="s">
        <v>2922</v>
      </c>
      <c r="G23" s="370" t="s">
        <v>2889</v>
      </c>
    </row>
    <row r="24" spans="2:7" ht="48.75" customHeight="1" x14ac:dyDescent="0.3">
      <c r="B24" s="374">
        <v>45821</v>
      </c>
      <c r="C24" s="374" t="s">
        <v>986</v>
      </c>
      <c r="D24" s="371" t="s">
        <v>2883</v>
      </c>
      <c r="E24" s="372" t="s">
        <v>2923</v>
      </c>
      <c r="F24" s="371" t="s">
        <v>2924</v>
      </c>
      <c r="G24" s="370" t="s">
        <v>2889</v>
      </c>
    </row>
    <row r="25" spans="2:7" ht="68.400000000000006" x14ac:dyDescent="0.3">
      <c r="B25" s="374">
        <v>45849</v>
      </c>
      <c r="C25" s="374" t="s">
        <v>2925</v>
      </c>
      <c r="D25" s="371" t="s">
        <v>2883</v>
      </c>
      <c r="E25" s="372" t="s">
        <v>2926</v>
      </c>
      <c r="F25" s="371" t="s">
        <v>2892</v>
      </c>
      <c r="G25" s="372" t="s">
        <v>2918</v>
      </c>
    </row>
    <row r="26" spans="2:7" ht="68.400000000000006" x14ac:dyDescent="0.3">
      <c r="B26" s="374">
        <v>45890</v>
      </c>
      <c r="C26" s="374" t="s">
        <v>2927</v>
      </c>
      <c r="D26" s="371" t="s">
        <v>2883</v>
      </c>
      <c r="E26" s="372" t="s">
        <v>2928</v>
      </c>
      <c r="F26" s="371" t="s">
        <v>2892</v>
      </c>
      <c r="G26" s="372" t="s">
        <v>2918</v>
      </c>
    </row>
    <row r="27" spans="2:7" ht="34.200000000000003" x14ac:dyDescent="0.3">
      <c r="B27" s="376">
        <v>45866</v>
      </c>
      <c r="C27" s="376">
        <v>45866</v>
      </c>
      <c r="D27" s="371" t="s">
        <v>2903</v>
      </c>
      <c r="E27" s="372" t="s">
        <v>2929</v>
      </c>
      <c r="F27" s="371" t="s">
        <v>2905</v>
      </c>
      <c r="G27" s="372" t="s">
        <v>2930</v>
      </c>
    </row>
    <row r="28" spans="2:7" ht="34.200000000000003" x14ac:dyDescent="0.3">
      <c r="B28" s="376">
        <v>45895</v>
      </c>
      <c r="C28" s="376">
        <v>45895</v>
      </c>
      <c r="D28" s="371" t="s">
        <v>2931</v>
      </c>
      <c r="E28" s="372" t="s">
        <v>2932</v>
      </c>
      <c r="F28" s="371" t="s">
        <v>2905</v>
      </c>
      <c r="G28" s="372" t="s">
        <v>2933</v>
      </c>
    </row>
    <row r="29" spans="2:7" ht="45.6" x14ac:dyDescent="0.3">
      <c r="B29" s="376">
        <v>45896</v>
      </c>
      <c r="C29" s="376">
        <v>45896</v>
      </c>
      <c r="D29" s="371" t="s">
        <v>2931</v>
      </c>
      <c r="E29" s="372" t="s">
        <v>2934</v>
      </c>
      <c r="F29" s="371" t="s">
        <v>2905</v>
      </c>
      <c r="G29" s="372" t="s">
        <v>2935</v>
      </c>
    </row>
    <row r="30" spans="2:7" ht="57" x14ac:dyDescent="0.3">
      <c r="B30" s="376">
        <v>45881</v>
      </c>
      <c r="C30" s="376">
        <v>45881</v>
      </c>
      <c r="D30" s="371" t="s">
        <v>2903</v>
      </c>
      <c r="E30" s="372" t="s">
        <v>2936</v>
      </c>
      <c r="F30" s="371" t="s">
        <v>2905</v>
      </c>
      <c r="G30" s="372" t="s">
        <v>2933</v>
      </c>
    </row>
    <row r="31" spans="2:7" ht="34.200000000000003" x14ac:dyDescent="0.3">
      <c r="B31" s="376">
        <v>45881</v>
      </c>
      <c r="C31" s="376">
        <v>45881</v>
      </c>
      <c r="D31" s="371" t="s">
        <v>2903</v>
      </c>
      <c r="E31" s="372" t="s">
        <v>2937</v>
      </c>
      <c r="F31" s="371" t="s">
        <v>2905</v>
      </c>
      <c r="G31" s="372" t="s">
        <v>2933</v>
      </c>
    </row>
    <row r="32" spans="2:7" ht="34.200000000000003" x14ac:dyDescent="0.3">
      <c r="B32" s="376">
        <v>45896</v>
      </c>
      <c r="C32" s="376">
        <v>45896</v>
      </c>
      <c r="D32" s="371" t="s">
        <v>2903</v>
      </c>
      <c r="E32" s="372" t="s">
        <v>2938</v>
      </c>
      <c r="F32" s="371" t="s">
        <v>2905</v>
      </c>
      <c r="G32" s="372" t="s">
        <v>2939</v>
      </c>
    </row>
    <row r="33" spans="2:7" ht="34.200000000000003" x14ac:dyDescent="0.3">
      <c r="B33" s="376">
        <v>45968</v>
      </c>
      <c r="C33" s="376">
        <v>45968</v>
      </c>
      <c r="D33" s="373" t="s">
        <v>2903</v>
      </c>
      <c r="E33" s="372" t="s">
        <v>2940</v>
      </c>
      <c r="F33" s="373" t="s">
        <v>2941</v>
      </c>
      <c r="G33" s="372" t="s">
        <v>2942</v>
      </c>
    </row>
    <row r="34" spans="2:7" ht="34.200000000000003" x14ac:dyDescent="0.3">
      <c r="B34" s="376">
        <v>45968</v>
      </c>
      <c r="C34" s="376">
        <v>45968</v>
      </c>
      <c r="D34" s="373" t="s">
        <v>2903</v>
      </c>
      <c r="E34" s="372" t="s">
        <v>2943</v>
      </c>
      <c r="F34" s="373" t="s">
        <v>2941</v>
      </c>
      <c r="G34" s="372" t="s">
        <v>2944</v>
      </c>
    </row>
    <row r="35" spans="2:7" ht="79.8" x14ac:dyDescent="0.3">
      <c r="B35" s="376">
        <v>45973</v>
      </c>
      <c r="C35" s="376">
        <v>45973</v>
      </c>
      <c r="D35" s="373" t="s">
        <v>2903</v>
      </c>
      <c r="E35" s="372" t="s">
        <v>2945</v>
      </c>
      <c r="F35" s="373" t="s">
        <v>2941</v>
      </c>
      <c r="G35" s="372" t="s">
        <v>2946</v>
      </c>
    </row>
    <row r="36" spans="2:7" ht="34.200000000000003" x14ac:dyDescent="0.3">
      <c r="B36" s="376">
        <v>45986</v>
      </c>
      <c r="C36" s="376">
        <v>45986</v>
      </c>
      <c r="D36" s="373" t="s">
        <v>2903</v>
      </c>
      <c r="E36" s="372" t="s">
        <v>2947</v>
      </c>
      <c r="F36" s="373" t="s">
        <v>2941</v>
      </c>
      <c r="G36" s="372" t="s">
        <v>2948</v>
      </c>
    </row>
    <row r="37" spans="2:7" ht="125.4" x14ac:dyDescent="0.3">
      <c r="B37" s="376">
        <v>46000</v>
      </c>
      <c r="C37" s="376">
        <v>46000</v>
      </c>
      <c r="D37" s="373" t="s">
        <v>2903</v>
      </c>
      <c r="E37" s="372" t="s">
        <v>2949</v>
      </c>
      <c r="F37" s="373" t="s">
        <v>2941</v>
      </c>
      <c r="G37" s="372" t="s">
        <v>2950</v>
      </c>
    </row>
    <row r="38" spans="2:7" ht="79.8" x14ac:dyDescent="0.3">
      <c r="B38" s="376" t="s">
        <v>2951</v>
      </c>
      <c r="C38" s="376" t="s">
        <v>2952</v>
      </c>
      <c r="D38" s="371" t="s">
        <v>2883</v>
      </c>
      <c r="E38" s="372" t="s">
        <v>2953</v>
      </c>
      <c r="F38" s="371" t="s">
        <v>2954</v>
      </c>
      <c r="G38" s="372" t="s">
        <v>2955</v>
      </c>
    </row>
    <row r="39" spans="2:7" x14ac:dyDescent="0.3">
      <c r="B39" s="367"/>
      <c r="C39" s="366"/>
      <c r="D39" s="365"/>
      <c r="E39" s="369"/>
      <c r="F39" s="365"/>
      <c r="G39" s="360"/>
    </row>
    <row r="40" spans="2:7" x14ac:dyDescent="0.3">
      <c r="B40" s="367"/>
      <c r="C40" s="366"/>
      <c r="D40" s="365"/>
      <c r="E40" s="369"/>
      <c r="F40" s="365"/>
      <c r="G40" s="360"/>
    </row>
    <row r="41" spans="2:7" x14ac:dyDescent="0.3">
      <c r="B41" s="367"/>
      <c r="C41" s="366"/>
      <c r="D41" s="365"/>
      <c r="E41" s="369"/>
      <c r="F41" s="365"/>
      <c r="G41" s="360"/>
    </row>
    <row r="42" spans="2:7" x14ac:dyDescent="0.3">
      <c r="B42" s="367"/>
      <c r="C42" s="366"/>
      <c r="D42" s="365"/>
      <c r="E42" s="369"/>
      <c r="F42" s="365"/>
      <c r="G42" s="360"/>
    </row>
    <row r="43" spans="2:7" x14ac:dyDescent="0.3">
      <c r="B43" s="367"/>
      <c r="C43" s="366"/>
      <c r="D43" s="365"/>
      <c r="E43" s="369"/>
      <c r="F43" s="365"/>
      <c r="G43" s="360"/>
    </row>
    <row r="44" spans="2:7" x14ac:dyDescent="0.3">
      <c r="B44" s="367"/>
      <c r="C44" s="366"/>
      <c r="D44" s="365"/>
      <c r="E44" s="369"/>
      <c r="F44" s="365"/>
      <c r="G44" s="360"/>
    </row>
    <row r="45" spans="2:7" x14ac:dyDescent="0.3">
      <c r="B45" s="367"/>
      <c r="C45" s="366"/>
      <c r="D45" s="365"/>
      <c r="E45" s="369"/>
      <c r="F45" s="365"/>
      <c r="G45" s="360"/>
    </row>
    <row r="46" spans="2:7" x14ac:dyDescent="0.3">
      <c r="B46" s="367"/>
      <c r="C46" s="366"/>
      <c r="D46" s="365"/>
      <c r="E46" s="369"/>
      <c r="F46" s="365"/>
      <c r="G46" s="360"/>
    </row>
    <row r="47" spans="2:7" x14ac:dyDescent="0.3">
      <c r="B47" s="367"/>
      <c r="C47" s="366"/>
      <c r="D47" s="365"/>
      <c r="E47" s="369"/>
      <c r="F47" s="365"/>
      <c r="G47" s="360"/>
    </row>
    <row r="48" spans="2:7" x14ac:dyDescent="0.3">
      <c r="B48" s="367"/>
      <c r="C48" s="366"/>
      <c r="D48" s="365"/>
      <c r="E48" s="369"/>
      <c r="F48" s="365"/>
      <c r="G48" s="360"/>
    </row>
    <row r="49" spans="2:7" x14ac:dyDescent="0.3">
      <c r="B49" s="367"/>
      <c r="C49" s="366"/>
      <c r="D49" s="365"/>
      <c r="E49" s="369"/>
      <c r="F49" s="365"/>
      <c r="G49" s="360"/>
    </row>
    <row r="50" spans="2:7" x14ac:dyDescent="0.3">
      <c r="B50" s="368"/>
      <c r="C50" s="365"/>
      <c r="D50" s="365"/>
      <c r="E50" s="360"/>
      <c r="F50" s="365"/>
      <c r="G50" s="360"/>
    </row>
    <row r="51" spans="2:7" x14ac:dyDescent="0.3">
      <c r="B51" s="367"/>
      <c r="C51" s="366"/>
      <c r="D51" s="365"/>
      <c r="E51" s="360"/>
      <c r="F51" s="365"/>
      <c r="G51" s="360"/>
    </row>
    <row r="52" spans="2:7" x14ac:dyDescent="0.3">
      <c r="B52" s="367"/>
      <c r="C52" s="366"/>
      <c r="D52" s="365"/>
      <c r="E52" s="360"/>
      <c r="F52" s="365"/>
      <c r="G52" s="360"/>
    </row>
    <row r="53" spans="2:7" x14ac:dyDescent="0.3">
      <c r="B53" s="367"/>
      <c r="C53" s="366"/>
      <c r="D53" s="365"/>
      <c r="E53" s="360"/>
      <c r="F53" s="365"/>
      <c r="G53" s="360"/>
    </row>
    <row r="54" spans="2:7" x14ac:dyDescent="0.3">
      <c r="B54" s="367"/>
      <c r="C54" s="366"/>
      <c r="D54" s="365"/>
      <c r="E54" s="360"/>
      <c r="F54" s="365"/>
      <c r="G54" s="360"/>
    </row>
    <row r="55" spans="2:7" x14ac:dyDescent="0.3">
      <c r="B55" s="367"/>
      <c r="C55" s="366"/>
      <c r="D55" s="365"/>
      <c r="E55" s="360"/>
      <c r="F55" s="365"/>
      <c r="G55" s="360"/>
    </row>
    <row r="56" spans="2:7" x14ac:dyDescent="0.3">
      <c r="B56" s="367"/>
      <c r="C56" s="366"/>
      <c r="D56" s="365"/>
      <c r="E56" s="360"/>
      <c r="F56" s="365"/>
      <c r="G56" s="360"/>
    </row>
    <row r="57" spans="2:7" x14ac:dyDescent="0.3">
      <c r="B57" s="367"/>
      <c r="C57" s="366"/>
      <c r="D57" s="365"/>
      <c r="E57" s="360"/>
      <c r="F57" s="365"/>
      <c r="G57" s="360"/>
    </row>
    <row r="58" spans="2:7" x14ac:dyDescent="0.3">
      <c r="B58" s="367"/>
      <c r="C58" s="366"/>
      <c r="D58" s="365"/>
      <c r="E58" s="360"/>
      <c r="F58" s="365"/>
      <c r="G58" s="360"/>
    </row>
    <row r="59" spans="2:7" x14ac:dyDescent="0.3">
      <c r="B59" s="367"/>
      <c r="C59" s="366"/>
      <c r="D59" s="365"/>
      <c r="E59" s="360"/>
      <c r="F59" s="365"/>
      <c r="G59" s="360"/>
    </row>
    <row r="60" spans="2:7" x14ac:dyDescent="0.3">
      <c r="B60" s="367"/>
      <c r="C60" s="366"/>
      <c r="D60" s="365"/>
      <c r="E60" s="360"/>
      <c r="F60" s="365"/>
      <c r="G60" s="360"/>
    </row>
    <row r="61" spans="2:7" x14ac:dyDescent="0.3">
      <c r="B61" s="367"/>
      <c r="C61" s="366"/>
      <c r="D61" s="365"/>
      <c r="E61" s="360"/>
      <c r="F61" s="365"/>
      <c r="G61" s="360"/>
    </row>
    <row r="62" spans="2:7" x14ac:dyDescent="0.3">
      <c r="B62" s="367"/>
      <c r="C62" s="366"/>
      <c r="D62" s="365"/>
      <c r="E62" s="360"/>
      <c r="F62" s="365"/>
      <c r="G62" s="360"/>
    </row>
    <row r="63" spans="2:7" x14ac:dyDescent="0.3">
      <c r="B63" s="367"/>
      <c r="C63" s="366"/>
      <c r="D63" s="365"/>
      <c r="E63" s="360"/>
      <c r="F63" s="365"/>
      <c r="G63" s="360"/>
    </row>
    <row r="64" spans="2:7" x14ac:dyDescent="0.3">
      <c r="B64" s="367"/>
      <c r="C64" s="366"/>
      <c r="D64" s="365"/>
      <c r="E64" s="360"/>
      <c r="F64" s="365"/>
      <c r="G64" s="360"/>
    </row>
    <row r="65" spans="2:7" x14ac:dyDescent="0.3">
      <c r="B65" s="367"/>
      <c r="C65" s="366"/>
      <c r="D65" s="365"/>
      <c r="E65" s="360"/>
      <c r="F65" s="365"/>
      <c r="G65" s="360"/>
    </row>
    <row r="66" spans="2:7" x14ac:dyDescent="0.3">
      <c r="B66" s="367"/>
      <c r="C66" s="366"/>
      <c r="D66" s="365"/>
      <c r="E66" s="360"/>
      <c r="F66" s="365"/>
      <c r="G66" s="360"/>
    </row>
    <row r="67" spans="2:7" x14ac:dyDescent="0.3">
      <c r="B67" s="367"/>
      <c r="C67" s="366"/>
      <c r="D67" s="365"/>
      <c r="E67" s="360"/>
      <c r="F67" s="362"/>
      <c r="G67" s="360"/>
    </row>
    <row r="68" spans="2:7" x14ac:dyDescent="0.3">
      <c r="B68" s="367"/>
      <c r="C68" s="366"/>
      <c r="D68" s="365"/>
      <c r="E68" s="360"/>
      <c r="F68" s="362"/>
      <c r="G68" s="360"/>
    </row>
    <row r="69" spans="2:7" x14ac:dyDescent="0.3">
      <c r="B69" s="367"/>
      <c r="C69" s="366"/>
      <c r="D69" s="365"/>
      <c r="E69" s="360"/>
      <c r="F69" s="362"/>
      <c r="G69" s="360"/>
    </row>
    <row r="70" spans="2:7" x14ac:dyDescent="0.3">
      <c r="B70" s="367"/>
      <c r="C70" s="366"/>
      <c r="D70" s="365"/>
      <c r="E70" s="360"/>
      <c r="F70" s="365"/>
      <c r="G70" s="360"/>
    </row>
    <row r="71" spans="2:7" x14ac:dyDescent="0.3">
      <c r="B71" s="367"/>
      <c r="C71" s="366"/>
      <c r="D71" s="365"/>
      <c r="E71" s="360"/>
      <c r="F71" s="365"/>
      <c r="G71" s="347"/>
    </row>
    <row r="72" spans="2:7" x14ac:dyDescent="0.3">
      <c r="B72" s="367"/>
      <c r="C72" s="366"/>
      <c r="D72" s="365"/>
      <c r="E72" s="360"/>
      <c r="F72" s="365"/>
      <c r="G72" s="347"/>
    </row>
    <row r="73" spans="2:7" x14ac:dyDescent="0.3">
      <c r="B73" s="367"/>
      <c r="C73" s="366"/>
      <c r="D73" s="365"/>
      <c r="E73" s="360"/>
      <c r="F73" s="365"/>
      <c r="G73" s="347"/>
    </row>
    <row r="74" spans="2:7" x14ac:dyDescent="0.3">
      <c r="B74" s="364"/>
      <c r="C74" s="363"/>
      <c r="D74" s="351"/>
      <c r="E74" s="347"/>
      <c r="F74" s="351"/>
      <c r="G74" s="347"/>
    </row>
    <row r="75" spans="2:7" x14ac:dyDescent="0.3">
      <c r="B75" s="359"/>
      <c r="C75" s="359"/>
      <c r="D75" s="358"/>
      <c r="E75" s="361"/>
      <c r="F75" s="357"/>
      <c r="G75" s="347"/>
    </row>
    <row r="76" spans="2:7" x14ac:dyDescent="0.3">
      <c r="B76" s="359"/>
      <c r="C76" s="359"/>
      <c r="D76" s="358"/>
      <c r="E76" s="361"/>
      <c r="F76" s="362"/>
      <c r="G76" s="347"/>
    </row>
    <row r="77" spans="2:7" x14ac:dyDescent="0.3">
      <c r="B77" s="359"/>
      <c r="C77" s="359"/>
      <c r="D77" s="358"/>
      <c r="E77" s="361"/>
      <c r="F77" s="348"/>
      <c r="G77" s="347"/>
    </row>
    <row r="78" spans="2:7" x14ac:dyDescent="0.3">
      <c r="B78" s="359"/>
      <c r="C78" s="359"/>
      <c r="D78" s="358"/>
      <c r="E78" s="347"/>
      <c r="F78" s="348"/>
      <c r="G78" s="347"/>
    </row>
    <row r="79" spans="2:7" x14ac:dyDescent="0.3">
      <c r="B79" s="359"/>
      <c r="C79" s="359"/>
      <c r="D79" s="358"/>
      <c r="E79" s="360"/>
      <c r="F79" s="357"/>
      <c r="G79" s="356"/>
    </row>
    <row r="80" spans="2:7" x14ac:dyDescent="0.3">
      <c r="B80" s="359"/>
      <c r="C80" s="359"/>
      <c r="D80" s="358"/>
      <c r="E80" s="352"/>
      <c r="F80" s="357"/>
      <c r="G80" s="356"/>
    </row>
    <row r="81" spans="2:7" x14ac:dyDescent="0.3">
      <c r="B81" s="350"/>
      <c r="C81" s="350"/>
      <c r="D81" s="353"/>
      <c r="E81" s="355"/>
      <c r="F81" s="354"/>
      <c r="G81" s="347"/>
    </row>
    <row r="82" spans="2:7" x14ac:dyDescent="0.3">
      <c r="B82" s="350"/>
      <c r="C82" s="350"/>
      <c r="D82" s="353"/>
      <c r="E82" s="352"/>
      <c r="F82" s="351"/>
      <c r="G82" s="347"/>
    </row>
    <row r="83" spans="2:7" x14ac:dyDescent="0.3">
      <c r="B83" s="350"/>
      <c r="C83" s="350"/>
      <c r="D83" s="353"/>
      <c r="E83" s="352"/>
      <c r="F83" s="351"/>
      <c r="G83" s="347"/>
    </row>
    <row r="84" spans="2:7" x14ac:dyDescent="0.3">
      <c r="B84" s="350"/>
      <c r="C84" s="350"/>
      <c r="D84" s="349"/>
      <c r="E84" s="347"/>
      <c r="F84" s="348"/>
      <c r="G84" s="347"/>
    </row>
    <row r="85" spans="2:7" x14ac:dyDescent="0.3">
      <c r="B85" s="350"/>
      <c r="C85" s="350"/>
      <c r="D85" s="349"/>
      <c r="E85" s="347"/>
      <c r="F85" s="348"/>
      <c r="G85" s="347"/>
    </row>
  </sheetData>
  <sheetProtection algorithmName="SHA-512" hashValue="uq75xRroNsIzP2FubkN2Ewl9wyYH3jUAgx+VjOSzn4SRCznDB9SwTFPjLwiuwRS5L5wFx+Iq9OFaLmV0p0zpNQ==" saltValue="isyUYoPsQlRAK5SvUWrAqw==" spinCount="100000" sheet="1" objects="1" scenarios="1"/>
  <mergeCells count="2">
    <mergeCell ref="B2:C5"/>
    <mergeCell ref="B9:G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Indice</vt:lpstr>
      <vt:lpstr>1.1. Metas sectoriales</vt:lpstr>
      <vt:lpstr>1.1.Objetivos y metas PI </vt:lpstr>
      <vt:lpstr>1.3. Producto_IndicadorMGA </vt:lpstr>
      <vt:lpstr>1.2.PI. Presupuesto</vt:lpstr>
      <vt:lpstr>2. Indicadores de Procesos</vt:lpstr>
      <vt:lpstr>3. Plan de Acción Integrado</vt:lpstr>
      <vt:lpstr>4. Riesgos</vt:lpstr>
      <vt:lpstr>Control de cambios </vt:lpstr>
      <vt:lpstr>Hoja1</vt:lpstr>
      <vt:lpstr>Código_SEGPLAN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Sandra Stella Hernández Gutiérrez</cp:lastModifiedBy>
  <cp:revision/>
  <dcterms:created xsi:type="dcterms:W3CDTF">2020-11-03T01:17:49Z</dcterms:created>
  <dcterms:modified xsi:type="dcterms:W3CDTF">2026-01-30T17:53:44Z</dcterms:modified>
  <cp:category/>
  <cp:contentStatus/>
</cp:coreProperties>
</file>